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theme/themeOverride13.xml" ContentType="application/vnd.openxmlformats-officedocument.themeOverride+xml"/>
  <Override PartName="/xl/charts/chart150.xml" ContentType="application/vnd.openxmlformats-officedocument.drawingml.chart+xml"/>
  <Override PartName="/xl/charts/chart149.xml" ContentType="application/vnd.openxmlformats-officedocument.drawingml.chart+xml"/>
  <Override PartName="/xl/charts/chart148.xml" ContentType="application/vnd.openxmlformats-officedocument.drawingml.chart+xml"/>
  <Override PartName="/xl/charts/chart147.xml" ContentType="application/vnd.openxmlformats-officedocument.drawingml.chart+xml"/>
  <Override PartName="/xl/drawings/drawing36.xml" ContentType="application/vnd.openxmlformats-officedocument.drawing+xml"/>
  <Override PartName="/xl/charts/chart151.xml" ContentType="application/vnd.openxmlformats-officedocument.drawingml.chart+xml"/>
  <Override PartName="/xl/charts/chart155.xml" ContentType="application/vnd.openxmlformats-officedocument.drawingml.chart+xml"/>
  <Override PartName="/xl/theme/themeOverride14.xml" ContentType="application/vnd.openxmlformats-officedocument.themeOverride+xml"/>
  <Override PartName="/xl/charts/chart154.xml" ContentType="application/vnd.openxmlformats-officedocument.drawingml.chart+xml"/>
  <Override PartName="/xl/charts/chart153.xml" ContentType="application/vnd.openxmlformats-officedocument.drawingml.chart+xml"/>
  <Override PartName="/xl/charts/chart152.xml" ContentType="application/vnd.openxmlformats-officedocument.drawingml.chart+xml"/>
  <Override PartName="/xl/charts/chart146.xml" ContentType="application/vnd.openxmlformats-officedocument.drawingml.chart+xml"/>
  <Override PartName="/xl/drawings/drawing35.xml" ContentType="application/vnd.openxmlformats-officedocument.drawing+xml"/>
  <Override PartName="/xl/charts/chart140.xml" ContentType="application/vnd.openxmlformats-officedocument.drawingml.chart+xml"/>
  <Override PartName="/xl/theme/themeOverride11.xml" ContentType="application/vnd.openxmlformats-officedocument.themeOverride+xml"/>
  <Override PartName="/xl/charts/chart139.xml" ContentType="application/vnd.openxmlformats-officedocument.drawingml.chart+xml"/>
  <Override PartName="/xl/charts/chart138.xml" ContentType="application/vnd.openxmlformats-officedocument.drawingml.chart+xml"/>
  <Override PartName="/xl/drawings/drawing34.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5.xml" ContentType="application/vnd.openxmlformats-officedocument.drawingml.chart+xml"/>
  <Override PartName="/xl/theme/themeOverride12.xml" ContentType="application/vnd.openxmlformats-officedocument.themeOverride+xml"/>
  <Override PartName="/xl/charts/chart144.xml" ContentType="application/vnd.openxmlformats-officedocument.drawingml.chart+xml"/>
  <Override PartName="/xl/charts/chart143.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theme/themeOverride17.xml" ContentType="application/vnd.openxmlformats-officedocument.themeOverride+xml"/>
  <Override PartName="/xl/charts/chart169.xml" ContentType="application/vnd.openxmlformats-officedocument.drawingml.chart+xml"/>
  <Override PartName="/xl/charts/chart168.xml" ContentType="application/vnd.openxmlformats-officedocument.drawingml.chart+xml"/>
  <Override PartName="/xl/charts/chart167.xml" ContentType="application/vnd.openxmlformats-officedocument.drawingml.chart+xml"/>
  <Override PartName="/xl/charts/chart166.xml" ContentType="application/vnd.openxmlformats-officedocument.drawingml.chart+xml"/>
  <Override PartName="/xl/charts/chart170.xml" ContentType="application/vnd.openxmlformats-officedocument.drawingml.chart+xml"/>
  <Override PartName="/xl/drawings/drawing40.xml" ContentType="application/vnd.openxmlformats-officedocument.drawing+xml"/>
  <Override PartName="/xl/charts/chart173.xml" ContentType="application/vnd.openxmlformats-officedocument.drawingml.chart+xml"/>
  <Override PartName="/xl/charts/chart172.xml" ContentType="application/vnd.openxmlformats-officedocument.drawingml.chart+xml"/>
  <Override PartName="/xl/theme/themeOverride18.xml" ContentType="application/vnd.openxmlformats-officedocument.themeOverride+xml"/>
  <Override PartName="/xl/charts/chart171.xml" ContentType="application/vnd.openxmlformats-officedocument.drawingml.chart+xml"/>
  <Override PartName="/xl/drawings/drawing39.xml" ContentType="application/vnd.openxmlformats-officedocument.drawing+xml"/>
  <Override PartName="/xl/charts/chart165.xml" ContentType="application/vnd.openxmlformats-officedocument.drawingml.chart+xml"/>
  <Override PartName="/xl/theme/themeOverride15.xml" ContentType="application/vnd.openxmlformats-officedocument.themeOverride+xml"/>
  <Override PartName="/xl/charts/chart160.xml" ContentType="application/vnd.openxmlformats-officedocument.drawingml.chart+xml"/>
  <Override PartName="/xl/charts/chart159.xml" ContentType="application/vnd.openxmlformats-officedocument.drawingml.chart+xml"/>
  <Override PartName="/xl/charts/chart158.xml" ContentType="application/vnd.openxmlformats-officedocument.drawingml.chart+xml"/>
  <Override PartName="/xl/charts/chart157.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theme/themeOverride16.xml" ContentType="application/vnd.openxmlformats-officedocument.themeOverride+xml"/>
  <Override PartName="/xl/charts/chart164.xml" ContentType="application/vnd.openxmlformats-officedocument.drawingml.chart+xml"/>
  <Override PartName="/xl/charts/chart163.xml" ContentType="application/vnd.openxmlformats-officedocument.drawingml.chart+xml"/>
  <Override PartName="/xl/charts/chart162.xml" ContentType="application/vnd.openxmlformats-officedocument.drawingml.chart+xml"/>
  <Override PartName="/xl/charts/chart137.xml" ContentType="application/vnd.openxmlformats-officedocument.drawingml.chart+xml"/>
  <Override PartName="/xl/charts/chart136.xml" ContentType="application/vnd.openxmlformats-officedocument.drawingml.chart+xml"/>
  <Override PartName="/xl/drawings/drawing33.xml" ContentType="application/vnd.openxmlformats-officedocument.drawing+xml"/>
  <Override PartName="/xl/charts/chart112.xml" ContentType="application/vnd.openxmlformats-officedocument.drawingml.chart+xml"/>
  <Override PartName="/xl/charts/chart111.xml" ContentType="application/vnd.openxmlformats-officedocument.drawingml.chart+xml"/>
  <Override PartName="/xl/drawings/drawing28.xml" ContentType="application/vnd.openxmlformats-officedocument.drawing+xml"/>
  <Override PartName="/xl/charts/chart110.xml" ContentType="application/vnd.openxmlformats-officedocument.drawingml.chart+xml"/>
  <Override PartName="/xl/charts/chart109.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theme/themeOverride6.xml" ContentType="application/vnd.openxmlformats-officedocument.themeOverride+xml"/>
  <Override PartName="/xl/charts/chart116.xml" ContentType="application/vnd.openxmlformats-officedocument.drawingml.chart+xml"/>
  <Override PartName="/xl/drawings/drawing29.xml" ContentType="application/vnd.openxmlformats-officedocument.drawing+xml"/>
  <Override PartName="/xl/charts/chart115.xml" ContentType="application/vnd.openxmlformats-officedocument.drawingml.chart+xml"/>
  <Override PartName="/xl/charts/chart108.xml" ContentType="application/vnd.openxmlformats-officedocument.drawingml.chart+xml"/>
  <Override PartName="/xl/charts/chart107.xml" ContentType="application/vnd.openxmlformats-officedocument.drawingml.chart+xml"/>
  <Override PartName="/xl/charts/chart106.xml" ContentType="application/vnd.openxmlformats-officedocument.drawingml.chart+xml"/>
  <Override PartName="/xl/charts/chart101.xml" ContentType="application/vnd.openxmlformats-officedocument.drawingml.chart+xml"/>
  <Override PartName="/xl/drawings/drawing26.xml" ContentType="application/vnd.openxmlformats-officedocument.drawing+xml"/>
  <Override PartName="/xl/charts/chart100.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drawings/drawing27.xml" ContentType="application/vnd.openxmlformats-officedocument.drawing+xml"/>
  <Override PartName="/xl/worksheets/sheet1.xml" ContentType="application/vnd.openxmlformats-officedocument.spreadsheetml.workshee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drawings/drawing32.xml" ContentType="application/vnd.openxmlformats-officedocument.drawing+xml"/>
  <Override PartName="/xl/charts/chart130.xml" ContentType="application/vnd.openxmlformats-officedocument.drawingml.chart+xml"/>
  <Override PartName="/xl/theme/themeOverride9.xml" ContentType="application/vnd.openxmlformats-officedocument.themeOverride+xml"/>
  <Override PartName="/xl/charts/chart129.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5.xml" ContentType="application/vnd.openxmlformats-officedocument.drawingml.chart+xml"/>
  <Override PartName="/xl/theme/themeOverride10.xml" ContentType="application/vnd.openxmlformats-officedocument.themeOverride+xml"/>
  <Override PartName="/xl/charts/chart134.xml" ContentType="application/vnd.openxmlformats-officedocument.drawingml.chart+xml"/>
  <Override PartName="/xl/charts/chart128.xml" ContentType="application/vnd.openxmlformats-officedocument.drawingml.chart+xml"/>
  <Override PartName="/xl/charts/chart127.xml" ContentType="application/vnd.openxmlformats-officedocument.drawingml.chart+xml"/>
  <Override PartName="/xl/charts/chart126.xml" ContentType="application/vnd.openxmlformats-officedocument.drawingml.chart+xml"/>
  <Override PartName="/xl/charts/chart121.xml" ContentType="application/vnd.openxmlformats-officedocument.drawingml.chart+xml"/>
  <Override PartName="/xl/drawings/drawing30.xml" ContentType="application/vnd.openxmlformats-officedocument.drawing+xml"/>
  <Override PartName="/xl/charts/chart120.xml" ContentType="application/vnd.openxmlformats-officedocument.drawingml.chart+xml"/>
  <Override PartName="/xl/theme/themeOverride7.xml" ContentType="application/vnd.openxmlformats-officedocument.themeOverride+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drawings/drawing31.xml" ContentType="application/vnd.openxmlformats-officedocument.drawing+xml"/>
  <Override PartName="/xl/charts/chart125.xml" ContentType="application/vnd.openxmlformats-officedocument.drawingml.chart+xml"/>
  <Override PartName="/xl/theme/themeOverride8.xml" ContentType="application/vnd.openxmlformats-officedocument.themeOverride+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charts/chart178.xml" ContentType="application/vnd.openxmlformats-officedocument.drawingml.chart+xml"/>
  <Override PartName="/xl/drawings/drawing43.xml" ContentType="application/vnd.openxmlformats-officedocument.drawing+xml"/>
  <Override PartName="/xl/charts/chart177.xml" ContentType="application/vnd.openxmlformats-officedocument.drawingml.chart+xml"/>
  <Override PartName="/xl/charts/chart176.xml" ContentType="application/vnd.openxmlformats-officedocument.drawingml.chart+xml"/>
  <Override PartName="/xl/drawings/drawing42.xml" ContentType="application/vnd.openxmlformats-officedocument.drawing+xml"/>
  <Override PartName="/xl/charts/chart179.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charts/chart99.xml" ContentType="application/vnd.openxmlformats-officedocument.drawingml.chart+xml"/>
  <Override PartName="/xl/charts/chart105.xml" ContentType="application/vnd.openxmlformats-officedocument.drawingml.chart+xml"/>
  <Override PartName="/xl/charts/chart97.xml" ContentType="application/vnd.openxmlformats-officedocument.drawingml.chart+xml"/>
  <Override PartName="/xl/drawings/drawing9.xml" ContentType="application/vnd.openxmlformats-officedocument.drawing+xml"/>
  <Override PartName="/xl/theme/themeOverride3.xml" ContentType="application/vnd.openxmlformats-officedocument.themeOverride+xml"/>
  <Override PartName="/xl/charts/chart18.xml" ContentType="application/vnd.openxmlformats-officedocument.drawingml.chart+xml"/>
  <Override PartName="/xl/charts/chart17.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theme/themeOverride2.xml" ContentType="application/vnd.openxmlformats-officedocument.themeOverride+xml"/>
  <Override PartName="/xl/charts/chart13.xml" ContentType="application/vnd.openxmlformats-officedocument.drawingml.chart+xml"/>
  <Override PartName="/xl/theme/themeOverride1.xml" ContentType="application/vnd.openxmlformats-officedocument.themeOverride+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drawings/drawing14.xml" ContentType="application/vnd.openxmlformats-officedocument.drawing+xml"/>
  <Override PartName="/xl/charts/chart98.xml" ContentType="application/vnd.openxmlformats-officedocument.drawingml.chart+xml"/>
  <Override PartName="/xl/theme/themeOverride4.xml" ContentType="application/vnd.openxmlformats-officedocument.themeOverride+xml"/>
  <Override PartName="/xl/charts/chart40.xml" ContentType="application/vnd.openxmlformats-officedocument.drawingml.chart+xml"/>
  <Override PartName="/xl/charts/chart39.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5.xml" ContentType="application/vnd.openxmlformats-officedocument.drawingml.chart+xml"/>
  <Override PartName="/xl/theme/themeOverride5.xml" ContentType="application/vnd.openxmlformats-officedocument.themeOverride+xml"/>
  <Override PartName="/xl/charts/chart44.xml" ContentType="application/vnd.openxmlformats-officedocument.drawingml.chart+xml"/>
  <Override PartName="/xl/charts/chart38.xml" ContentType="application/vnd.openxmlformats-officedocument.drawingml.chart+xml"/>
  <Override PartName="/xl/charts/chart37.xml" ContentType="application/vnd.openxmlformats-officedocument.drawingml.chart+xml"/>
  <Override PartName="/xl/charts/chart36.xml" ContentType="application/vnd.openxmlformats-officedocument.drawingml.chart+xml"/>
  <Override PartName="/xl/charts/chart31.xml" ContentType="application/vnd.openxmlformats-officedocument.drawingml.chart+xml"/>
  <Override PartName="/xl/charts/chart30.xml" ContentType="application/vnd.openxmlformats-officedocument.drawingml.chart+xml"/>
  <Override PartName="/xl/charts/chart29.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3.xml" ContentType="application/vnd.openxmlformats-officedocument.drawing+xml"/>
  <Override PartName="/xl/charts/chart35.xml" ContentType="application/vnd.openxmlformats-officedocument.drawingml.chart+xml"/>
  <Override PartName="/xl/charts/chart34.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8.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drawings/drawing15.xml" ContentType="application/vnd.openxmlformats-officedocument.drawing+xml"/>
  <Override PartName="/xl/charts/chart79.xml" ContentType="application/vnd.openxmlformats-officedocument.drawingml.chart+xml"/>
  <Override PartName="/xl/charts/chart78.xml" ContentType="application/vnd.openxmlformats-officedocument.drawingml.chart+xml"/>
  <Override PartName="/xl/charts/chart77.xml" ContentType="application/vnd.openxmlformats-officedocument.drawingml.chart+xml"/>
  <Override PartName="/xl/charts/chart76.xml" ContentType="application/vnd.openxmlformats-officedocument.drawingml.chart+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drawings/drawing21.xml" ContentType="application/vnd.openxmlformats-officedocument.drawing+xml"/>
  <Override PartName="/xl/charts/chart75.xml" ContentType="application/vnd.openxmlformats-officedocument.drawingml.chart+xml"/>
  <Override PartName="/xl/drawings/drawing20.xml" ContentType="application/vnd.openxmlformats-officedocument.drawing+xml"/>
  <Override PartName="/xl/charts/chart70.xml" ContentType="application/vnd.openxmlformats-officedocument.drawingml.chart+xml"/>
  <Override PartName="/xl/charts/chart69.xml" ContentType="application/vnd.openxmlformats-officedocument.drawingml.chart+xml"/>
  <Override PartName="/xl/charts/chart68.xml" ContentType="application/vnd.openxmlformats-officedocument.drawingml.chart+xml"/>
  <Override PartName="/xl/charts/chart74.xml" ContentType="application/vnd.openxmlformats-officedocument.drawingml.chart+xml"/>
  <Override PartName="/xl/charts/chart73.xml" ContentType="application/vnd.openxmlformats-officedocument.drawingml.chart+xml"/>
  <Override PartName="/xl/charts/chart72.xml" ContentType="application/vnd.openxmlformats-officedocument.drawingml.chart+xml"/>
  <Override PartName="/xl/charts/chart7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94.xml" ContentType="application/vnd.openxmlformats-officedocument.drawingml.chart+xml"/>
  <Override PartName="/xl/charts/chart93.xml" ContentType="application/vnd.openxmlformats-officedocument.drawingml.chart+xml"/>
  <Override PartName="/xl/charts/chart92.xml" ContentType="application/vnd.openxmlformats-officedocument.drawingml.chart+xml"/>
  <Override PartName="/xl/charts/chart91.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6.xml" ContentType="application/vnd.openxmlformats-officedocument.drawingml.chart+xml"/>
  <Override PartName="/xl/drawings/drawing23.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drawings/drawing24.xml" ContentType="application/vnd.openxmlformats-officedocument.drawing+xml"/>
  <Override PartName="/xl/charts/chart90.xml" ContentType="application/vnd.openxmlformats-officedocument.drawingml.chart+xml"/>
  <Override PartName="/xl/charts/chart89.xml" ContentType="application/vnd.openxmlformats-officedocument.drawingml.chart+xml"/>
  <Override PartName="/xl/charts/chart88.xml" ContentType="application/vnd.openxmlformats-officedocument.drawingml.chart+xml"/>
  <Override PartName="/xl/charts/chart67.xml" ContentType="application/vnd.openxmlformats-officedocument.drawingml.chart+xml"/>
  <Override PartName="/xl/charts/chart52.xml" ContentType="application/vnd.openxmlformats-officedocument.drawingml.chart+xml"/>
  <Override PartName="/xl/charts/chart60.xml" ContentType="application/vnd.openxmlformats-officedocument.drawingml.chart+xml"/>
  <Override PartName="/xl/drawings/drawing16.xml" ContentType="application/vnd.openxmlformats-officedocument.drawing+xml"/>
  <Override PartName="/xl/drawings/drawing18.xml" ContentType="application/vnd.openxmlformats-officedocument.drawing+xml"/>
  <Override PartName="/xl/charts/chart55.xml" ContentType="application/vnd.openxmlformats-officedocument.drawingml.chart+xml"/>
  <Override PartName="/xl/charts/chart53.xml" ContentType="application/vnd.openxmlformats-officedocument.drawingml.chart+xml"/>
  <Override PartName="/xl/charts/chart58.xml" ContentType="application/vnd.openxmlformats-officedocument.drawingml.chart+xml"/>
  <Override PartName="/xl/charts/chart54.xml" ContentType="application/vnd.openxmlformats-officedocument.drawingml.chart+xml"/>
  <Override PartName="/xl/charts/chart57.xml" ContentType="application/vnd.openxmlformats-officedocument.drawingml.chart+xml"/>
  <Override PartName="/xl/charts/chart59.xml" ContentType="application/vnd.openxmlformats-officedocument.drawingml.chart+xml"/>
  <Override PartName="/xl/charts/chart56.xml" ContentType="application/vnd.openxmlformats-officedocument.drawingml.chart+xml"/>
  <Override PartName="/xl/charts/chart51.xml" ContentType="application/vnd.openxmlformats-officedocument.drawingml.chart+xml"/>
  <Override PartName="/xl/charts/chart50.xml" ContentType="application/vnd.openxmlformats-officedocument.drawingml.chart+xml"/>
  <Override PartName="/xl/charts/chart62.xml" ContentType="application/vnd.openxmlformats-officedocument.drawingml.chart+xml"/>
  <Override PartName="/xl/charts/chart46.xml" ContentType="application/vnd.openxmlformats-officedocument.drawingml.chart+xml"/>
  <Override PartName="/xl/drawings/drawing19.xml" ContentType="application/vnd.openxmlformats-officedocument.drawing+xml"/>
  <Override PartName="/xl/drawings/drawing17.xml" ContentType="application/vnd.openxmlformats-officedocument.drawing+xml"/>
  <Override PartName="/xl/charts/chart66.xml" ContentType="application/vnd.openxmlformats-officedocument.drawingml.chart+xml"/>
  <Override PartName="/xl/charts/chart61.xml" ContentType="application/vnd.openxmlformats-officedocument.drawingml.chart+xml"/>
  <Override PartName="/xl/charts/chart47.xml" ContentType="application/vnd.openxmlformats-officedocument.drawingml.chart+xml"/>
  <Override PartName="/xl/charts/chart65.xml" ContentType="application/vnd.openxmlformats-officedocument.drawingml.chart+xml"/>
  <Override PartName="/xl/charts/chart48.xml" ContentType="application/vnd.openxmlformats-officedocument.drawingml.chart+xml"/>
  <Override PartName="/xl/charts/chart63.xml" ContentType="application/vnd.openxmlformats-officedocument.drawingml.chart+xml"/>
  <Override PartName="/xl/charts/chart49.xml" ContentType="application/vnd.openxmlformats-officedocument.drawingml.chart+xml"/>
  <Override PartName="/xl/charts/chart64.xml" ContentType="application/vnd.openxmlformats-officedocument.drawingml.char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1640" windowHeight="8055" tabRatio="959" activeTab="45"/>
  </bookViews>
  <sheets>
    <sheet name="Titulní" sheetId="183" r:id="rId1"/>
    <sheet name="Obsah" sheetId="190" r:id="rId2"/>
    <sheet name="Úvod" sheetId="191" r:id="rId3"/>
    <sheet name="1" sheetId="186" r:id="rId4"/>
    <sheet name="2" sheetId="192"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6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69" r:id="rId32"/>
    <sheet name="8.4" sheetId="170" r:id="rId33"/>
    <sheet name="8.5" sheetId="171" r:id="rId34"/>
    <sheet name="8.6" sheetId="172" r:id="rId35"/>
    <sheet name="8.7" sheetId="173" r:id="rId36"/>
    <sheet name="8.8" sheetId="174" r:id="rId37"/>
    <sheet name="8.9" sheetId="175" r:id="rId38"/>
    <sheet name="8.10" sheetId="176" r:id="rId39"/>
    <sheet name="8.11" sheetId="177" r:id="rId40"/>
    <sheet name="8.12" sheetId="178" r:id="rId41"/>
    <sheet name="8.13" sheetId="179" r:id="rId42"/>
    <sheet name="8.14" sheetId="180" r:id="rId43"/>
    <sheet name="9" sheetId="161" r:id="rId44"/>
    <sheet name="10.1" sheetId="189" r:id="rId45"/>
    <sheet name="10.2" sheetId="188" r:id="rId46"/>
    <sheet name="10.3" sheetId="163" r:id="rId47"/>
    <sheet name="10.4" sheetId="167" r:id="rId48"/>
  </sheets>
  <definedNames>
    <definedName name="Datum_OTE">"2. 5. 2017"</definedName>
    <definedName name="_xlnm.Print_Area" localSheetId="3">'1'!$A$1:$B$40</definedName>
    <definedName name="_xlnm.Print_Area" localSheetId="44">'10.1'!$A$1:$L$32</definedName>
    <definedName name="_xlnm.Print_Area" localSheetId="16">'8.1'!$A$1:$I$47</definedName>
    <definedName name="_xlnm.Print_Area" localSheetId="38">'8.10'!$A$1:$I$47</definedName>
    <definedName name="_xlnm.Print_Area" localSheetId="39">'8.11'!$A$1:$I$47</definedName>
    <definedName name="_xlnm.Print_Area" localSheetId="40">'8.12'!$A$1:$I$47</definedName>
    <definedName name="_xlnm.Print_Area" localSheetId="41">'8.13'!$A$1:$I$47</definedName>
    <definedName name="_xlnm.Print_Area" localSheetId="42">'8.14'!$A$1:$I$47</definedName>
    <definedName name="_xlnm.Print_Area" localSheetId="17">'8.2'!$A$1:$I$47</definedName>
    <definedName name="_xlnm.Print_Area" localSheetId="31">'8.3'!$A$1:$I$47</definedName>
    <definedName name="_xlnm.Print_Area" localSheetId="32">'8.4'!$A$1:$I$47</definedName>
    <definedName name="_xlnm.Print_Area" localSheetId="33">'8.5'!$A$1:$I$47</definedName>
    <definedName name="_xlnm.Print_Area" localSheetId="34">'8.6'!$A$1:$I$47</definedName>
    <definedName name="_xlnm.Print_Area" localSheetId="35">'8.7'!$A$1:$I$47</definedName>
    <definedName name="_xlnm.Print_Area" localSheetId="36">'8.8'!$A$1:$I$47</definedName>
    <definedName name="_xlnm.Print_Area" localSheetId="37">'8.9'!$A$1:$I$47</definedName>
    <definedName name="_xlnm.Print_Area" localSheetId="43">'9'!$A$1:$M$45</definedName>
  </definedNames>
  <calcPr calcId="145621"/>
</workbook>
</file>

<file path=xl/calcChain.xml><?xml version="1.0" encoding="utf-8"?>
<calcChain xmlns="http://schemas.openxmlformats.org/spreadsheetml/2006/main">
  <c r="E15" i="189" l="1"/>
  <c r="E16" i="189"/>
  <c r="E10" i="189"/>
  <c r="E9" i="189"/>
  <c r="L1" i="189"/>
  <c r="N1" i="188"/>
  <c r="C4" i="167"/>
  <c r="F12" i="189" l="1"/>
  <c r="H6" i="189"/>
  <c r="H7" i="189" s="1"/>
  <c r="F6" i="189"/>
  <c r="N11" i="188"/>
  <c r="N10" i="188"/>
  <c r="N5" i="188"/>
  <c r="N4" i="188"/>
  <c r="F7" i="189" l="1"/>
  <c r="F10" i="189" s="1"/>
  <c r="N6" i="188"/>
  <c r="F13" i="189"/>
  <c r="N12" i="188"/>
  <c r="M1" i="167"/>
  <c r="K1" i="163"/>
  <c r="M1" i="161"/>
  <c r="I1" i="180"/>
  <c r="I1" i="179"/>
  <c r="I1" i="178"/>
  <c r="I1" i="177"/>
  <c r="I1" i="176"/>
  <c r="I1" i="175"/>
  <c r="I1" i="174"/>
  <c r="I1" i="173"/>
  <c r="I1" i="172"/>
  <c r="I1" i="171"/>
  <c r="I1" i="170"/>
  <c r="I1" i="169"/>
  <c r="I1" i="168"/>
  <c r="I1" i="146"/>
  <c r="J1" i="57"/>
  <c r="N1" i="129"/>
  <c r="M1" i="77"/>
  <c r="M1" i="147"/>
  <c r="P1" i="130"/>
  <c r="N1" i="131"/>
  <c r="N1" i="53"/>
  <c r="P1" i="132"/>
  <c r="N1" i="127"/>
  <c r="N1" i="128"/>
  <c r="N1" i="7"/>
  <c r="K27" i="146" l="1"/>
  <c r="T4" i="161" l="1"/>
  <c r="S4" i="161"/>
  <c r="R4" i="161"/>
  <c r="Q4" i="161"/>
  <c r="P4" i="161"/>
  <c r="O4" i="161"/>
  <c r="K34" i="180" l="1"/>
  <c r="K33" i="180"/>
  <c r="K32" i="180"/>
  <c r="K31" i="180"/>
  <c r="K30" i="180"/>
  <c r="K29" i="180"/>
  <c r="K28" i="180"/>
  <c r="K27" i="180"/>
  <c r="K25" i="180"/>
  <c r="K24" i="180"/>
  <c r="K23" i="180"/>
  <c r="K22" i="180"/>
  <c r="K21" i="180"/>
  <c r="K20" i="180"/>
  <c r="K19" i="180"/>
  <c r="K18" i="180"/>
  <c r="K17" i="180"/>
  <c r="K16" i="180"/>
  <c r="K15" i="180"/>
  <c r="K14" i="180"/>
  <c r="K13" i="180"/>
  <c r="K12" i="180"/>
  <c r="K11" i="180"/>
  <c r="K10" i="180"/>
  <c r="K34" i="179"/>
  <c r="K33" i="179"/>
  <c r="K32" i="179"/>
  <c r="K31" i="179"/>
  <c r="K30" i="179"/>
  <c r="K29" i="179"/>
  <c r="K28" i="179"/>
  <c r="K27" i="179"/>
  <c r="K25" i="179"/>
  <c r="K24" i="179"/>
  <c r="K23" i="179"/>
  <c r="K22" i="179"/>
  <c r="K21" i="179"/>
  <c r="K20" i="179"/>
  <c r="K19" i="179"/>
  <c r="K18" i="179"/>
  <c r="K17" i="179"/>
  <c r="K16" i="179"/>
  <c r="K15" i="179"/>
  <c r="K14" i="179"/>
  <c r="K13" i="179"/>
  <c r="K12" i="179"/>
  <c r="K11" i="179"/>
  <c r="K10" i="179"/>
  <c r="K35" i="178"/>
  <c r="K34" i="178"/>
  <c r="K33" i="178"/>
  <c r="K32" i="178"/>
  <c r="K31" i="178"/>
  <c r="K30" i="178"/>
  <c r="K29" i="178"/>
  <c r="K28" i="178"/>
  <c r="K25" i="178"/>
  <c r="K24" i="178"/>
  <c r="K23" i="178"/>
  <c r="K22" i="178"/>
  <c r="K21" i="178"/>
  <c r="K20" i="178"/>
  <c r="K19" i="178"/>
  <c r="K18" i="178"/>
  <c r="K17" i="178"/>
  <c r="K16" i="178"/>
  <c r="K15" i="178"/>
  <c r="K14" i="178"/>
  <c r="K13" i="178"/>
  <c r="K12" i="178"/>
  <c r="K11" i="178"/>
  <c r="K10" i="178"/>
  <c r="K34" i="177"/>
  <c r="K33" i="177"/>
  <c r="K32" i="177"/>
  <c r="K31" i="177"/>
  <c r="K30" i="177"/>
  <c r="K29" i="177"/>
  <c r="K28" i="177"/>
  <c r="K27" i="177"/>
  <c r="K25" i="177"/>
  <c r="K24" i="177"/>
  <c r="K23" i="177"/>
  <c r="K22" i="177"/>
  <c r="K21" i="177"/>
  <c r="K20" i="177"/>
  <c r="K19" i="177"/>
  <c r="K18" i="177"/>
  <c r="K17" i="177"/>
  <c r="K16" i="177"/>
  <c r="K15" i="177"/>
  <c r="K14" i="177"/>
  <c r="K13" i="177"/>
  <c r="K12" i="177"/>
  <c r="K11" i="177"/>
  <c r="K10" i="177"/>
  <c r="K35" i="176"/>
  <c r="K34" i="176"/>
  <c r="K33" i="176"/>
  <c r="K32" i="176"/>
  <c r="K31" i="176"/>
  <c r="K30" i="176"/>
  <c r="K29" i="176"/>
  <c r="K28" i="176"/>
  <c r="K25" i="176"/>
  <c r="K24" i="176"/>
  <c r="K23" i="176"/>
  <c r="K22" i="176"/>
  <c r="K21" i="176"/>
  <c r="K20" i="176"/>
  <c r="K19" i="176"/>
  <c r="K18" i="176"/>
  <c r="K17" i="176"/>
  <c r="K16" i="176"/>
  <c r="K15" i="176"/>
  <c r="K14" i="176"/>
  <c r="K13" i="176"/>
  <c r="K12" i="176"/>
  <c r="K11" i="176"/>
  <c r="K10" i="176"/>
  <c r="K34" i="175"/>
  <c r="K33" i="175"/>
  <c r="K32" i="175"/>
  <c r="K31" i="175"/>
  <c r="K30" i="175"/>
  <c r="K29" i="175"/>
  <c r="K28" i="175"/>
  <c r="K27" i="175"/>
  <c r="K25" i="175"/>
  <c r="K24" i="175"/>
  <c r="K23" i="175"/>
  <c r="K22" i="175"/>
  <c r="K21" i="175"/>
  <c r="K20" i="175"/>
  <c r="K19" i="175"/>
  <c r="K18" i="175"/>
  <c r="K17" i="175"/>
  <c r="K16" i="175"/>
  <c r="K15" i="175"/>
  <c r="K14" i="175"/>
  <c r="K13" i="175"/>
  <c r="K12" i="175"/>
  <c r="K11" i="175"/>
  <c r="K10" i="175"/>
  <c r="K34" i="173"/>
  <c r="K33" i="173"/>
  <c r="K32" i="173"/>
  <c r="K31" i="173"/>
  <c r="K30" i="173"/>
  <c r="K29" i="173"/>
  <c r="K28" i="173"/>
  <c r="K27" i="173"/>
  <c r="K25" i="173"/>
  <c r="K24" i="173"/>
  <c r="K23" i="173"/>
  <c r="K22" i="173"/>
  <c r="K21" i="173"/>
  <c r="K20" i="173"/>
  <c r="K19" i="173"/>
  <c r="K18" i="173"/>
  <c r="K17" i="173"/>
  <c r="K16" i="173"/>
  <c r="K15" i="173"/>
  <c r="K14" i="173"/>
  <c r="K13" i="173"/>
  <c r="K12" i="173"/>
  <c r="K11" i="173"/>
  <c r="K10" i="173"/>
  <c r="K35" i="172"/>
  <c r="K34" i="172"/>
  <c r="K33" i="172"/>
  <c r="K32" i="172"/>
  <c r="K31" i="172"/>
  <c r="K30" i="172"/>
  <c r="K29" i="172"/>
  <c r="K28" i="172"/>
  <c r="K25" i="172"/>
  <c r="K24" i="172"/>
  <c r="K23" i="172"/>
  <c r="K22" i="172"/>
  <c r="K21" i="172"/>
  <c r="K20" i="172"/>
  <c r="K19" i="172"/>
  <c r="K18" i="172"/>
  <c r="K17" i="172"/>
  <c r="K16" i="172"/>
  <c r="K15" i="172"/>
  <c r="K14" i="172"/>
  <c r="K13" i="172"/>
  <c r="K12" i="172"/>
  <c r="K11" i="172"/>
  <c r="K10" i="172"/>
  <c r="K34" i="171"/>
  <c r="K33" i="171"/>
  <c r="K32" i="171"/>
  <c r="K31" i="171"/>
  <c r="K30" i="171"/>
  <c r="K29" i="171"/>
  <c r="K28" i="171"/>
  <c r="K27" i="171"/>
  <c r="K25" i="171"/>
  <c r="K24" i="171"/>
  <c r="K23" i="171"/>
  <c r="K22" i="171"/>
  <c r="K21" i="171"/>
  <c r="K20" i="171"/>
  <c r="K19" i="171"/>
  <c r="K18" i="171"/>
  <c r="K17" i="171"/>
  <c r="K16" i="171"/>
  <c r="K15" i="171"/>
  <c r="K14" i="171"/>
  <c r="K13" i="171"/>
  <c r="K12" i="171"/>
  <c r="K11" i="171"/>
  <c r="K10" i="171"/>
  <c r="K34" i="170"/>
  <c r="K33" i="170"/>
  <c r="K32" i="170"/>
  <c r="K31" i="170"/>
  <c r="K30" i="170"/>
  <c r="K29" i="170"/>
  <c r="K28" i="170"/>
  <c r="K27" i="170"/>
  <c r="K25" i="170"/>
  <c r="K24" i="170"/>
  <c r="K23" i="170"/>
  <c r="K22" i="170"/>
  <c r="K21" i="170"/>
  <c r="K20" i="170"/>
  <c r="K19" i="170"/>
  <c r="K18" i="170"/>
  <c r="K17" i="170"/>
  <c r="K16" i="170"/>
  <c r="K15" i="170"/>
  <c r="K14" i="170"/>
  <c r="K13" i="170"/>
  <c r="K12" i="170"/>
  <c r="K11" i="170"/>
  <c r="K10" i="170"/>
  <c r="K34" i="169"/>
  <c r="K33" i="169"/>
  <c r="K32" i="169"/>
  <c r="K31" i="169"/>
  <c r="K30" i="169"/>
  <c r="K29" i="169"/>
  <c r="K28" i="169"/>
  <c r="K27" i="169"/>
  <c r="K25" i="169"/>
  <c r="K24" i="169"/>
  <c r="K23" i="169"/>
  <c r="K22" i="169"/>
  <c r="K21" i="169"/>
  <c r="K20" i="169"/>
  <c r="K19" i="169"/>
  <c r="K18" i="169"/>
  <c r="K17" i="169"/>
  <c r="K16" i="169"/>
  <c r="K15" i="169"/>
  <c r="K14" i="169"/>
  <c r="K13" i="169"/>
  <c r="K12" i="169"/>
  <c r="K11" i="169"/>
  <c r="K10" i="169"/>
  <c r="K34" i="168"/>
  <c r="K33" i="168"/>
  <c r="K32" i="168"/>
  <c r="K31" i="168"/>
  <c r="K30" i="168"/>
  <c r="K29" i="168"/>
  <c r="K28" i="168"/>
  <c r="K27" i="168"/>
  <c r="K25" i="168"/>
  <c r="K24" i="168"/>
  <c r="K23" i="168"/>
  <c r="K22" i="168"/>
  <c r="K21" i="168"/>
  <c r="K20" i="168"/>
  <c r="K19" i="168"/>
  <c r="K18" i="168"/>
  <c r="K17" i="168"/>
  <c r="K16" i="168"/>
  <c r="K15" i="168"/>
  <c r="K14" i="168"/>
  <c r="K13" i="168"/>
  <c r="K12" i="168"/>
  <c r="K11" i="168"/>
  <c r="K10" i="168"/>
  <c r="K36" i="146"/>
  <c r="K35" i="146"/>
  <c r="K34" i="146"/>
  <c r="K33" i="146"/>
  <c r="K32" i="146"/>
  <c r="K31" i="146"/>
  <c r="K30" i="146"/>
  <c r="K29" i="146"/>
  <c r="K26" i="146"/>
  <c r="K25" i="146"/>
  <c r="K24" i="146"/>
  <c r="K23" i="146"/>
  <c r="K22" i="146"/>
  <c r="K21" i="146"/>
  <c r="K20" i="146"/>
  <c r="K19" i="146"/>
  <c r="K18" i="146"/>
  <c r="K17" i="146"/>
  <c r="K16" i="146"/>
  <c r="K15" i="146"/>
  <c r="K14" i="146"/>
  <c r="K13" i="146"/>
  <c r="K12" i="146"/>
  <c r="K11" i="146"/>
  <c r="K25" i="174"/>
  <c r="K28" i="174"/>
  <c r="K29" i="174"/>
  <c r="K30" i="174"/>
  <c r="K31" i="174"/>
  <c r="K32" i="174"/>
  <c r="K33" i="174"/>
  <c r="K34" i="174"/>
  <c r="K27" i="174"/>
  <c r="K11" i="174"/>
  <c r="K12" i="174"/>
  <c r="K13" i="174"/>
  <c r="K14" i="174"/>
  <c r="K15" i="174"/>
  <c r="K16" i="174"/>
  <c r="K17" i="174"/>
  <c r="K18" i="174"/>
  <c r="K19" i="174"/>
  <c r="K20" i="174"/>
  <c r="K21" i="174"/>
  <c r="K22" i="174"/>
  <c r="K23" i="174"/>
  <c r="K24" i="174"/>
  <c r="K10" i="174"/>
  <c r="C24" i="163" l="1"/>
  <c r="I24" i="163"/>
  <c r="I4" i="163" l="1"/>
  <c r="C4" i="163" l="1"/>
  <c r="A23" i="7" l="1"/>
  <c r="A21" i="7" l="1"/>
  <c r="A20" i="7"/>
  <c r="A18" i="7" l="1"/>
  <c r="A22" i="7" l="1"/>
  <c r="A19" i="7" l="1"/>
  <c r="M1" i="113" l="1"/>
  <c r="M1" i="117"/>
  <c r="M1" i="123"/>
  <c r="M1" i="121"/>
  <c r="M1" i="114"/>
  <c r="M1" i="120"/>
  <c r="M1" i="119"/>
  <c r="M1" i="115"/>
  <c r="M1" i="124"/>
  <c r="M1" i="122"/>
  <c r="M1" i="112"/>
  <c r="M1" i="116"/>
  <c r="M1" i="118"/>
  <c r="B6" i="167" l="1"/>
  <c r="B10" i="167"/>
  <c r="D10" i="167" s="1"/>
  <c r="B14" i="167"/>
  <c r="B18" i="167"/>
  <c r="D18" i="167" s="1"/>
  <c r="B7" i="167"/>
  <c r="B11" i="167"/>
  <c r="B15" i="167"/>
  <c r="B19" i="167"/>
  <c r="B8" i="167"/>
  <c r="D8" i="167" s="1"/>
  <c r="B12" i="167"/>
  <c r="D12" i="167" s="1"/>
  <c r="B16" i="167"/>
  <c r="B20" i="167"/>
  <c r="B5" i="167"/>
  <c r="B9" i="167"/>
  <c r="D9" i="167" s="1"/>
  <c r="B13" i="167"/>
  <c r="D13" i="167" s="1"/>
  <c r="B17" i="167"/>
  <c r="D17" i="167" l="1"/>
  <c r="E17" i="167"/>
  <c r="D20" i="167"/>
  <c r="E20" i="167"/>
  <c r="D19" i="167"/>
  <c r="E19" i="167"/>
  <c r="D11" i="167"/>
  <c r="E11" i="167"/>
  <c r="B4" i="167"/>
  <c r="E5" i="167"/>
  <c r="D5" i="167"/>
  <c r="E16" i="167"/>
  <c r="D16" i="167"/>
  <c r="E15" i="167"/>
  <c r="D15" i="167"/>
  <c r="D7" i="167"/>
  <c r="E7" i="167"/>
  <c r="D14" i="167"/>
  <c r="E14" i="167"/>
  <c r="D6" i="167"/>
  <c r="E6" i="167"/>
  <c r="D4" i="167" l="1"/>
  <c r="E4" i="167"/>
  <c r="P8" i="161"/>
  <c r="P11" i="161" l="1"/>
  <c r="P19" i="161"/>
  <c r="P12" i="161"/>
  <c r="P20" i="161"/>
  <c r="P13" i="161"/>
  <c r="P21" i="161"/>
  <c r="P10" i="161"/>
  <c r="P18" i="161"/>
  <c r="P7" i="161"/>
  <c r="P15" i="161"/>
  <c r="P16" i="161"/>
  <c r="P9" i="161"/>
  <c r="P17" i="161"/>
  <c r="P6" i="161"/>
  <c r="P14" i="161"/>
  <c r="F7" i="129" l="1"/>
  <c r="N9" i="129"/>
  <c r="N14" i="129"/>
  <c r="L7" i="129"/>
  <c r="N15" i="129"/>
  <c r="N8" i="129"/>
  <c r="B7" i="129"/>
  <c r="I7" i="129"/>
  <c r="D7" i="129"/>
  <c r="G7" i="129"/>
  <c r="N10" i="129"/>
  <c r="M7" i="129"/>
  <c r="H7" i="129"/>
  <c r="N11" i="129"/>
  <c r="N12" i="129"/>
  <c r="C7" i="129"/>
  <c r="J7" i="129"/>
  <c r="K7" i="129"/>
  <c r="N13" i="129"/>
  <c r="E7" i="129"/>
  <c r="K6" i="129" l="1"/>
  <c r="N6" i="129"/>
  <c r="B6" i="129"/>
  <c r="H6" i="129"/>
  <c r="E6" i="129"/>
  <c r="N30" i="180" l="1"/>
  <c r="N30" i="179"/>
  <c r="N30" i="177"/>
  <c r="N30" i="175"/>
  <c r="N30" i="174"/>
  <c r="N30" i="173"/>
  <c r="M30" i="180"/>
  <c r="M30" i="179"/>
  <c r="M30" i="177"/>
  <c r="M30" i="175"/>
  <c r="M30" i="174"/>
  <c r="M30" i="173"/>
  <c r="L30" i="180"/>
  <c r="L30" i="179"/>
  <c r="L31" i="177"/>
  <c r="L30" i="175"/>
  <c r="L30" i="174"/>
  <c r="L30" i="173"/>
  <c r="N31" i="178"/>
  <c r="N31" i="176"/>
  <c r="N31" i="172"/>
  <c r="N32" i="146"/>
  <c r="M31" i="178"/>
  <c r="M31" i="176"/>
  <c r="M31" i="172"/>
  <c r="M32" i="146"/>
  <c r="L31" i="178"/>
  <c r="L31" i="176"/>
  <c r="L32" i="172"/>
  <c r="L32" i="146"/>
  <c r="L30" i="171"/>
  <c r="M30" i="171"/>
  <c r="N30" i="171"/>
  <c r="N30" i="170"/>
  <c r="M30" i="170"/>
  <c r="L30" i="170"/>
  <c r="N30" i="169"/>
  <c r="M30" i="169"/>
  <c r="L31" i="169"/>
  <c r="N32" i="168"/>
  <c r="N28" i="168"/>
  <c r="L29" i="168"/>
  <c r="M28" i="168"/>
  <c r="L28" i="168"/>
  <c r="N29" i="172"/>
  <c r="M29" i="172"/>
  <c r="M30" i="146"/>
  <c r="L29" i="178"/>
  <c r="L30" i="146"/>
  <c r="M28" i="171"/>
  <c r="N28" i="170"/>
  <c r="L28" i="170"/>
  <c r="M28" i="169"/>
  <c r="N31" i="168"/>
  <c r="L27" i="168"/>
  <c r="M34" i="171"/>
  <c r="L34" i="170"/>
  <c r="L27" i="169"/>
  <c r="N30" i="168"/>
  <c r="M33" i="171"/>
  <c r="N33" i="169"/>
  <c r="L34" i="169"/>
  <c r="L30" i="168"/>
  <c r="N29" i="180"/>
  <c r="N29" i="179"/>
  <c r="N29" i="177"/>
  <c r="N29" i="175"/>
  <c r="N29" i="174"/>
  <c r="N29" i="173"/>
  <c r="M29" i="180"/>
  <c r="M29" i="179"/>
  <c r="M29" i="177"/>
  <c r="M29" i="175"/>
  <c r="M29" i="174"/>
  <c r="M29" i="173"/>
  <c r="L29" i="180"/>
  <c r="L29" i="179"/>
  <c r="L30" i="177"/>
  <c r="L29" i="175"/>
  <c r="L29" i="174"/>
  <c r="L29" i="173"/>
  <c r="N30" i="178"/>
  <c r="N30" i="176"/>
  <c r="N30" i="172"/>
  <c r="N31" i="146"/>
  <c r="M30" i="178"/>
  <c r="M30" i="176"/>
  <c r="M30" i="172"/>
  <c r="M31" i="146"/>
  <c r="L30" i="178"/>
  <c r="L30" i="176"/>
  <c r="L31" i="172"/>
  <c r="L31" i="146"/>
  <c r="L29" i="171"/>
  <c r="M29" i="171"/>
  <c r="N29" i="171"/>
  <c r="N29" i="170"/>
  <c r="M29" i="170"/>
  <c r="L29" i="170"/>
  <c r="N29" i="169"/>
  <c r="M29" i="169"/>
  <c r="L30" i="169"/>
  <c r="M32" i="168"/>
  <c r="M29" i="178"/>
  <c r="L30" i="172"/>
  <c r="L28" i="171"/>
  <c r="M28" i="170"/>
  <c r="L29" i="169"/>
  <c r="N34" i="169"/>
  <c r="N34" i="168"/>
  <c r="L34" i="178"/>
  <c r="L33" i="171"/>
  <c r="L33" i="170"/>
  <c r="L32" i="168"/>
  <c r="N31" i="171"/>
  <c r="M33" i="168"/>
  <c r="N28" i="180"/>
  <c r="N28" i="179"/>
  <c r="N28" i="177"/>
  <c r="N28" i="175"/>
  <c r="N28" i="174"/>
  <c r="N28" i="173"/>
  <c r="M28" i="180"/>
  <c r="M28" i="179"/>
  <c r="M28" i="177"/>
  <c r="M28" i="175"/>
  <c r="M28" i="174"/>
  <c r="M28" i="173"/>
  <c r="L28" i="180"/>
  <c r="L28" i="179"/>
  <c r="L29" i="177"/>
  <c r="L28" i="175"/>
  <c r="L28" i="174"/>
  <c r="L28" i="173"/>
  <c r="N29" i="178"/>
  <c r="N29" i="176"/>
  <c r="N30" i="146"/>
  <c r="M29" i="176"/>
  <c r="L29" i="176"/>
  <c r="N28" i="171"/>
  <c r="N28" i="169"/>
  <c r="N27" i="168"/>
  <c r="N34" i="170"/>
  <c r="L35" i="172"/>
  <c r="M33" i="169"/>
  <c r="L31" i="168"/>
  <c r="L32" i="169"/>
  <c r="N27" i="180"/>
  <c r="N27" i="179"/>
  <c r="N27" i="177"/>
  <c r="N27" i="175"/>
  <c r="N27" i="174"/>
  <c r="N27" i="173"/>
  <c r="M27" i="180"/>
  <c r="M27" i="179"/>
  <c r="M27" i="177"/>
  <c r="M27" i="175"/>
  <c r="M27" i="174"/>
  <c r="M27" i="173"/>
  <c r="L27" i="180"/>
  <c r="L27" i="179"/>
  <c r="L28" i="177"/>
  <c r="L27" i="175"/>
  <c r="L27" i="174"/>
  <c r="L27" i="173"/>
  <c r="N28" i="178"/>
  <c r="N28" i="176"/>
  <c r="N28" i="172"/>
  <c r="N29" i="146"/>
  <c r="M28" i="178"/>
  <c r="M28" i="176"/>
  <c r="M28" i="172"/>
  <c r="M29" i="146"/>
  <c r="L28" i="178"/>
  <c r="L28" i="176"/>
  <c r="L29" i="172"/>
  <c r="L29" i="146"/>
  <c r="L27" i="171"/>
  <c r="M27" i="171"/>
  <c r="N27" i="171"/>
  <c r="N27" i="170"/>
  <c r="M27" i="170"/>
  <c r="L27" i="170"/>
  <c r="N27" i="169"/>
  <c r="M27" i="169"/>
  <c r="L28" i="169"/>
  <c r="M31" i="168"/>
  <c r="M27" i="168"/>
  <c r="L34" i="168"/>
  <c r="L34" i="179"/>
  <c r="L34" i="175"/>
  <c r="L34" i="174"/>
  <c r="N35" i="178"/>
  <c r="N35" i="176"/>
  <c r="N36" i="146"/>
  <c r="M35" i="178"/>
  <c r="M35" i="172"/>
  <c r="L35" i="178"/>
  <c r="L35" i="176"/>
  <c r="L36" i="146"/>
  <c r="L34" i="171"/>
  <c r="N34" i="171"/>
  <c r="M34" i="169"/>
  <c r="L34" i="176"/>
  <c r="N33" i="171"/>
  <c r="M34" i="168"/>
  <c r="N29" i="168"/>
  <c r="L31" i="170"/>
  <c r="N34" i="180"/>
  <c r="N34" i="179"/>
  <c r="N34" i="177"/>
  <c r="N34" i="175"/>
  <c r="N34" i="174"/>
  <c r="N34" i="173"/>
  <c r="M34" i="180"/>
  <c r="M34" i="179"/>
  <c r="M34" i="177"/>
  <c r="M34" i="175"/>
  <c r="M34" i="174"/>
  <c r="M34" i="173"/>
  <c r="L34" i="180"/>
  <c r="L27" i="177"/>
  <c r="L34" i="173"/>
  <c r="N35" i="172"/>
  <c r="M35" i="176"/>
  <c r="M36" i="146"/>
  <c r="L28" i="172"/>
  <c r="M34" i="170"/>
  <c r="L33" i="168"/>
  <c r="N33" i="170"/>
  <c r="N33" i="168"/>
  <c r="M31" i="169"/>
  <c r="N33" i="180"/>
  <c r="N33" i="179"/>
  <c r="N33" i="177"/>
  <c r="N33" i="175"/>
  <c r="N33" i="174"/>
  <c r="N33" i="173"/>
  <c r="M33" i="180"/>
  <c r="M33" i="179"/>
  <c r="M33" i="177"/>
  <c r="M33" i="175"/>
  <c r="M33" i="174"/>
  <c r="M33" i="173"/>
  <c r="L33" i="180"/>
  <c r="L33" i="179"/>
  <c r="L34" i="177"/>
  <c r="L33" i="175"/>
  <c r="L33" i="174"/>
  <c r="L33" i="173"/>
  <c r="N34" i="178"/>
  <c r="N34" i="176"/>
  <c r="N34" i="172"/>
  <c r="N35" i="146"/>
  <c r="M34" i="178"/>
  <c r="M34" i="176"/>
  <c r="M34" i="172"/>
  <c r="M35" i="146"/>
  <c r="L35" i="146"/>
  <c r="M33" i="170"/>
  <c r="M30" i="168"/>
  <c r="M31" i="170"/>
  <c r="N32" i="180"/>
  <c r="N32" i="179"/>
  <c r="N32" i="177"/>
  <c r="N32" i="175"/>
  <c r="N32" i="174"/>
  <c r="N32" i="173"/>
  <c r="M32" i="180"/>
  <c r="M32" i="179"/>
  <c r="M32" i="177"/>
  <c r="M32" i="175"/>
  <c r="M32" i="174"/>
  <c r="M32" i="173"/>
  <c r="L32" i="180"/>
  <c r="L32" i="179"/>
  <c r="L33" i="177"/>
  <c r="L32" i="175"/>
  <c r="L32" i="174"/>
  <c r="L32" i="173"/>
  <c r="N33" i="178"/>
  <c r="N33" i="176"/>
  <c r="N33" i="172"/>
  <c r="N34" i="146"/>
  <c r="M33" i="178"/>
  <c r="M33" i="176"/>
  <c r="M33" i="172"/>
  <c r="M34" i="146"/>
  <c r="L33" i="178"/>
  <c r="L33" i="176"/>
  <c r="L34" i="172"/>
  <c r="L34" i="146"/>
  <c r="L32" i="171"/>
  <c r="M32" i="171"/>
  <c r="N32" i="171"/>
  <c r="N32" i="170"/>
  <c r="M32" i="170"/>
  <c r="L32" i="170"/>
  <c r="N32" i="169"/>
  <c r="M32" i="169"/>
  <c r="L33" i="169"/>
  <c r="N31" i="169"/>
  <c r="N31" i="180"/>
  <c r="N31" i="179"/>
  <c r="N31" i="177"/>
  <c r="N31" i="175"/>
  <c r="N31" i="174"/>
  <c r="N31" i="173"/>
  <c r="M31" i="180"/>
  <c r="M31" i="179"/>
  <c r="M31" i="177"/>
  <c r="M31" i="175"/>
  <c r="M31" i="174"/>
  <c r="M31" i="173"/>
  <c r="L31" i="180"/>
  <c r="L31" i="179"/>
  <c r="L32" i="177"/>
  <c r="L31" i="175"/>
  <c r="L31" i="174"/>
  <c r="L31" i="173"/>
  <c r="N32" i="178"/>
  <c r="N32" i="176"/>
  <c r="N32" i="172"/>
  <c r="N33" i="146"/>
  <c r="M32" i="178"/>
  <c r="M32" i="176"/>
  <c r="M32" i="172"/>
  <c r="M33" i="146"/>
  <c r="L32" i="178"/>
  <c r="L32" i="176"/>
  <c r="L33" i="172"/>
  <c r="L33" i="146"/>
  <c r="L31" i="171"/>
  <c r="M31" i="171"/>
  <c r="N31" i="170"/>
  <c r="M29" i="168"/>
  <c r="J13" i="57"/>
  <c r="L12" i="180"/>
  <c r="M14" i="179"/>
  <c r="N16" i="178"/>
  <c r="M20" i="177"/>
  <c r="N23" i="146"/>
  <c r="L25" i="176"/>
  <c r="L12" i="173"/>
  <c r="M14" i="172"/>
  <c r="N16" i="171"/>
  <c r="M20" i="170"/>
  <c r="N22" i="169"/>
  <c r="N10" i="178"/>
  <c r="M16" i="146"/>
  <c r="M21" i="175"/>
  <c r="N15" i="180"/>
  <c r="L18" i="179"/>
  <c r="N21" i="178"/>
  <c r="L24" i="177"/>
  <c r="L11" i="175"/>
  <c r="M13" i="174"/>
  <c r="N15" i="173"/>
  <c r="L18" i="172"/>
  <c r="N21" i="171"/>
  <c r="L24" i="170"/>
  <c r="N12" i="180"/>
  <c r="L20" i="178"/>
  <c r="N25" i="146"/>
  <c r="L25" i="178"/>
  <c r="M14" i="170"/>
  <c r="L22" i="177"/>
  <c r="M16" i="173"/>
  <c r="N25" i="169"/>
  <c r="N15" i="178"/>
  <c r="N10" i="172"/>
  <c r="M15" i="170"/>
  <c r="L13" i="178"/>
  <c r="M24" i="173"/>
  <c r="L14" i="170"/>
  <c r="L11" i="172"/>
  <c r="M11" i="178"/>
  <c r="L15" i="177"/>
  <c r="M18" i="146"/>
  <c r="N19" i="176"/>
  <c r="L22" i="175"/>
  <c r="N25" i="174"/>
  <c r="M11" i="171"/>
  <c r="L15" i="170"/>
  <c r="M17" i="169"/>
  <c r="M20" i="179"/>
  <c r="L25" i="177"/>
  <c r="M10" i="180"/>
  <c r="N12" i="179"/>
  <c r="M16" i="178"/>
  <c r="N18" i="177"/>
  <c r="L22" i="146"/>
  <c r="M23" i="176"/>
  <c r="M10" i="173"/>
  <c r="N12" i="172"/>
  <c r="M16" i="171"/>
  <c r="N18" i="170"/>
  <c r="L21" i="169"/>
  <c r="N25" i="179"/>
  <c r="L15" i="146"/>
  <c r="N18" i="175"/>
  <c r="M23" i="177"/>
  <c r="L12" i="175"/>
  <c r="N16" i="173"/>
  <c r="M21" i="171"/>
  <c r="L20" i="172"/>
  <c r="M19" i="177"/>
  <c r="L13" i="175"/>
  <c r="M20" i="173"/>
  <c r="L25" i="171"/>
  <c r="M21" i="146"/>
  <c r="N17" i="169"/>
  <c r="N13" i="172"/>
  <c r="L24" i="179"/>
  <c r="M22" i="178"/>
  <c r="N11" i="178"/>
  <c r="M18" i="170"/>
  <c r="N23" i="170"/>
  <c r="N22" i="180"/>
  <c r="L25" i="179"/>
  <c r="L13" i="146"/>
  <c r="M14" i="176"/>
  <c r="N16" i="175"/>
  <c r="M20" i="174"/>
  <c r="N22" i="173"/>
  <c r="L25" i="172"/>
  <c r="L12" i="169"/>
  <c r="M14" i="177"/>
  <c r="L19" i="176"/>
  <c r="L11" i="178"/>
  <c r="M13" i="177"/>
  <c r="N16" i="146"/>
  <c r="L18" i="176"/>
  <c r="N21" i="175"/>
  <c r="L24" i="174"/>
  <c r="L11" i="171"/>
  <c r="M13" i="170"/>
  <c r="N15" i="169"/>
  <c r="M16" i="179"/>
  <c r="L21" i="177"/>
  <c r="N17" i="180"/>
  <c r="N23" i="174"/>
  <c r="N10" i="171"/>
  <c r="M15" i="169"/>
  <c r="M14" i="175"/>
  <c r="M18" i="171"/>
  <c r="L24" i="146"/>
  <c r="M14" i="171"/>
  <c r="L19" i="169"/>
  <c r="M22" i="175"/>
  <c r="L17" i="178"/>
  <c r="L21" i="170"/>
  <c r="M23" i="173"/>
  <c r="M17" i="180"/>
  <c r="N19" i="179"/>
  <c r="L22" i="178"/>
  <c r="N25" i="177"/>
  <c r="M11" i="175"/>
  <c r="L15" i="174"/>
  <c r="M17" i="173"/>
  <c r="N19" i="172"/>
  <c r="L22" i="171"/>
  <c r="N25" i="170"/>
  <c r="N16" i="180"/>
  <c r="M21" i="178"/>
  <c r="L21" i="180"/>
  <c r="M23" i="179"/>
  <c r="M11" i="146"/>
  <c r="N12" i="176"/>
  <c r="M16" i="175"/>
  <c r="N18" i="174"/>
  <c r="L21" i="173"/>
  <c r="M23" i="172"/>
  <c r="M10" i="169"/>
  <c r="M23" i="180"/>
  <c r="M10" i="177"/>
  <c r="N17" i="176"/>
  <c r="M21" i="179"/>
  <c r="L13" i="174"/>
  <c r="M20" i="172"/>
  <c r="L25" i="170"/>
  <c r="N14" i="179"/>
  <c r="N12" i="174"/>
  <c r="L22" i="170"/>
  <c r="L12" i="179"/>
  <c r="N16" i="174"/>
  <c r="M21" i="172"/>
  <c r="N21" i="180"/>
  <c r="N20" i="174"/>
  <c r="M10" i="171"/>
  <c r="L12" i="171"/>
  <c r="N16" i="169"/>
  <c r="N18" i="179"/>
  <c r="M21" i="180"/>
  <c r="N23" i="179"/>
  <c r="N11" i="146"/>
  <c r="L13" i="176"/>
  <c r="M15" i="175"/>
  <c r="L19" i="174"/>
  <c r="M21" i="173"/>
  <c r="N23" i="172"/>
  <c r="N10" i="169"/>
  <c r="N24" i="180"/>
  <c r="N11" i="177"/>
  <c r="M16" i="176"/>
  <c r="L25" i="180"/>
  <c r="L12" i="177"/>
  <c r="M15" i="146"/>
  <c r="N16" i="176"/>
  <c r="M20" i="175"/>
  <c r="N22" i="174"/>
  <c r="L25" i="173"/>
  <c r="L12" i="170"/>
  <c r="M14" i="169"/>
  <c r="N13" i="179"/>
  <c r="M18" i="177"/>
  <c r="N25" i="176"/>
  <c r="M12" i="180"/>
  <c r="N22" i="146"/>
  <c r="L21" i="174"/>
  <c r="N12" i="169"/>
  <c r="M16" i="180"/>
  <c r="L13" i="171"/>
  <c r="N18" i="146"/>
  <c r="N24" i="174"/>
  <c r="N11" i="171"/>
  <c r="M16" i="169"/>
  <c r="N11" i="175"/>
  <c r="N20" i="177"/>
  <c r="M10" i="170"/>
  <c r="N11" i="174"/>
  <c r="N10" i="175"/>
  <c r="L16" i="180"/>
  <c r="M18" i="179"/>
  <c r="N20" i="178"/>
  <c r="M24" i="177"/>
  <c r="L10" i="175"/>
  <c r="N13" i="174"/>
  <c r="L16" i="173"/>
  <c r="M18" i="172"/>
  <c r="N20" i="171"/>
  <c r="M24" i="170"/>
  <c r="L14" i="180"/>
  <c r="M17" i="178"/>
  <c r="M24" i="146"/>
  <c r="N19" i="180"/>
  <c r="L22" i="179"/>
  <c r="N25" i="178"/>
  <c r="M11" i="176"/>
  <c r="L15" i="175"/>
  <c r="M17" i="174"/>
  <c r="N19" i="173"/>
  <c r="L22" i="172"/>
  <c r="N25" i="171"/>
  <c r="N20" i="180"/>
  <c r="L15" i="176"/>
  <c r="L16" i="179"/>
  <c r="M25" i="176"/>
  <c r="M10" i="174"/>
  <c r="N17" i="172"/>
  <c r="M22" i="170"/>
  <c r="N16" i="170"/>
  <c r="M21" i="176"/>
  <c r="L14" i="174"/>
  <c r="N18" i="172"/>
  <c r="M23" i="170"/>
  <c r="M15" i="174"/>
  <c r="M13" i="175"/>
  <c r="N15" i="170"/>
  <c r="L18" i="173"/>
  <c r="N10" i="180"/>
  <c r="L13" i="179"/>
  <c r="M15" i="178"/>
  <c r="L19" i="177"/>
  <c r="M22" i="146"/>
  <c r="N23" i="176"/>
  <c r="N10" i="173"/>
  <c r="L13" i="172"/>
  <c r="M15" i="171"/>
  <c r="L19" i="170"/>
  <c r="M21" i="169"/>
  <c r="N13" i="146"/>
  <c r="L20" i="175"/>
  <c r="M14" i="180"/>
  <c r="N16" i="179"/>
  <c r="M20" i="178"/>
  <c r="N22" i="177"/>
  <c r="L26" i="146"/>
  <c r="L12" i="174"/>
  <c r="M14" i="173"/>
  <c r="N16" i="172"/>
  <c r="M20" i="171"/>
  <c r="N22" i="170"/>
  <c r="L25" i="169"/>
  <c r="L10" i="180"/>
  <c r="N18" i="178"/>
  <c r="L23" i="146"/>
  <c r="N19" i="178"/>
  <c r="N23" i="175"/>
  <c r="N24" i="173"/>
  <c r="N11" i="170"/>
  <c r="M11" i="177"/>
  <c r="L11" i="173"/>
  <c r="M20" i="169"/>
  <c r="M10" i="178"/>
  <c r="L25" i="175"/>
  <c r="N12" i="170"/>
  <c r="L19" i="173"/>
  <c r="N20" i="173"/>
  <c r="N25" i="180"/>
  <c r="M25" i="171"/>
  <c r="L10" i="177"/>
  <c r="N12" i="173"/>
  <c r="L10" i="178"/>
  <c r="N13" i="177"/>
  <c r="L17" i="146"/>
  <c r="M18" i="176"/>
  <c r="N20" i="175"/>
  <c r="M24" i="174"/>
  <c r="L10" i="171"/>
  <c r="N13" i="170"/>
  <c r="L16" i="169"/>
  <c r="N17" i="179"/>
  <c r="N23" i="177"/>
  <c r="M11" i="179"/>
  <c r="L15" i="178"/>
  <c r="M17" i="177"/>
  <c r="N20" i="146"/>
  <c r="L22" i="176"/>
  <c r="N25" i="175"/>
  <c r="M11" i="172"/>
  <c r="L15" i="171"/>
  <c r="M17" i="170"/>
  <c r="N19" i="169"/>
  <c r="L23" i="179"/>
  <c r="M12" i="146"/>
  <c r="L18" i="177"/>
  <c r="L14" i="173"/>
  <c r="N18" i="171"/>
  <c r="M23" i="169"/>
  <c r="M13" i="176"/>
  <c r="N14" i="172"/>
  <c r="M24" i="180"/>
  <c r="L14" i="177"/>
  <c r="M10" i="175"/>
  <c r="N17" i="173"/>
  <c r="M22" i="171"/>
  <c r="L24" i="176"/>
  <c r="N22" i="172"/>
  <c r="L10" i="168"/>
  <c r="M15" i="177"/>
  <c r="L20" i="180"/>
  <c r="M22" i="179"/>
  <c r="N24" i="178"/>
  <c r="N11" i="176"/>
  <c r="L14" i="175"/>
  <c r="N17" i="174"/>
  <c r="L20" i="173"/>
  <c r="M22" i="172"/>
  <c r="N24" i="171"/>
  <c r="L22" i="180"/>
  <c r="N13" i="176"/>
  <c r="N23" i="180"/>
  <c r="N10" i="177"/>
  <c r="L14" i="146"/>
  <c r="M15" i="176"/>
  <c r="L19" i="175"/>
  <c r="M21" i="174"/>
  <c r="N23" i="173"/>
  <c r="N10" i="170"/>
  <c r="L13" i="169"/>
  <c r="L11" i="179"/>
  <c r="N15" i="177"/>
  <c r="L23" i="176"/>
  <c r="M17" i="146"/>
  <c r="M18" i="174"/>
  <c r="N25" i="172"/>
  <c r="L10" i="169"/>
  <c r="L11" i="180"/>
  <c r="M23" i="174"/>
  <c r="N22" i="179"/>
  <c r="M13" i="146"/>
  <c r="L22" i="174"/>
  <c r="N13" i="169"/>
  <c r="L21" i="171"/>
  <c r="M25" i="146"/>
  <c r="N24" i="169"/>
  <c r="M15" i="173"/>
  <c r="L25" i="174"/>
  <c r="N12" i="175"/>
  <c r="M23" i="171"/>
  <c r="L11" i="176"/>
  <c r="N17" i="175"/>
  <c r="N14" i="180"/>
  <c r="L17" i="179"/>
  <c r="M19" i="178"/>
  <c r="L23" i="177"/>
  <c r="M26" i="146"/>
  <c r="M12" i="174"/>
  <c r="N14" i="173"/>
  <c r="L17" i="172"/>
  <c r="M19" i="171"/>
  <c r="L23" i="170"/>
  <c r="M25" i="169"/>
  <c r="M11" i="180"/>
  <c r="L16" i="178"/>
  <c r="N21" i="146"/>
  <c r="M18" i="180"/>
  <c r="N20" i="179"/>
  <c r="M24" i="178"/>
  <c r="L10" i="176"/>
  <c r="N13" i="175"/>
  <c r="L16" i="174"/>
  <c r="M18" i="173"/>
  <c r="N20" i="172"/>
  <c r="M24" i="171"/>
  <c r="L18" i="180"/>
  <c r="M25" i="178"/>
  <c r="M12" i="176"/>
  <c r="N10" i="179"/>
  <c r="L20" i="176"/>
  <c r="L15" i="172"/>
  <c r="N19" i="170"/>
  <c r="M18" i="178"/>
  <c r="M11" i="170"/>
  <c r="L16" i="176"/>
  <c r="M11" i="174"/>
  <c r="L16" i="172"/>
  <c r="N20" i="170"/>
  <c r="M25" i="179"/>
  <c r="L10" i="174"/>
  <c r="N24" i="170"/>
  <c r="M19" i="169"/>
  <c r="N18" i="180"/>
  <c r="M16" i="174"/>
  <c r="M19" i="180"/>
  <c r="M22" i="180"/>
  <c r="L20" i="174"/>
  <c r="N11" i="179"/>
  <c r="L14" i="178"/>
  <c r="N17" i="177"/>
  <c r="L21" i="146"/>
  <c r="M22" i="176"/>
  <c r="N24" i="175"/>
  <c r="N11" i="172"/>
  <c r="L14" i="171"/>
  <c r="N17" i="170"/>
  <c r="L20" i="169"/>
  <c r="L11" i="146"/>
  <c r="M17" i="175"/>
  <c r="L13" i="180"/>
  <c r="M15" i="179"/>
  <c r="L19" i="178"/>
  <c r="M21" i="177"/>
  <c r="N24" i="146"/>
  <c r="N10" i="174"/>
  <c r="L13" i="173"/>
  <c r="M15" i="172"/>
  <c r="L19" i="171"/>
  <c r="M21" i="170"/>
  <c r="N23" i="169"/>
  <c r="N14" i="178"/>
  <c r="M20" i="146"/>
  <c r="M25" i="175"/>
  <c r="M14" i="178"/>
  <c r="M18" i="175"/>
  <c r="L22" i="173"/>
  <c r="N26" i="146"/>
  <c r="L15" i="169"/>
  <c r="N19" i="175"/>
  <c r="N25" i="173"/>
  <c r="L10" i="170"/>
  <c r="N16" i="177"/>
  <c r="N13" i="173"/>
  <c r="L10" i="173"/>
  <c r="N14" i="171"/>
  <c r="L21" i="175"/>
  <c r="M16" i="172"/>
  <c r="L21" i="179"/>
  <c r="N18" i="173"/>
  <c r="L24" i="178"/>
  <c r="N24" i="179"/>
  <c r="N12" i="146"/>
  <c r="M22" i="173"/>
  <c r="M25" i="180"/>
  <c r="M12" i="177"/>
  <c r="N15" i="146"/>
  <c r="L17" i="176"/>
  <c r="M19" i="175"/>
  <c r="L23" i="174"/>
  <c r="M25" i="173"/>
  <c r="M12" i="170"/>
  <c r="N14" i="169"/>
  <c r="L15" i="179"/>
  <c r="N19" i="177"/>
  <c r="M24" i="176"/>
  <c r="L10" i="179"/>
  <c r="N13" i="178"/>
  <c r="L16" i="177"/>
  <c r="M19" i="146"/>
  <c r="N20" i="176"/>
  <c r="M24" i="175"/>
  <c r="L10" i="172"/>
  <c r="N13" i="171"/>
  <c r="L16" i="170"/>
  <c r="M18" i="169"/>
  <c r="N21" i="179"/>
  <c r="N12" i="177"/>
  <c r="M11" i="173"/>
  <c r="L16" i="171"/>
  <c r="N20" i="169"/>
  <c r="L19" i="180"/>
  <c r="L15" i="173"/>
  <c r="N19" i="171"/>
  <c r="M24" i="169"/>
  <c r="N18" i="176"/>
  <c r="M17" i="172"/>
  <c r="M17" i="171"/>
  <c r="N14" i="146"/>
  <c r="L16" i="175"/>
  <c r="L20" i="146"/>
  <c r="L22" i="169"/>
  <c r="M23" i="178"/>
  <c r="M10" i="176"/>
  <c r="L21" i="172"/>
  <c r="L14" i="176"/>
  <c r="N24" i="172"/>
  <c r="N11" i="169"/>
  <c r="L12" i="146"/>
  <c r="M17" i="179"/>
  <c r="N15" i="171"/>
  <c r="L13" i="170"/>
  <c r="M20" i="7"/>
  <c r="D21" i="7"/>
  <c r="L21" i="168"/>
  <c r="N10" i="168"/>
  <c r="L12" i="168"/>
  <c r="N19" i="174"/>
  <c r="M22" i="168"/>
  <c r="N21" i="177"/>
  <c r="L18" i="171"/>
  <c r="L24" i="175"/>
  <c r="M25" i="177"/>
  <c r="M12" i="175"/>
  <c r="L23" i="171"/>
  <c r="M12" i="172"/>
  <c r="N21" i="173"/>
  <c r="N23" i="178"/>
  <c r="M20" i="180"/>
  <c r="C20" i="7"/>
  <c r="L13" i="177"/>
  <c r="N15" i="174"/>
  <c r="L20" i="179"/>
  <c r="L11" i="169"/>
  <c r="M14" i="174"/>
  <c r="F19" i="7"/>
  <c r="L15" i="168"/>
  <c r="N12" i="168"/>
  <c r="L18" i="146"/>
  <c r="N22" i="171"/>
  <c r="M19" i="7"/>
  <c r="M13" i="180"/>
  <c r="L25" i="146"/>
  <c r="L11" i="174"/>
  <c r="N21" i="170"/>
  <c r="L17" i="180"/>
  <c r="N14" i="174"/>
  <c r="M25" i="170"/>
  <c r="M15" i="180"/>
  <c r="L17" i="170"/>
  <c r="M13" i="172"/>
  <c r="L12" i="176"/>
  <c r="F20" i="7"/>
  <c r="J20" i="7"/>
  <c r="I19" i="7"/>
  <c r="M20" i="176"/>
  <c r="L23" i="172"/>
  <c r="L18" i="174"/>
  <c r="M19" i="174"/>
  <c r="L14" i="169"/>
  <c r="L21" i="7"/>
  <c r="L18" i="168"/>
  <c r="M21" i="168"/>
  <c r="M23" i="168"/>
  <c r="N21" i="169"/>
  <c r="N20" i="168"/>
  <c r="M11" i="168"/>
  <c r="N15" i="179"/>
  <c r="M13" i="173"/>
  <c r="L24" i="169"/>
  <c r="M13" i="178"/>
  <c r="M19" i="179"/>
  <c r="L17" i="173"/>
  <c r="N22" i="178"/>
  <c r="N14" i="176"/>
  <c r="L21" i="178"/>
  <c r="L18" i="170"/>
  <c r="M19" i="170"/>
  <c r="L24" i="172"/>
  <c r="L19" i="172"/>
  <c r="G20" i="7"/>
  <c r="D19" i="7"/>
  <c r="N23" i="168"/>
  <c r="L23" i="168"/>
  <c r="M13" i="179"/>
  <c r="L20" i="7"/>
  <c r="M19" i="168"/>
  <c r="M25" i="168"/>
  <c r="M13" i="168"/>
  <c r="L18" i="178"/>
  <c r="N15" i="172"/>
  <c r="L19" i="146"/>
  <c r="L23" i="178"/>
  <c r="M19" i="172"/>
  <c r="N10" i="176"/>
  <c r="L17" i="174"/>
  <c r="N21" i="172"/>
  <c r="N19" i="168"/>
  <c r="M14" i="168"/>
  <c r="N25" i="168"/>
  <c r="N18" i="168"/>
  <c r="L13" i="168"/>
  <c r="N22" i="176"/>
  <c r="J21" i="7"/>
  <c r="M16" i="177"/>
  <c r="N12" i="171"/>
  <c r="L20" i="177"/>
  <c r="N17" i="171"/>
  <c r="N22" i="175"/>
  <c r="L24" i="171"/>
  <c r="M25" i="172"/>
  <c r="L23" i="173"/>
  <c r="M22" i="174"/>
  <c r="I20" i="7"/>
  <c r="M12" i="168"/>
  <c r="M18" i="168"/>
  <c r="L18" i="175"/>
  <c r="L25" i="168"/>
  <c r="L11" i="168"/>
  <c r="L19" i="168"/>
  <c r="M19" i="176"/>
  <c r="N19" i="146"/>
  <c r="M16" i="170"/>
  <c r="M24" i="179"/>
  <c r="N11" i="180"/>
  <c r="M23" i="146"/>
  <c r="L20" i="170"/>
  <c r="M12" i="169"/>
  <c r="L15" i="180"/>
  <c r="L20" i="171"/>
  <c r="D20" i="7"/>
  <c r="C21" i="7"/>
  <c r="L19" i="7"/>
  <c r="M21" i="7"/>
  <c r="N24" i="168"/>
  <c r="L20" i="168"/>
  <c r="L24" i="180"/>
  <c r="N21" i="168"/>
  <c r="M16" i="168"/>
  <c r="N17" i="168"/>
  <c r="G19" i="7"/>
  <c r="M10" i="179"/>
  <c r="L21" i="176"/>
  <c r="N18" i="169"/>
  <c r="L14" i="179"/>
  <c r="N24" i="176"/>
  <c r="N11" i="173"/>
  <c r="M22" i="169"/>
  <c r="L12" i="178"/>
  <c r="N14" i="175"/>
  <c r="N24" i="177"/>
  <c r="L23" i="169"/>
  <c r="I21" i="7"/>
  <c r="J19" i="7"/>
  <c r="M15" i="168"/>
  <c r="L24" i="168"/>
  <c r="N22" i="168"/>
  <c r="M17" i="168"/>
  <c r="M14" i="146"/>
  <c r="L24" i="173"/>
  <c r="L11" i="170"/>
  <c r="M12" i="179"/>
  <c r="L23" i="175"/>
  <c r="L17" i="175"/>
  <c r="L12" i="172"/>
  <c r="L14" i="168"/>
  <c r="N11" i="168"/>
  <c r="L16" i="168"/>
  <c r="C19" i="7"/>
  <c r="N12" i="178"/>
  <c r="M23" i="175"/>
  <c r="M10" i="172"/>
  <c r="N17" i="178"/>
  <c r="L14" i="172"/>
  <c r="N17" i="146"/>
  <c r="M19" i="173"/>
  <c r="L16" i="146"/>
  <c r="N15" i="175"/>
  <c r="M24" i="172"/>
  <c r="G21" i="7"/>
  <c r="N14" i="168"/>
  <c r="N16" i="168"/>
  <c r="M20" i="168"/>
  <c r="N15" i="176"/>
  <c r="M13" i="169"/>
  <c r="L17" i="177"/>
  <c r="M25" i="174"/>
  <c r="M12" i="171"/>
  <c r="L23" i="180"/>
  <c r="M13" i="171"/>
  <c r="N23" i="171"/>
  <c r="M12" i="173"/>
  <c r="M17" i="176"/>
  <c r="L11" i="177"/>
  <c r="N14" i="177"/>
  <c r="L17" i="169"/>
  <c r="N19" i="53"/>
  <c r="N21" i="174"/>
  <c r="N21" i="176"/>
  <c r="L19" i="179"/>
  <c r="L18" i="169"/>
  <c r="L17" i="171"/>
  <c r="N15" i="168"/>
  <c r="M22" i="177"/>
  <c r="F21" i="7"/>
  <c r="L22" i="168"/>
  <c r="M24" i="168"/>
  <c r="N13" i="168"/>
  <c r="M10" i="168"/>
  <c r="M12" i="178"/>
  <c r="N14" i="170"/>
  <c r="N13" i="180"/>
  <c r="M11" i="169"/>
  <c r="L17" i="168"/>
  <c r="B21" i="147"/>
  <c r="B36" i="147" s="1"/>
  <c r="D21" i="147"/>
  <c r="D36" i="147" s="1"/>
  <c r="C21" i="147"/>
  <c r="C36" i="147" s="1"/>
  <c r="F7" i="53" l="1"/>
  <c r="H15" i="163"/>
  <c r="C38" i="147"/>
  <c r="H18" i="163"/>
  <c r="J18" i="163" s="1"/>
  <c r="G4" i="130"/>
  <c r="H7" i="163"/>
  <c r="J7" i="163" s="1"/>
  <c r="N16" i="127"/>
  <c r="H11" i="163"/>
  <c r="K11" i="163" s="1"/>
  <c r="H14" i="163"/>
  <c r="J14" i="163" s="1"/>
  <c r="J9" i="57"/>
  <c r="N9" i="127"/>
  <c r="D23" i="147"/>
  <c r="D6" i="147"/>
  <c r="C6" i="147"/>
  <c r="B38" i="147"/>
  <c r="P8" i="130"/>
  <c r="E4" i="132"/>
  <c r="P12" i="130"/>
  <c r="B6" i="163"/>
  <c r="B10" i="163"/>
  <c r="N14" i="128"/>
  <c r="N11" i="128"/>
  <c r="B13" i="163"/>
  <c r="N20" i="128"/>
  <c r="N18" i="128"/>
  <c r="J7" i="53"/>
  <c r="N14" i="53"/>
  <c r="H21" i="7"/>
  <c r="H11" i="7"/>
  <c r="B31" i="163"/>
  <c r="P16" i="130"/>
  <c r="B6" i="77"/>
  <c r="E6" i="127"/>
  <c r="C6" i="127"/>
  <c r="M4" i="130"/>
  <c r="B19" i="7"/>
  <c r="N7" i="7"/>
  <c r="B7" i="7"/>
  <c r="B26" i="163"/>
  <c r="B27" i="163"/>
  <c r="N12" i="131"/>
  <c r="H38" i="163"/>
  <c r="B25" i="163"/>
  <c r="H6" i="127"/>
  <c r="M6" i="131"/>
  <c r="K6" i="127"/>
  <c r="N19" i="127"/>
  <c r="J6" i="57"/>
  <c r="J12" i="57"/>
  <c r="C4" i="57"/>
  <c r="I7" i="128"/>
  <c r="N19" i="128"/>
  <c r="B19" i="163"/>
  <c r="H9" i="163"/>
  <c r="H36" i="163"/>
  <c r="H35" i="163"/>
  <c r="P18" i="132"/>
  <c r="P17" i="132"/>
  <c r="E7" i="7"/>
  <c r="E19" i="7"/>
  <c r="N18" i="53"/>
  <c r="H28" i="163"/>
  <c r="O4" i="130"/>
  <c r="P9" i="132"/>
  <c r="P17" i="130"/>
  <c r="N4" i="132"/>
  <c r="N15" i="53"/>
  <c r="H37" i="163"/>
  <c r="D6" i="127"/>
  <c r="H34" i="163"/>
  <c r="B6" i="127"/>
  <c r="N7" i="127"/>
  <c r="J8" i="57"/>
  <c r="D4" i="57"/>
  <c r="B15" i="163"/>
  <c r="J7" i="128"/>
  <c r="D38" i="147"/>
  <c r="B37" i="147" s="1"/>
  <c r="N16" i="128"/>
  <c r="N22" i="128"/>
  <c r="D7" i="128"/>
  <c r="N12" i="128"/>
  <c r="P14" i="132"/>
  <c r="N23" i="53"/>
  <c r="K11" i="7"/>
  <c r="K21" i="7"/>
  <c r="D4" i="132"/>
  <c r="J15" i="163"/>
  <c r="K15" i="163"/>
  <c r="C4" i="130"/>
  <c r="L4" i="130"/>
  <c r="L6" i="77"/>
  <c r="H12" i="163"/>
  <c r="H25" i="163"/>
  <c r="H6" i="131"/>
  <c r="N17" i="127"/>
  <c r="H17" i="163"/>
  <c r="I4" i="130"/>
  <c r="N18" i="131"/>
  <c r="N17" i="53"/>
  <c r="F6" i="131"/>
  <c r="N9" i="53"/>
  <c r="P13" i="130"/>
  <c r="B4" i="132"/>
  <c r="P5" i="132"/>
  <c r="H16" i="163"/>
  <c r="H29" i="163"/>
  <c r="N19" i="131"/>
  <c r="L6" i="127"/>
  <c r="N11" i="127"/>
  <c r="J10" i="57"/>
  <c r="J15" i="57"/>
  <c r="B4" i="57"/>
  <c r="J5" i="57"/>
  <c r="F4" i="57"/>
  <c r="L7" i="53"/>
  <c r="B29" i="163"/>
  <c r="E6" i="77"/>
  <c r="P10" i="130"/>
  <c r="P12" i="132"/>
  <c r="E4" i="130"/>
  <c r="L4" i="132"/>
  <c r="F4" i="130"/>
  <c r="H10" i="163"/>
  <c r="L6" i="131"/>
  <c r="H6" i="77"/>
  <c r="N20" i="131"/>
  <c r="B32" i="163"/>
  <c r="N17" i="131"/>
  <c r="F4" i="132"/>
  <c r="J11" i="57"/>
  <c r="G4" i="57"/>
  <c r="H27" i="163"/>
  <c r="H20" i="7"/>
  <c r="H9" i="7"/>
  <c r="B7" i="128"/>
  <c r="N8" i="128"/>
  <c r="B20" i="163"/>
  <c r="E7" i="128"/>
  <c r="C7" i="128"/>
  <c r="G7" i="128"/>
  <c r="B35" i="163"/>
  <c r="D7" i="53"/>
  <c r="B37" i="163"/>
  <c r="N8" i="53"/>
  <c r="B7" i="53"/>
  <c r="P14" i="130"/>
  <c r="N13" i="53"/>
  <c r="I4" i="132"/>
  <c r="P15" i="132"/>
  <c r="O4" i="132"/>
  <c r="M6" i="77"/>
  <c r="K5" i="77" s="1"/>
  <c r="C4" i="132"/>
  <c r="N21" i="53"/>
  <c r="E9" i="7"/>
  <c r="E20" i="7"/>
  <c r="H31" i="163"/>
  <c r="N13" i="127"/>
  <c r="N11" i="53"/>
  <c r="N12" i="127"/>
  <c r="K6" i="131"/>
  <c r="N15" i="131"/>
  <c r="N18" i="127"/>
  <c r="M6" i="127"/>
  <c r="B28" i="163"/>
  <c r="N10" i="127"/>
  <c r="N9" i="131"/>
  <c r="N15" i="127"/>
  <c r="J14" i="57"/>
  <c r="I4" i="57"/>
  <c r="J7" i="57"/>
  <c r="N15" i="128"/>
  <c r="B18" i="163"/>
  <c r="D18" i="163" s="1"/>
  <c r="M7" i="128"/>
  <c r="B16" i="163"/>
  <c r="B11" i="163"/>
  <c r="K7" i="128"/>
  <c r="N23" i="128"/>
  <c r="B12" i="163"/>
  <c r="C7" i="53"/>
  <c r="P9" i="130"/>
  <c r="E7" i="53"/>
  <c r="G7" i="53"/>
  <c r="P20" i="130"/>
  <c r="N4" i="130"/>
  <c r="P7" i="130"/>
  <c r="N10" i="53"/>
  <c r="H5" i="163"/>
  <c r="H7" i="53"/>
  <c r="P19" i="130"/>
  <c r="B36" i="163"/>
  <c r="H19" i="7"/>
  <c r="H7" i="7"/>
  <c r="N22" i="53"/>
  <c r="B21" i="7"/>
  <c r="B11" i="7"/>
  <c r="N11" i="7"/>
  <c r="H4" i="132"/>
  <c r="N10" i="131"/>
  <c r="P15" i="130"/>
  <c r="I7" i="53"/>
  <c r="I6" i="131"/>
  <c r="F6" i="77"/>
  <c r="H32" i="163"/>
  <c r="P13" i="132"/>
  <c r="I6" i="77"/>
  <c r="N7" i="131"/>
  <c r="B6" i="131"/>
  <c r="P6" i="130"/>
  <c r="P19" i="132"/>
  <c r="I6" i="127"/>
  <c r="D6" i="131"/>
  <c r="N14" i="127"/>
  <c r="P20" i="132"/>
  <c r="N13" i="128"/>
  <c r="B9" i="163"/>
  <c r="B8" i="163"/>
  <c r="L7" i="128"/>
  <c r="B14" i="163"/>
  <c r="F7" i="128"/>
  <c r="B23" i="147"/>
  <c r="P18" i="130"/>
  <c r="B33" i="163"/>
  <c r="J4" i="130"/>
  <c r="K6" i="77"/>
  <c r="N20" i="53"/>
  <c r="H20" i="163"/>
  <c r="N8" i="127"/>
  <c r="P6" i="132"/>
  <c r="F6" i="127"/>
  <c r="N12" i="53"/>
  <c r="B4" i="130"/>
  <c r="P5" i="130"/>
  <c r="K7" i="53"/>
  <c r="E21" i="7"/>
  <c r="E11" i="7"/>
  <c r="P16" i="132"/>
  <c r="M7" i="53"/>
  <c r="C6" i="77"/>
  <c r="N9" i="7"/>
  <c r="B20" i="7"/>
  <c r="B9" i="7"/>
  <c r="H8" i="163"/>
  <c r="K20" i="7"/>
  <c r="K9" i="7"/>
  <c r="N14" i="131"/>
  <c r="K4" i="132"/>
  <c r="B38" i="163"/>
  <c r="P7" i="132"/>
  <c r="G6" i="77"/>
  <c r="E5" i="77" s="1"/>
  <c r="N11" i="131"/>
  <c r="H33" i="163"/>
  <c r="G6" i="131"/>
  <c r="H30" i="163"/>
  <c r="H26" i="163"/>
  <c r="J18" i="57"/>
  <c r="N21" i="128"/>
  <c r="N9" i="128"/>
  <c r="B7" i="163"/>
  <c r="N17" i="128"/>
  <c r="B17" i="163"/>
  <c r="C23" i="147"/>
  <c r="N10" i="128"/>
  <c r="B5" i="163"/>
  <c r="H7" i="128"/>
  <c r="H6" i="128" s="1"/>
  <c r="B6" i="147"/>
  <c r="P11" i="132"/>
  <c r="K4" i="130"/>
  <c r="P8" i="132"/>
  <c r="J6" i="127"/>
  <c r="P11" i="130"/>
  <c r="H6" i="163"/>
  <c r="D6" i="77"/>
  <c r="B5" i="77" s="1"/>
  <c r="G6" i="127"/>
  <c r="G4" i="132"/>
  <c r="P10" i="132"/>
  <c r="M4" i="132"/>
  <c r="J6" i="131"/>
  <c r="J4" i="132"/>
  <c r="J6" i="77"/>
  <c r="H5" i="77" s="1"/>
  <c r="N20" i="127"/>
  <c r="H4" i="130"/>
  <c r="N16" i="53"/>
  <c r="K19" i="7"/>
  <c r="K7" i="7"/>
  <c r="D4" i="130"/>
  <c r="H19" i="163"/>
  <c r="H13" i="163"/>
  <c r="B34" i="163"/>
  <c r="E6" i="131"/>
  <c r="B30" i="163"/>
  <c r="N16" i="131"/>
  <c r="N8" i="131"/>
  <c r="N13" i="131"/>
  <c r="C6" i="131"/>
  <c r="J17" i="57"/>
  <c r="J16" i="57"/>
  <c r="E4" i="57"/>
  <c r="H4" i="57"/>
  <c r="L22" i="7"/>
  <c r="M22" i="7"/>
  <c r="M18" i="7"/>
  <c r="L18" i="7"/>
  <c r="E6" i="53" l="1"/>
  <c r="B5" i="147"/>
  <c r="E14" i="147" s="1"/>
  <c r="J11" i="163"/>
  <c r="E6" i="128"/>
  <c r="B22" i="147"/>
  <c r="E30" i="147" s="1"/>
  <c r="B6" i="128"/>
  <c r="B5" i="127"/>
  <c r="K7" i="163"/>
  <c r="K14" i="163"/>
  <c r="E41" i="147"/>
  <c r="E39" i="147"/>
  <c r="E40" i="147"/>
  <c r="E9" i="147"/>
  <c r="E10" i="147"/>
  <c r="E8" i="147"/>
  <c r="E12" i="147"/>
  <c r="E13" i="147"/>
  <c r="E7" i="163"/>
  <c r="D7" i="163"/>
  <c r="J30" i="163"/>
  <c r="K30" i="163"/>
  <c r="D38" i="163"/>
  <c r="E38" i="163"/>
  <c r="P4" i="130"/>
  <c r="N5" i="131"/>
  <c r="E37" i="163"/>
  <c r="D37" i="163"/>
  <c r="J27" i="163"/>
  <c r="K27" i="163"/>
  <c r="J29" i="163"/>
  <c r="K29" i="163"/>
  <c r="K25" i="163"/>
  <c r="J25" i="163"/>
  <c r="H24" i="163"/>
  <c r="J36" i="163"/>
  <c r="K36" i="163"/>
  <c r="B24" i="163"/>
  <c r="E25" i="163"/>
  <c r="D25" i="163"/>
  <c r="E31" i="163"/>
  <c r="D31" i="163"/>
  <c r="D13" i="163"/>
  <c r="E13" i="163"/>
  <c r="K13" i="163"/>
  <c r="J13" i="163"/>
  <c r="E36" i="163"/>
  <c r="D36" i="163"/>
  <c r="K6" i="128"/>
  <c r="E28" i="163"/>
  <c r="D28" i="163"/>
  <c r="N5" i="127"/>
  <c r="K38" i="163"/>
  <c r="J38" i="163"/>
  <c r="G7" i="188"/>
  <c r="G18" i="7"/>
  <c r="K19" i="163"/>
  <c r="J19" i="163"/>
  <c r="K6" i="163"/>
  <c r="J6" i="163"/>
  <c r="D5" i="163"/>
  <c r="B4" i="163"/>
  <c r="E5" i="163"/>
  <c r="D33" i="163"/>
  <c r="E33" i="163"/>
  <c r="E8" i="163"/>
  <c r="D8" i="163"/>
  <c r="E11" i="163"/>
  <c r="D11" i="163"/>
  <c r="K31" i="163"/>
  <c r="J31" i="163"/>
  <c r="D20" i="163"/>
  <c r="E20" i="163"/>
  <c r="J4" i="57"/>
  <c r="K16" i="163"/>
  <c r="J16" i="163"/>
  <c r="K12" i="163"/>
  <c r="J12" i="163"/>
  <c r="K9" i="163"/>
  <c r="J9" i="163"/>
  <c r="D7" i="188"/>
  <c r="D18" i="7"/>
  <c r="I7" i="188"/>
  <c r="I18" i="7"/>
  <c r="F22" i="7"/>
  <c r="F13" i="188"/>
  <c r="G22" i="7"/>
  <c r="G13" i="188"/>
  <c r="C7" i="188"/>
  <c r="C18" i="7"/>
  <c r="C13" i="188"/>
  <c r="C22" i="7"/>
  <c r="K33" i="163"/>
  <c r="J33" i="163"/>
  <c r="J32" i="163"/>
  <c r="K32" i="163"/>
  <c r="J10" i="163"/>
  <c r="K10" i="163"/>
  <c r="D15" i="163"/>
  <c r="E15" i="163"/>
  <c r="J34" i="163"/>
  <c r="K34" i="163"/>
  <c r="I22" i="7"/>
  <c r="I13" i="188"/>
  <c r="F18" i="7"/>
  <c r="F7" i="188"/>
  <c r="D13" i="188"/>
  <c r="D22" i="7"/>
  <c r="D30" i="163"/>
  <c r="E30" i="163"/>
  <c r="D9" i="163"/>
  <c r="E9" i="163"/>
  <c r="H6" i="53"/>
  <c r="E16" i="163"/>
  <c r="D16" i="163"/>
  <c r="N6" i="128"/>
  <c r="E29" i="163"/>
  <c r="D29" i="163"/>
  <c r="P4" i="132"/>
  <c r="J17" i="163"/>
  <c r="K17" i="163"/>
  <c r="D19" i="163"/>
  <c r="E19" i="163"/>
  <c r="D27" i="163"/>
  <c r="E27" i="163"/>
  <c r="E10" i="163"/>
  <c r="D10" i="163"/>
  <c r="J22" i="7"/>
  <c r="J13" i="188"/>
  <c r="D17" i="163"/>
  <c r="E17" i="163"/>
  <c r="E29" i="147"/>
  <c r="E24" i="147"/>
  <c r="H4" i="163"/>
  <c r="J5" i="163"/>
  <c r="K5" i="163"/>
  <c r="E35" i="163"/>
  <c r="D35" i="163"/>
  <c r="J28" i="163"/>
  <c r="K28" i="163"/>
  <c r="K5" i="127"/>
  <c r="E5" i="127"/>
  <c r="J18" i="7"/>
  <c r="J7" i="188"/>
  <c r="E5" i="131"/>
  <c r="J26" i="163"/>
  <c r="K26" i="163"/>
  <c r="K8" i="163"/>
  <c r="J8" i="163"/>
  <c r="J20" i="163"/>
  <c r="K20" i="163"/>
  <c r="E12" i="163"/>
  <c r="D12" i="163"/>
  <c r="K5" i="131"/>
  <c r="B6" i="53"/>
  <c r="N6" i="53"/>
  <c r="D32" i="163"/>
  <c r="E32" i="163"/>
  <c r="J37" i="163"/>
  <c r="K37" i="163"/>
  <c r="J35" i="163"/>
  <c r="K35" i="163"/>
  <c r="E26" i="163"/>
  <c r="D26" i="163"/>
  <c r="D6" i="163"/>
  <c r="E6" i="163"/>
  <c r="E34" i="163"/>
  <c r="D34" i="163"/>
  <c r="K6" i="53"/>
  <c r="E14" i="163"/>
  <c r="D14" i="163"/>
  <c r="B5" i="131"/>
  <c r="H5" i="131"/>
  <c r="H5" i="127"/>
  <c r="D23" i="7"/>
  <c r="F23" i="7"/>
  <c r="M23" i="7"/>
  <c r="L23" i="7"/>
  <c r="I23" i="7"/>
  <c r="C23" i="7"/>
  <c r="G23" i="7"/>
  <c r="J23" i="7"/>
  <c r="E28" i="147" l="1"/>
  <c r="E7" i="147"/>
  <c r="E25" i="147"/>
  <c r="E26" i="147"/>
  <c r="E11" i="147"/>
  <c r="E27" i="147"/>
  <c r="H13" i="188"/>
  <c r="H13" i="7"/>
  <c r="D14" i="189" s="1"/>
  <c r="H22" i="7"/>
  <c r="G9" i="188"/>
  <c r="G8" i="188"/>
  <c r="E13" i="7"/>
  <c r="C14" i="189" s="1"/>
  <c r="E22" i="7"/>
  <c r="E13" i="188"/>
  <c r="F14" i="188"/>
  <c r="F15" i="188"/>
  <c r="D4" i="163"/>
  <c r="E4" i="163"/>
  <c r="E24" i="163"/>
  <c r="D24" i="163"/>
  <c r="E7" i="188"/>
  <c r="E18" i="7"/>
  <c r="E5" i="7"/>
  <c r="C8" i="189" s="1"/>
  <c r="J8" i="188"/>
  <c r="J9" i="188"/>
  <c r="H7" i="188"/>
  <c r="H5" i="7"/>
  <c r="D8" i="189" s="1"/>
  <c r="H18" i="7"/>
  <c r="B7" i="188"/>
  <c r="B18" i="7"/>
  <c r="B5" i="7"/>
  <c r="B8" i="189" s="1"/>
  <c r="N5" i="7"/>
  <c r="K13" i="7"/>
  <c r="K22" i="7"/>
  <c r="J4" i="163"/>
  <c r="K4" i="163"/>
  <c r="D14" i="188"/>
  <c r="D15" i="188"/>
  <c r="C14" i="188"/>
  <c r="C15" i="188"/>
  <c r="I9" i="188"/>
  <c r="I8" i="188"/>
  <c r="K24" i="163"/>
  <c r="J24" i="163"/>
  <c r="F9" i="188"/>
  <c r="F8" i="188"/>
  <c r="J14" i="188"/>
  <c r="J15" i="188"/>
  <c r="C9" i="188"/>
  <c r="C8" i="188"/>
  <c r="D9" i="188"/>
  <c r="D8" i="188"/>
  <c r="N13" i="7"/>
  <c r="B13" i="7"/>
  <c r="B14" i="189" s="1"/>
  <c r="B13" i="188"/>
  <c r="B22" i="7"/>
  <c r="K18" i="7"/>
  <c r="K5" i="7"/>
  <c r="I14" i="188"/>
  <c r="I15" i="188"/>
  <c r="G15" i="188"/>
  <c r="G14" i="188"/>
  <c r="B16" i="189" l="1"/>
  <c r="B15" i="189"/>
  <c r="F14" i="189"/>
  <c r="E15" i="188"/>
  <c r="E14" i="188"/>
  <c r="B23" i="7"/>
  <c r="N15" i="7"/>
  <c r="B15" i="7"/>
  <c r="B9" i="188"/>
  <c r="N7" i="188"/>
  <c r="B8" i="188"/>
  <c r="E8" i="188"/>
  <c r="E9" i="188"/>
  <c r="C15" i="189"/>
  <c r="C16" i="189"/>
  <c r="D9" i="189"/>
  <c r="D10" i="189"/>
  <c r="L9" i="179"/>
  <c r="L26" i="179" s="1"/>
  <c r="L9" i="170"/>
  <c r="L26" i="170" s="1"/>
  <c r="L9" i="172"/>
  <c r="L27" i="172" s="1"/>
  <c r="L9" i="175"/>
  <c r="L26" i="175" s="1"/>
  <c r="L9" i="174"/>
  <c r="L26" i="174" s="1"/>
  <c r="L9" i="177"/>
  <c r="L26" i="177" s="1"/>
  <c r="L9" i="178"/>
  <c r="L27" i="178" s="1"/>
  <c r="L10" i="146"/>
  <c r="L28" i="146" s="1"/>
  <c r="L9" i="176"/>
  <c r="L27" i="176" s="1"/>
  <c r="L9" i="168"/>
  <c r="L26" i="168" s="1"/>
  <c r="L9" i="180"/>
  <c r="L26" i="180" s="1"/>
  <c r="L9" i="173"/>
  <c r="L26" i="173" s="1"/>
  <c r="L9" i="169"/>
  <c r="L26" i="169" s="1"/>
  <c r="L9" i="171"/>
  <c r="L26" i="171" s="1"/>
  <c r="H8" i="188"/>
  <c r="H9" i="188"/>
  <c r="N9" i="175"/>
  <c r="N26" i="175" s="1"/>
  <c r="N9" i="179"/>
  <c r="N26" i="179" s="1"/>
  <c r="N9" i="174"/>
  <c r="N26" i="174" s="1"/>
  <c r="N9" i="178"/>
  <c r="N27" i="178" s="1"/>
  <c r="N10" i="146"/>
  <c r="N28" i="146" s="1"/>
  <c r="N9" i="172"/>
  <c r="N27" i="172" s="1"/>
  <c r="N9" i="168"/>
  <c r="N26" i="168" s="1"/>
  <c r="N9" i="171"/>
  <c r="N26" i="171" s="1"/>
  <c r="N9" i="176"/>
  <c r="N27" i="176" s="1"/>
  <c r="N9" i="169"/>
  <c r="N26" i="169" s="1"/>
  <c r="N9" i="180"/>
  <c r="N26" i="180" s="1"/>
  <c r="N9" i="173"/>
  <c r="N26" i="173" s="1"/>
  <c r="N9" i="177"/>
  <c r="N26" i="177" s="1"/>
  <c r="N9" i="170"/>
  <c r="N26" i="170" s="1"/>
  <c r="M9" i="172"/>
  <c r="M27" i="172" s="1"/>
  <c r="M9" i="175"/>
  <c r="M26" i="175" s="1"/>
  <c r="M10" i="146"/>
  <c r="M28" i="146" s="1"/>
  <c r="M9" i="180"/>
  <c r="M26" i="180" s="1"/>
  <c r="M9" i="177"/>
  <c r="M26" i="177" s="1"/>
  <c r="M9" i="179"/>
  <c r="M26" i="179" s="1"/>
  <c r="M9" i="168"/>
  <c r="M26" i="168" s="1"/>
  <c r="M9" i="173"/>
  <c r="M26" i="173" s="1"/>
  <c r="M9" i="178"/>
  <c r="M27" i="178" s="1"/>
  <c r="M9" i="170"/>
  <c r="M26" i="170" s="1"/>
  <c r="M9" i="171"/>
  <c r="M26" i="171" s="1"/>
  <c r="M9" i="169"/>
  <c r="M26" i="169" s="1"/>
  <c r="M9" i="176"/>
  <c r="M27" i="176" s="1"/>
  <c r="M9" i="174"/>
  <c r="M26" i="174" s="1"/>
  <c r="E23" i="7"/>
  <c r="E15" i="7"/>
  <c r="D16" i="189"/>
  <c r="D15" i="189"/>
  <c r="K15" i="7"/>
  <c r="K23" i="7"/>
  <c r="H23" i="7"/>
  <c r="H15" i="7"/>
  <c r="B14" i="188"/>
  <c r="N13" i="188"/>
  <c r="B15" i="188"/>
  <c r="F8" i="189"/>
  <c r="F9" i="189" s="1"/>
  <c r="B10" i="189"/>
  <c r="B9" i="189"/>
  <c r="C10" i="189"/>
  <c r="C9" i="189"/>
  <c r="H14" i="188"/>
  <c r="H15" i="188"/>
  <c r="Q3" i="161"/>
  <c r="S3" i="161"/>
  <c r="O3" i="161"/>
  <c r="F16" i="189" l="1"/>
  <c r="F15" i="189"/>
</calcChain>
</file>

<file path=xl/sharedStrings.xml><?xml version="1.0" encoding="utf-8"?>
<sst xmlns="http://schemas.openxmlformats.org/spreadsheetml/2006/main" count="1417" uniqueCount="299">
  <si>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</si>
  <si>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</si>
  <si>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</si>
  <si>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</si>
  <si>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</si>
  <si>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</si>
  <si>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</si>
  <si>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</si>
  <si>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</si>
  <si>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</si>
  <si>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</si>
  <si>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</si>
  <si>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</si>
  <si>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</si>
  <si>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</si>
  <si>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</si>
  <si>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</si>
  <si>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</si>
  <si>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</si>
  <si>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</si>
  <si>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</si>
  <si>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</si>
  <si>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</si>
  <si>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</si>
  <si>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</si>
  <si>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</si>
  <si>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</si>
  <si>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</si>
  <si>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</si>
  <si>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</si>
  <si>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</si>
  <si>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</si>
  <si>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</si>
  <si>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</si>
  <si>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</si>
  <si>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</si>
  <si>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</si>
  <si>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</si>
  <si>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</si>
  <si>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</si>
  <si>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</si>
  <si>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</si>
  <si>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</si>
  <si>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</si>
  <si>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</si>
  <si>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</si>
  <si>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</si>
  <si>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</si>
  <si>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</si>
  <si>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</si>
  <si>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</si>
  <si>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</si>
  <si>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</si>
  <si>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</si>
  <si>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</si>
  <si>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</si>
  <si>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</si>
  <si>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</si>
  <si>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</si>
  <si>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</si>
  <si>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</si>
  <si>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</si>
  <si>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</si>
  <si>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</si>
  <si>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</si>
  <si>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</si>
  <si>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</si>
  <si>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</si>
  <si>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</si>
  <si>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</si>
  <si>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</si>
  <si>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</si>
  <si>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</si>
  <si>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</si>
  <si>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</si>
  <si>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</si>
  <si>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</si>
  <si>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3. Bilance tepla [TJ]</t>
  </si>
  <si>
    <t>zdroj dat: výkaz ERÚ-T1, ERÚ-E1</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</si>
  <si>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</si>
  <si>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</si>
  <si>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</si>
  <si>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</si>
  <si>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</si>
  <si>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</si>
  <si>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</si>
  <si>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</si>
  <si>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</si>
  <si>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</si>
  <si>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</si>
  <si>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</si>
  <si>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</si>
  <si>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</si>
  <si>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</si>
  <si>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</si>
  <si>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</si>
  <si>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</si>
  <si>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</si>
  <si>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</si>
  <si>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</si>
  <si>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</si>
  <si>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</si>
  <si>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</si>
  <si>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</si>
  <si>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</si>
  <si>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</si>
  <si>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</si>
  <si>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</si>
  <si>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</si>
  <si>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</si>
  <si>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</si>
  <si>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</si>
  <si>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</si>
  <si>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</si>
  <si>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</si>
  <si>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</si>
  <si>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4.3 Výroba tepla brutto podle paliv v krajích ČR [TJ]</t>
  </si>
  <si>
    <t>4.1 Výroba tepla brutto podle paliv [TJ]</t>
  </si>
  <si>
    <t>4.2 Výroba tepla brutto v krajích ČR [TJ]</t>
  </si>
  <si>
    <t>CZ-NACE</t>
  </si>
  <si>
    <t>Klasifikace ekonomických činností CZ-NACE dle Českého statistického úřadu</t>
  </si>
  <si>
    <t>Rostlinné materiály neaglomerované</t>
  </si>
  <si>
    <t>5.1 Dodávky tepla podle paliv [TJ]</t>
  </si>
  <si>
    <t>5.2 Dodávky tepla v krajích ČR [TJ]</t>
  </si>
  <si>
    <t>5.3 Dodávky tepla v krajích ČR [TJ]</t>
  </si>
  <si>
    <t>Dodávky tepla</t>
  </si>
  <si>
    <t>7.1 Spotřeba tepla podle sektorů národního hospodářství [TJ]</t>
  </si>
  <si>
    <t>7.2 Spotřeba tepla podle sektorů národního hospodářství v krajích ČR [TJ]</t>
  </si>
  <si>
    <t>Spotřeba tepla =</t>
  </si>
  <si>
    <t>Konečná spotřeba tepla v jednotlivých sektorech národního hospodářství.</t>
  </si>
  <si>
    <t>KVET</t>
  </si>
  <si>
    <t>Kombinovaná výroba elektřiny a tepla</t>
  </si>
  <si>
    <t>Hlavní město Praha (PHA)</t>
  </si>
  <si>
    <t>Kraj Vysočina (VYS)</t>
  </si>
  <si>
    <t>Kraj Vysočina</t>
  </si>
  <si>
    <t>Hlavní město Praha</t>
  </si>
  <si>
    <t>8.14 Výroba, dodávky a spotřeba tepla: Zlínský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</si>
  <si>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</si>
  <si>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</si>
  <si>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</si>
  <si>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</si>
  <si>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</si>
  <si>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</si>
  <si>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</si>
  <si>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</si>
  <si>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</si>
  <si>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</si>
  <si>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</si>
  <si>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</si>
  <si>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</si>
  <si>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</si>
  <si>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</si>
  <si>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</si>
  <si>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</si>
  <si>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</si>
  <si>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</si>
  <si>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</si>
  <si>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</si>
  <si>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</si>
  <si>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</si>
  <si>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</si>
  <si>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</si>
  <si>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</si>
  <si>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</si>
  <si>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</si>
  <si>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</si>
  <si>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Celkový instalovaný výkon [MWt]</t>
  </si>
  <si>
    <t>Výroba tepla netto</t>
  </si>
  <si>
    <r>
      <t>Q</t>
    </r>
    <r>
      <rPr>
        <b/>
        <vertAlign val="subscript"/>
        <sz val="9"/>
        <rFont val="Calibri"/>
        <family val="2"/>
        <charset val="238"/>
        <scheme val="minor"/>
      </rPr>
      <t>netto</t>
    </r>
  </si>
  <si>
    <t>Dodávka užitečného tepla z KVET</t>
  </si>
  <si>
    <t>Instalovaný výkon</t>
  </si>
  <si>
    <r>
      <t>Q</t>
    </r>
    <r>
      <rPr>
        <b/>
        <vertAlign val="subscript"/>
        <sz val="9"/>
        <rFont val="Calibri"/>
        <family val="2"/>
        <charset val="238"/>
        <scheme val="minor"/>
      </rPr>
      <t>KVET</t>
    </r>
  </si>
  <si>
    <t>* Nezahrnuje část nezjištěného rozvodu tepla</t>
  </si>
  <si>
    <t>* Rozdíl mezi dodávkou a spotřebou jsou ztráty z nakoupeného tepla a část nezjištěného rozvodu tepla.</t>
  </si>
  <si>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</si>
  <si>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Výroba tepla netto =</t>
  </si>
  <si>
    <t>Meziroční změna</t>
  </si>
  <si>
    <t>Množství tepelné energie dodané do soustav zásobování teplem.</t>
  </si>
  <si>
    <t>Dodávky tepla =</t>
  </si>
  <si>
    <t>Vlastní spotřeba tepla =</t>
  </si>
  <si>
    <t>Vlastní spotřeba tepla</t>
  </si>
  <si>
    <t>Kraj</t>
  </si>
  <si>
    <t>Výroba tepla brutto [GJ]</t>
  </si>
  <si>
    <t>Dodávky tepla podle paliv [GJ]</t>
  </si>
  <si>
    <t>Spotřeba tepla podle sektorů národního hospodářství [GJ] *</t>
  </si>
  <si>
    <t>5.4 Dodávky tepla z uhlí, biomasy a bioplynu [GJ]</t>
  </si>
  <si>
    <t>Dodávka tepla ze Středočeského kraje [GJ]</t>
  </si>
  <si>
    <t>Dodávka tepla z Pardubického kraje [GJ]</t>
  </si>
  <si>
    <t>Dodávka tepla do Hlavního města Prahy [GJ]</t>
  </si>
  <si>
    <t>Dodávka tepla do Královehradeckého kraje [GJ]</t>
  </si>
  <si>
    <t>1.</t>
  </si>
  <si>
    <t>2.</t>
  </si>
  <si>
    <t>Komentář</t>
  </si>
  <si>
    <t>3.</t>
  </si>
  <si>
    <t>4.</t>
  </si>
  <si>
    <t>4.1.</t>
  </si>
  <si>
    <t>4.2.</t>
  </si>
  <si>
    <t>4.3.</t>
  </si>
  <si>
    <t>5.</t>
  </si>
  <si>
    <t>6.</t>
  </si>
  <si>
    <t>7.</t>
  </si>
  <si>
    <t>7.1.</t>
  </si>
  <si>
    <t>7.2.</t>
  </si>
  <si>
    <t>8.</t>
  </si>
  <si>
    <t>9.</t>
  </si>
  <si>
    <t>10.</t>
  </si>
  <si>
    <t>Úvod</t>
  </si>
  <si>
    <r>
      <t>Q</t>
    </r>
    <r>
      <rPr>
        <b/>
        <vertAlign val="subscript"/>
        <sz val="11"/>
        <rFont val="Calibri"/>
        <family val="2"/>
        <charset val="238"/>
        <scheme val="minor"/>
      </rPr>
      <t>netto</t>
    </r>
  </si>
  <si>
    <r>
      <t>Q</t>
    </r>
    <r>
      <rPr>
        <b/>
        <vertAlign val="subscript"/>
        <sz val="11"/>
        <rFont val="Calibri"/>
        <family val="2"/>
        <charset val="238"/>
        <scheme val="minor"/>
      </rPr>
      <t>KVET</t>
    </r>
  </si>
  <si>
    <t>2. Komentář</t>
  </si>
  <si>
    <t>4. Výroba tepla</t>
  </si>
  <si>
    <t>5. Dodávky tepla</t>
  </si>
  <si>
    <r>
      <t>6. Instalovaný výkon výroben tepla v krajích ČR [MW</t>
    </r>
    <r>
      <rPr>
        <b/>
        <vertAlign val="subscript"/>
        <sz val="14"/>
        <rFont val="Calibri"/>
        <family val="2"/>
        <charset val="238"/>
        <scheme val="minor"/>
      </rPr>
      <t>t</t>
    </r>
    <r>
      <rPr>
        <b/>
        <sz val="14"/>
        <rFont val="Calibri"/>
        <family val="2"/>
        <charset val="238"/>
        <scheme val="minor"/>
      </rPr>
      <t>]</t>
    </r>
  </si>
  <si>
    <t>7. Spotřeba tepla</t>
  </si>
  <si>
    <t>10.3. Vývoj výroby tepla brutto a dodávek tepla podle paliv a krajů ČR [TJ]</t>
  </si>
  <si>
    <t>Výroba tepla brutto 2017</t>
  </si>
  <si>
    <t>Výroba tepla brutto 2018</t>
  </si>
  <si>
    <t>Výroba tepla brutto 2019</t>
  </si>
  <si>
    <t>Meziroční změna-výroba tepla brutto</t>
  </si>
  <si>
    <t>Dodávky tepla 2017</t>
  </si>
  <si>
    <t>Dodávky tepla 2018</t>
  </si>
  <si>
    <t>Dodávky tepla 2019</t>
  </si>
  <si>
    <t>Meziroční změna-dodávky tepla</t>
  </si>
  <si>
    <t>10. Vývoj bilance tepla, dodávek tepla a KVET</t>
  </si>
  <si>
    <t>Rozdíl
(2020-2019)</t>
  </si>
  <si>
    <t>Výroba tepla brutto 2020</t>
  </si>
  <si>
    <t>Dodávky tepla 2020</t>
  </si>
  <si>
    <t>Bilance tepla</t>
  </si>
  <si>
    <t>Výroba tepla</t>
  </si>
  <si>
    <t>Výroba tepla brutto podle paliv</t>
  </si>
  <si>
    <t>Výroba tepla brutto v krajích ČR</t>
  </si>
  <si>
    <t>Výroba tepla brutto podle paliv v krajích ČR</t>
  </si>
  <si>
    <t>5.1.</t>
  </si>
  <si>
    <t>Dodávky tepla podle paliv</t>
  </si>
  <si>
    <t>5.2.</t>
  </si>
  <si>
    <t>Dodávky tepla v krajích ČR</t>
  </si>
  <si>
    <t>5.3.</t>
  </si>
  <si>
    <t>Dodávky tepla podle paliv v krajích ČR</t>
  </si>
  <si>
    <t>5.4.</t>
  </si>
  <si>
    <t>Dodávky tepla z uhlí, biomasy a bioplynu</t>
  </si>
  <si>
    <t>Instalovaný výkon výroben tepelné energie v krajích ČR</t>
  </si>
  <si>
    <t>Spotřeba tepla</t>
  </si>
  <si>
    <t>Spotřeba tepla podle sektorů národního hospodářství</t>
  </si>
  <si>
    <t>Spotřeba tepla podle sektorů národního hospodářství v krajích ČR</t>
  </si>
  <si>
    <t>8.1.</t>
  </si>
  <si>
    <t>Výroba, dodávky a spotřeba tepla: Hlavní město Praha</t>
  </si>
  <si>
    <t>8.2.</t>
  </si>
  <si>
    <t>Výroba, dodávky a spotřeba tepla: Jihočeský kraj</t>
  </si>
  <si>
    <t>8.3.</t>
  </si>
  <si>
    <t>Výroba, dodávky a spotřeba tepla: Jihomoravský kraj</t>
  </si>
  <si>
    <t>8.4.</t>
  </si>
  <si>
    <t>Výroba, dodávky a spotřeba tepla: Karlovarský kraj</t>
  </si>
  <si>
    <t>8.5.</t>
  </si>
  <si>
    <t>Výroba, dodávky a spotřeba tepla: Kraj Vysočina</t>
  </si>
  <si>
    <t>8.6.</t>
  </si>
  <si>
    <t>Výroba, dodávky a spotřeba tepla: Královéhradecký kraj</t>
  </si>
  <si>
    <t>8.7.</t>
  </si>
  <si>
    <t>Výroba, dodávky a spotřeba tepla: Liberecký kraj</t>
  </si>
  <si>
    <t>8.8.</t>
  </si>
  <si>
    <t>Výroba, dodávky a spotřeba tepla: Moravskoslezský kraj</t>
  </si>
  <si>
    <t>8.9.</t>
  </si>
  <si>
    <t>Výroba, dodávky a spotřeba tepla: Olomoucký kraj</t>
  </si>
  <si>
    <t>8.10.</t>
  </si>
  <si>
    <t>Výroba, dodávky a spotřeba tepla: Pardubický kraj</t>
  </si>
  <si>
    <t>8.11.</t>
  </si>
  <si>
    <t>Výroba, dodávky a spotřeba tepla: Plzeňský kraj</t>
  </si>
  <si>
    <t>8.12.</t>
  </si>
  <si>
    <t>Výroba, dodávky a spotřeba tepla: Středočeský kraj</t>
  </si>
  <si>
    <t>8.13.</t>
  </si>
  <si>
    <t>Výroba, dodávky a spotřeba tepla: Ústecký kraj</t>
  </si>
  <si>
    <t>8.14.</t>
  </si>
  <si>
    <t>Výroba, dodávky a spotřeba tepla: Zlínský kraj</t>
  </si>
  <si>
    <t>Výroba tepla netto a výroba tepla z KVET</t>
  </si>
  <si>
    <t xml:space="preserve">Vývoj bilance tepla, dodávek tepla a KVET </t>
  </si>
  <si>
    <t>10.1.</t>
  </si>
  <si>
    <t>10.2.</t>
  </si>
  <si>
    <t>10.3.</t>
  </si>
  <si>
    <t>Vývoj výroby tepla brutto a dodávek tepla podle paliv a krajů ČR</t>
  </si>
  <si>
    <t>10.4.</t>
  </si>
  <si>
    <t xml:space="preserve">Vývoj výroby tepla z KVET </t>
  </si>
  <si>
    <t>III. čtvrtletí 2020</t>
  </si>
  <si>
    <t>Technologická vlastní spotřeba tepla (TVS) =</t>
  </si>
  <si>
    <t>Výroba tepla brutto - TVS.</t>
  </si>
  <si>
    <t>Spotřeba tepla pro vlastní potřebu výrobce (bez TVS).</t>
  </si>
  <si>
    <t>Výroba tepla brutto - TVS - ztráty - dodávky do vlastního podniku - dodávky tepla.</t>
  </si>
  <si>
    <t>Spotřeba tepla na výrobu tepla a elektrické energie, která je nezbytná pro zajištění procesu výroby tepla a elektrické energie.</t>
  </si>
  <si>
    <t>8. Výroba, dodávky a spotřeba tepla v jednotlivých krajích ČR</t>
  </si>
  <si>
    <t>Výroba, dodávky a spotřeba tepla v jednotlivých krajích ČR</t>
  </si>
  <si>
    <t>9. Výroba tepla netto a výroba tepla z KVET [TJ]</t>
  </si>
  <si>
    <t>Energetický regulační úřad (ERÚ) zveřejňuje Čtvrtletní zprávu o provozu teplárenských soustav ČR za III. čtvrtletí roku 2020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čtvrtletní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Detaily týkající se metodiky vykazování údajů pro statistiku ERÚ jsou uvedeny ve výkladovém stanovisku ERÚ k metodice vyplňování výkazů podle statistické vyhlášky pro oblast elektroenergetiky a teplárenství č. 8/2018 ze dne 14. září 2018. Výkladové stanovisko a aktuální výkazy jsou zveřejněny na internetových stránkách ERÚ.
Veškerá data vycházejí z podkladů od licencovaných subjektů: výrobců elektřiny a tepla a provozovatelů rozvodných tepelných zařízení. Zdroje dat jsou uvedeny u jednotlivých tabulek ve zprávě.
Čtvrtletní zpráva přináší informace o základních ukazatelích v teplárenství a doplňuje tak čtvrtletní zprávu o provozu elektrizační soustavy ČR, která se věnuje mimo jiné i kombinované výrobě elektřiny a tepla (KVET). Tato zpráva zahrnuje údaje o veškerém vyrobeném teple z licencované činnosti včetně KVET. Jednotlivé kapitoly obsahují statistická data o bilanci, výrobě, dodávce a spotřebě tepla podle příslušných kategorií. Zpráva dále obsahuje vyhodnocení instalovaného výkonu výroben tepla v ČR a některá krajská vyhodnocení. Zjištěné a opravené chyby v obdržených datech a zpětné korekce výkazů jsou průběžně promítány do statistiky a projeví se vždy v dalších zveřejněných zprávách, případně v roční zprávě o provozu teplárenských soustav ČR za rok 2020, kterou ERÚ předpokládá zveřejnit do konce května roku 2021.
Případné dotazy či připomínky zasílejte na emailovou adresu teplo.statistika@eru.cz.</t>
  </si>
  <si>
    <t>Vývoj bilance tepla: čtvrtletní porovnání</t>
  </si>
  <si>
    <t>Vývoj bilance tepla: měsíční porovnání</t>
  </si>
  <si>
    <t>10.1. Vývoj bilance tepla: čtvrtletní porovnání [TJ]</t>
  </si>
  <si>
    <t>10.2. Vývoj bilance tepla: měsíční porovnání [TJ]</t>
  </si>
  <si>
    <t>III. čtvrtletí 2019</t>
  </si>
  <si>
    <t>Výroba tepla z KVET</t>
  </si>
  <si>
    <t>10.4. Vývoj výroby tepla z KVET [TJ]</t>
  </si>
  <si>
    <r>
      <rPr>
        <b/>
        <sz val="12"/>
        <rFont val="Calibri"/>
        <family val="2"/>
        <charset val="238"/>
        <scheme val="minor"/>
      </rPr>
      <t>Výroba tepla brutto</t>
    </r>
    <r>
      <rPr>
        <sz val="12"/>
        <rFont val="Calibri"/>
        <family val="2"/>
        <charset val="238"/>
        <scheme val="minor"/>
      </rPr>
      <t xml:space="preserve"> za III. čtvrtletí roku 2020 dosáhla celkem </t>
    </r>
    <r>
      <rPr>
        <b/>
        <sz val="12"/>
        <rFont val="Calibri"/>
        <family val="2"/>
        <charset val="238"/>
        <scheme val="minor"/>
      </rPr>
      <t>24 475,4 TJ</t>
    </r>
    <r>
      <rPr>
        <sz val="12"/>
        <rFont val="Calibri"/>
        <family val="2"/>
        <charset val="238"/>
        <scheme val="minor"/>
      </rPr>
      <t xml:space="preserve"> a oproti III. čtvrtletí roku 2019, kdy bylo vyrobeno 24 933,2 TJ, došlo k poklesu o 1,8 %. Zhruba 43 % z brutto výroby bylo spotřebováno ve vlastním podniku nebo zařízení (převážně jde o závodní teplárny, které nejsou zařazeny v klasifikaci ekonomických činností (CZ-NACE) ve skupině 35 - Výroba a rozvod elektřiny, plynu, tepla a klimatizovaného vzduchu). Nejvíce tepla bylo vyrobeno z hnědého uhlí (33 %), následuje zemní plyn (18,4 %) a biomasa (18,3 %). Nejvíce tepla bylo vyrobeno v Ústeckém kraji (24 %), následuje Moravskoslezský kraj (21 %) a Středočeský kraj (15 %). Struktura výroby tepla z jednotlivých paliv se v jednotlivých krajích liší podle dostupnosti paliv. Nejvíce tepla z černého uhlí se vyrobilo v Moravskoslezském kraji (98 %), z hnědého uhlí v Ústeckém kraji (39 %), ze zemního plynu ve Středočeském kraji (29 %), z biomasy v Ústeckém kraji (44 %) a z bioplynu v kraji Vysočina (17 %).
</t>
    </r>
    <r>
      <rPr>
        <b/>
        <sz val="12"/>
        <rFont val="Calibri"/>
        <family val="2"/>
        <charset val="238"/>
        <scheme val="minor"/>
      </rPr>
      <t>Dodávky tepla</t>
    </r>
    <r>
      <rPr>
        <sz val="12"/>
        <rFont val="Calibri"/>
        <family val="2"/>
        <charset val="238"/>
        <scheme val="minor"/>
      </rPr>
      <t xml:space="preserve"> za III. čtvrtletí roku 2020 představovaly celkem </t>
    </r>
    <r>
      <rPr>
        <b/>
        <sz val="12"/>
        <rFont val="Calibri"/>
        <family val="2"/>
        <charset val="238"/>
        <scheme val="minor"/>
      </rPr>
      <t>9 675,8 TJ</t>
    </r>
    <r>
      <rPr>
        <sz val="12"/>
        <rFont val="Calibri"/>
        <family val="2"/>
        <charset val="238"/>
        <scheme val="minor"/>
      </rPr>
      <t xml:space="preserve">, což je pokles o 3,3 % oproti III. čtvrtletí roku 2019, kdy bylo dodáno 10 011,1 TJ. Dodávky tepla tvořily zhruba 40 %, technologická vlastní spotřeba 8 % a ztráty 9 % z brutto výroby tepla. Struktura dodávek tepla podle paliv vypadá obdobně jako struktura výroby tepla brutto (36 % z hnědého uhlí, 31 % ze zemního plynu, 10 % z biomasy), zatímco u struktury dodávek tepla podle krajů je na prvním místě Středočeský kraj, následovaný  Ústeckým a Moravskoslezským krajem.
Celkový instalovaný tepelný výkon výroben tepla ke konci III. čtvrtletí roku 2020 byl 39 824,8 MW.
Spotřeba tepla v domácnostech ve III. čtvrtletí roku 2020 byla 2 832,0 TJ, což je pokles o 7,6 % oproti III. čtvrtletí roku 2019 (3 064,6 TJ). Spotřeba tepla v domácnostech tvořila 34 % z celkové spotřeby tepla. V průmyslu bylo spotřebováno 3 611,1 TJ (44 % ze spotřeby), což je pokles o 3,4 % oproti III. čtvrtletí roku 2019 (3 739,5 TJ) a v sektoru obchodu a služeb 1 473,6 TJ (18 % ze spotřeby), což je nárůst o 7,9 % oproti III. čtvrtletí roku 2019 (1 365,2 TJ).
Celkově bylo vyrobeno z kombinované výroby elektřiny a tepla (KVET) 14 473,4 TJ užitečného tepla, což činí 64 % z výroby tepla netto. Nejvíce se užitečného tepla z KVET vyrobilo z hnědého uhlí (42 %), následuje biomasa (26 %) a zemní plyn (13 %). Nízký podíl užitečného tepla ze zemního plynu na teplu netto (44 %) je způsoben vyšším počtem výtopen na zemní plyn než kogeneračních jednotek. Ve III. čtvrtletí roku 2020 bylo vyrobeno o 4,7 % více tepla z kombinované výroby elektřiny a tepla než ve III. čtvrtletí roku 2019.
</t>
    </r>
  </si>
  <si>
    <t xml:space="preserve">III. čtvrtletí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</si>
</sst>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_ "/>
    <numFmt numFmtId="166" formatCode="0.0"/>
    <numFmt numFmtId="167" formatCode="0.0%"/>
    <numFmt numFmtId="168" formatCode="\$#,##0\ ;\(\$#,##0\)"/>
    <numFmt numFmtId="169" formatCode="#,##0.000000"/>
    <numFmt numFmtId="170" formatCode="#,##0.00000"/>
  </numFmts>
  <fonts count="6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sz val="9"/>
      <color theme="1"/>
      <name val="Calibri"/>
      <family val="2"/>
      <charset val="238"/>
      <scheme val="minor"/>
    </font>
    <font>
      <i/>
      <sz val="8"/>
      <color theme="0"/>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sz val="10"/>
      <color theme="4"/>
      <name val="Calibri"/>
      <family val="2"/>
      <charset val="238"/>
      <scheme val="minor"/>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b/>
      <sz val="9"/>
      <color theme="2" tint="-0.499984740745262"/>
      <name val="Calibri"/>
      <family val="2"/>
      <charset val="238"/>
      <scheme val="minor"/>
    </font>
    <font>
      <sz val="10"/>
      <name val="Arial CE"/>
      <family val="2"/>
      <charset val="238"/>
    </font>
    <font>
      <b/>
      <vertAlign val="subscript"/>
      <sz val="9"/>
      <name val="Calibri"/>
      <family val="2"/>
      <charset val="238"/>
      <scheme val="minor"/>
    </font>
    <font>
      <sz val="11"/>
      <name val="Arial"/>
      <family val="2"/>
      <charset val="238"/>
    </font>
    <font>
      <u/>
      <sz val="10"/>
      <color indexed="12"/>
      <name val="Arial"/>
      <family val="2"/>
      <charset val="238"/>
    </font>
    <font>
      <sz val="12"/>
      <name val="Arial"/>
      <family val="2"/>
      <charset val="238"/>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i/>
      <sz val="9"/>
      <name val="Calibri"/>
      <family val="2"/>
      <charset val="238"/>
      <scheme val="minor"/>
    </font>
    <font>
      <b/>
      <sz val="10"/>
      <color rgb="FF005DA2"/>
      <name val="Calibri"/>
      <family val="2"/>
      <charset val="238"/>
      <scheme val="minor"/>
    </font>
    <font>
      <b/>
      <sz val="20"/>
      <name val="Calibri"/>
      <family val="2"/>
      <charset val="238"/>
      <scheme val="minor"/>
    </font>
    <font>
      <strike/>
      <sz val="11"/>
      <name val="Calibri"/>
      <family val="2"/>
      <charset val="238"/>
      <scheme val="minor"/>
    </font>
    <font>
      <sz val="12"/>
      <name val="Calibri"/>
      <family val="2"/>
      <charset val="238"/>
      <scheme val="minor"/>
    </font>
    <font>
      <b/>
      <vertAlign val="subscript"/>
      <sz val="14"/>
      <name val="Calibri"/>
      <family val="2"/>
      <charset val="238"/>
      <scheme val="minor"/>
    </font>
    <font>
      <b/>
      <vertAlign val="subscript"/>
      <sz val="11"/>
      <name val="Calibri"/>
      <family val="2"/>
      <charset val="238"/>
      <scheme val="minor"/>
    </font>
    <font>
      <b/>
      <sz val="9"/>
      <color theme="2"/>
      <name val="Calibri"/>
      <family val="2"/>
      <charset val="238"/>
      <scheme val="minor"/>
    </font>
    <font>
      <b/>
      <sz val="12"/>
      <name val="Calibri"/>
      <family val="2"/>
      <charset val="238"/>
      <scheme val="minor"/>
    </font>
    <font>
      <sz val="9"/>
      <color rgb="FFD2CDAE"/>
      <name val="Calibri"/>
      <family val="2"/>
      <charset val="238"/>
      <scheme val="minor"/>
    </font>
    <font>
      <sz val="9"/>
      <color theme="2" tint="-0.499984740745262"/>
      <name val="Calibri"/>
      <family val="2"/>
      <charset val="238"/>
      <scheme val="minor"/>
    </font>
    <font>
      <sz val="9"/>
      <color rgb="FFFF0000"/>
      <name val="Calibri"/>
      <family val="2"/>
      <charset val="238"/>
      <scheme val="minor"/>
    </font>
  </fonts>
  <fills count="2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indexed="9"/>
        <bgColor indexed="8"/>
      </patternFill>
    </fill>
    <fill>
      <patternFill patternType="solid">
        <fgColor theme="0"/>
        <bgColor indexed="64"/>
      </patternFill>
    </fill>
    <fill>
      <patternFill patternType="solid">
        <fgColor theme="2" tint="-0.249977111117893"/>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style="double">
        <color indexed="8"/>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thin">
        <color theme="0" tint="-0.24994659260841701"/>
      </bottom>
      <diagonal/>
    </border>
    <border>
      <left/>
      <right/>
      <top style="thin">
        <color theme="0" tint="-0.2499465926084170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style="thin">
        <color theme="0" tint="-0.24994659260841701"/>
      </left>
      <right style="thin">
        <color theme="0" tint="-0.24994659260841701"/>
      </right>
      <top style="hair">
        <color auto="1"/>
      </top>
      <bottom style="hair">
        <color auto="1"/>
      </bottom>
      <diagonal/>
    </border>
    <border>
      <left style="hair">
        <color auto="1"/>
      </left>
      <right style="thick">
        <color theme="0"/>
      </right>
      <top style="hair">
        <color auto="1"/>
      </top>
      <bottom style="hair">
        <color auto="1"/>
      </bottom>
      <diagonal/>
    </border>
    <border>
      <left style="thick">
        <color theme="0"/>
      </left>
      <right style="thick">
        <color theme="0"/>
      </right>
      <top style="hair">
        <color auto="1"/>
      </top>
      <bottom style="hair">
        <color auto="1"/>
      </bottom>
      <diagonal/>
    </border>
    <border>
      <left style="thick">
        <color theme="0"/>
      </left>
      <right style="hair">
        <color auto="1"/>
      </right>
      <top style="hair">
        <color auto="1"/>
      </top>
      <bottom style="hair">
        <color auto="1"/>
      </bottom>
      <diagonal/>
    </border>
    <border>
      <left style="hair">
        <color auto="1"/>
      </left>
      <right style="thin">
        <color theme="0" tint="-0.24994659260841701"/>
      </right>
      <top style="hair">
        <color auto="1"/>
      </top>
      <bottom style="hair">
        <color auto="1"/>
      </bottom>
      <diagonal/>
    </border>
    <border>
      <left style="thin">
        <color theme="0" tint="-0.24994659260841701"/>
      </left>
      <right style="hair">
        <color auto="1"/>
      </right>
      <top style="hair">
        <color auto="1"/>
      </top>
      <bottom style="hair">
        <color auto="1"/>
      </bottom>
      <diagonal/>
    </border>
    <border>
      <left/>
      <right style="medium">
        <color theme="2" tint="-0.499984740745262"/>
      </right>
      <top style="hair">
        <color auto="1"/>
      </top>
      <bottom style="hair">
        <color auto="1"/>
      </bottom>
      <diagonal/>
    </border>
    <border>
      <left style="thick">
        <color theme="0"/>
      </left>
      <right/>
      <top style="hair">
        <color auto="1"/>
      </top>
      <bottom style="hair">
        <color auto="1"/>
      </bottom>
      <diagonal/>
    </border>
    <border>
      <left/>
      <right style="thick">
        <color theme="0"/>
      </right>
      <top style="hair">
        <color auto="1"/>
      </top>
      <bottom style="hair">
        <color auto="1"/>
      </bottom>
      <diagonal/>
    </border>
    <border>
      <left style="thin">
        <color theme="0" tint="-0.24994659260841701"/>
      </left>
      <right/>
      <top style="hair">
        <color auto="1"/>
      </top>
      <bottom style="hair">
        <color auto="1"/>
      </bottom>
      <diagonal/>
    </border>
    <border>
      <left style="hair">
        <color auto="1"/>
      </left>
      <right style="medium">
        <color theme="0"/>
      </right>
      <top style="hair">
        <color auto="1"/>
      </top>
      <bottom style="hair">
        <color auto="1"/>
      </bottom>
      <diagonal/>
    </border>
    <border>
      <left/>
      <right style="medium">
        <color theme="0"/>
      </right>
      <top style="hair">
        <color auto="1"/>
      </top>
      <bottom style="hair">
        <color auto="1"/>
      </bottom>
      <diagonal/>
    </border>
    <border>
      <left style="medium">
        <color theme="0"/>
      </left>
      <right style="medium">
        <color theme="0"/>
      </right>
      <top style="hair">
        <color auto="1"/>
      </top>
      <bottom style="hair">
        <color auto="1"/>
      </bottom>
      <diagonal/>
    </border>
    <border>
      <left style="hair">
        <color auto="1"/>
      </left>
      <right style="medium">
        <color theme="2"/>
      </right>
      <top style="hair">
        <color auto="1"/>
      </top>
      <bottom style="hair">
        <color auto="1"/>
      </bottom>
      <diagonal/>
    </border>
    <border>
      <left style="medium">
        <color theme="2"/>
      </left>
      <right style="medium">
        <color theme="2"/>
      </right>
      <top style="hair">
        <color auto="1"/>
      </top>
      <bottom style="hair">
        <color auto="1"/>
      </bottom>
      <diagonal/>
    </border>
    <border>
      <left style="medium">
        <color theme="2"/>
      </left>
      <right/>
      <top style="hair">
        <color auto="1"/>
      </top>
      <bottom style="hair">
        <color auto="1"/>
      </bottom>
      <diagonal/>
    </border>
  </borders>
  <cellStyleXfs count="130">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7" fillId="11" borderId="0" applyNumberFormat="0" applyBorder="0" applyAlignment="0" applyProtection="0"/>
    <xf numFmtId="0" fontId="8" fillId="12" borderId="1" applyNumberFormat="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7" borderId="0" applyNumberFormat="0" applyBorder="0" applyAlignment="0" applyProtection="0"/>
    <xf numFmtId="0" fontId="4" fillId="4" borderId="5" applyNumberFormat="0" applyFont="0" applyAlignment="0" applyProtection="0"/>
    <xf numFmtId="0" fontId="14" fillId="0" borderId="6" applyNumberFormat="0" applyFill="0" applyAlignment="0" applyProtection="0"/>
    <xf numFmtId="0" fontId="15" fillId="6" borderId="0" applyNumberFormat="0" applyBorder="0" applyAlignment="0" applyProtection="0"/>
    <xf numFmtId="0" fontId="14" fillId="0" borderId="0" applyNumberFormat="0" applyFill="0" applyBorder="0" applyAlignment="0" applyProtection="0"/>
    <xf numFmtId="0" fontId="16" fillId="7" borderId="7" applyNumberFormat="0" applyAlignment="0" applyProtection="0"/>
    <xf numFmtId="0" fontId="17" fillId="13" borderId="7" applyNumberFormat="0" applyAlignment="0" applyProtection="0"/>
    <xf numFmtId="0" fontId="18" fillId="13" borderId="8" applyNumberFormat="0" applyAlignment="0" applyProtection="0"/>
    <xf numFmtId="0" fontId="19" fillId="0" borderId="0" applyNumberFormat="0" applyFill="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9" fontId="21" fillId="0" borderId="0" applyFont="0" applyFill="0" applyBorder="0" applyAlignment="0" applyProtection="0"/>
    <xf numFmtId="0" fontId="43" fillId="0" borderId="0"/>
    <xf numFmtId="0" fontId="3" fillId="0" borderId="0"/>
    <xf numFmtId="9" fontId="3" fillId="0" borderId="0" applyFont="0" applyFill="0" applyBorder="0" applyAlignment="0" applyProtection="0"/>
    <xf numFmtId="0" fontId="45" fillId="0" borderId="0"/>
    <xf numFmtId="0" fontId="46" fillId="0" borderId="0" applyNumberFormat="0" applyFill="0" applyBorder="0" applyAlignment="0" applyProtection="0">
      <alignment vertical="top"/>
      <protection locked="0"/>
    </xf>
    <xf numFmtId="0" fontId="3" fillId="0" borderId="0"/>
    <xf numFmtId="0" fontId="2" fillId="0" borderId="0"/>
    <xf numFmtId="9" fontId="3" fillId="0" borderId="0" applyFont="0" applyFill="0" applyBorder="0" applyAlignment="0" applyProtection="0"/>
    <xf numFmtId="0" fontId="3" fillId="0" borderId="0"/>
    <xf numFmtId="0" fontId="2" fillId="0" borderId="0"/>
    <xf numFmtId="0" fontId="3" fillId="0" borderId="0"/>
    <xf numFmtId="2" fontId="3" fillId="0" borderId="0" applyFont="0" applyFill="0" applyBorder="0" applyAlignment="0" applyProtection="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3" fillId="0" borderId="0"/>
    <xf numFmtId="0" fontId="2" fillId="0" borderId="0"/>
    <xf numFmtId="0" fontId="2" fillId="0" borderId="0"/>
    <xf numFmtId="0" fontId="2" fillId="0" borderId="0"/>
    <xf numFmtId="0" fontId="43" fillId="0" borderId="0"/>
    <xf numFmtId="0" fontId="43" fillId="21" borderId="29" applyNumberFormat="0" applyFont="0" applyFill="0" applyAlignment="0" applyProtection="0"/>
    <xf numFmtId="0" fontId="43" fillId="21" borderId="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3" fontId="43" fillId="21" borderId="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168" fontId="43" fillId="21" borderId="0" applyFont="0" applyFill="0" applyBorder="0" applyAlignment="0" applyProtection="0"/>
    <xf numFmtId="0" fontId="47" fillId="0" borderId="0" applyNumberFormat="0" applyFill="0" applyBorder="0" applyAlignment="0" applyProtection="0"/>
    <xf numFmtId="2" fontId="43" fillId="21" borderId="0" applyFont="0" applyFill="0" applyBorder="0" applyAlignment="0" applyProtection="0"/>
    <xf numFmtId="0" fontId="49" fillId="21" borderId="0" applyNumberFormat="0" applyFill="0" applyBorder="0" applyAlignment="0" applyProtection="0"/>
    <xf numFmtId="0" fontId="50" fillId="21" borderId="0" applyNumberFormat="0" applyFill="0" applyBorder="0" applyAlignment="0" applyProtection="0"/>
    <xf numFmtId="0" fontId="2" fillId="0" borderId="0"/>
    <xf numFmtId="9" fontId="2" fillId="0" borderId="0" applyFont="0" applyFill="0" applyBorder="0" applyAlignment="0" applyProtection="0"/>
    <xf numFmtId="1" fontId="51" fillId="0" borderId="0">
      <alignment horizontal="left"/>
      <protection hidden="1"/>
    </xf>
    <xf numFmtId="1" fontId="52" fillId="0" borderId="0">
      <protection hidden="1"/>
    </xf>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427">
    <xf numFmtId="0" fontId="0" fillId="0" borderId="0" xfId="0"/>
    <xf numFmtId="0" fontId="26" fillId="0" borderId="0" xfId="42" applyFont="1" applyFill="1" applyBorder="1" applyAlignment="1"/>
    <xf numFmtId="164" fontId="24" fillId="0" borderId="0" xfId="0" applyNumberFormat="1" applyFont="1" applyFill="1" applyBorder="1"/>
    <xf numFmtId="0" fontId="20" fillId="0" borderId="0" xfId="0" applyFont="1" applyFill="1" applyBorder="1"/>
    <xf numFmtId="0" fontId="27" fillId="0" borderId="0" xfId="0" applyFont="1" applyFill="1" applyBorder="1" applyAlignment="1">
      <alignment horizontal="right" vertical="top"/>
    </xf>
    <xf numFmtId="0" fontId="23" fillId="0" borderId="0" xfId="0" applyFont="1" applyFill="1" applyBorder="1"/>
    <xf numFmtId="164" fontId="22" fillId="0" borderId="12" xfId="0" applyNumberFormat="1" applyFont="1" applyFill="1" applyBorder="1"/>
    <xf numFmtId="0" fontId="22" fillId="0" borderId="0" xfId="0" applyFont="1" applyFill="1" applyBorder="1"/>
    <xf numFmtId="164" fontId="22" fillId="0" borderId="0" xfId="0" applyNumberFormat="1" applyFont="1" applyFill="1" applyBorder="1"/>
    <xf numFmtId="0" fontId="24" fillId="0" borderId="0" xfId="0" applyFont="1" applyFill="1" applyBorder="1" applyAlignment="1">
      <alignment horizontal="right"/>
    </xf>
    <xf numFmtId="0" fontId="26" fillId="0" borderId="0" xfId="0" applyFont="1" applyFill="1" applyBorder="1"/>
    <xf numFmtId="9" fontId="26" fillId="0" borderId="0" xfId="41" applyFont="1" applyFill="1" applyBorder="1"/>
    <xf numFmtId="164" fontId="22" fillId="0" borderId="9" xfId="0" applyNumberFormat="1" applyFont="1" applyFill="1" applyBorder="1"/>
    <xf numFmtId="0" fontId="22" fillId="19" borderId="9" xfId="0" applyFont="1" applyFill="1" applyBorder="1"/>
    <xf numFmtId="0" fontId="22" fillId="0" borderId="12" xfId="0" applyFont="1" applyFill="1" applyBorder="1" applyAlignment="1">
      <alignment horizontal="left" vertical="center" indent="1"/>
    </xf>
    <xf numFmtId="0" fontId="22" fillId="19" borderId="0" xfId="0" applyFont="1" applyFill="1" applyBorder="1"/>
    <xf numFmtId="0" fontId="22" fillId="0" borderId="0" xfId="0" applyFont="1" applyFill="1" applyBorder="1" applyAlignment="1">
      <alignment horizontal="left" indent="1"/>
    </xf>
    <xf numFmtId="0" fontId="22" fillId="0" borderId="0" xfId="0" applyFont="1" applyFill="1" applyBorder="1" applyAlignment="1">
      <alignment horizontal="left" vertical="center" indent="1"/>
    </xf>
    <xf numFmtId="164" fontId="22" fillId="0" borderId="13" xfId="0" applyNumberFormat="1" applyFont="1" applyFill="1" applyBorder="1"/>
    <xf numFmtId="164" fontId="22" fillId="0" borderId="13" xfId="0" applyNumberFormat="1" applyFont="1" applyFill="1" applyBorder="1" applyAlignment="1"/>
    <xf numFmtId="0" fontId="22" fillId="0" borderId="0" xfId="0" applyNumberFormat="1" applyFont="1" applyFill="1" applyBorder="1" applyAlignment="1"/>
    <xf numFmtId="164" fontId="22" fillId="0" borderId="11" xfId="0" applyNumberFormat="1" applyFont="1" applyFill="1" applyBorder="1" applyAlignment="1"/>
    <xf numFmtId="164" fontId="22" fillId="0" borderId="22" xfId="0" applyNumberFormat="1" applyFont="1" applyFill="1" applyBorder="1"/>
    <xf numFmtId="164" fontId="22" fillId="0" borderId="24" xfId="0" applyNumberFormat="1" applyFont="1" applyFill="1" applyBorder="1"/>
    <xf numFmtId="164" fontId="26" fillId="0" borderId="0" xfId="0" applyNumberFormat="1" applyFont="1" applyFill="1" applyBorder="1"/>
    <xf numFmtId="0" fontId="27" fillId="0" borderId="0" xfId="0" applyFont="1" applyFill="1" applyBorder="1" applyAlignment="1"/>
    <xf numFmtId="0" fontId="22" fillId="0" borderId="21" xfId="0" applyFont="1" applyFill="1" applyBorder="1" applyAlignment="1">
      <alignment horizontal="left" vertical="center" indent="1"/>
    </xf>
    <xf numFmtId="0" fontId="22" fillId="19" borderId="0" xfId="0" applyFont="1" applyFill="1"/>
    <xf numFmtId="0" fontId="24" fillId="19" borderId="0" xfId="0" applyFont="1" applyFill="1" applyBorder="1" applyAlignment="1">
      <alignment horizontal="right"/>
    </xf>
    <xf numFmtId="0" fontId="22" fillId="0" borderId="13" xfId="0" applyFont="1" applyFill="1" applyBorder="1" applyAlignment="1">
      <alignment horizontal="left" vertical="center" indent="1"/>
    </xf>
    <xf numFmtId="0" fontId="22" fillId="0" borderId="11" xfId="0" applyFont="1" applyFill="1" applyBorder="1" applyAlignment="1">
      <alignment horizontal="left" vertical="center" indent="1"/>
    </xf>
    <xf numFmtId="0" fontId="24" fillId="19" borderId="17" xfId="0" applyFont="1" applyFill="1" applyBorder="1" applyAlignment="1">
      <alignment horizontal="center"/>
    </xf>
    <xf numFmtId="0" fontId="24" fillId="19" borderId="18" xfId="0" applyFont="1" applyFill="1" applyBorder="1" applyAlignment="1">
      <alignment horizontal="center"/>
    </xf>
    <xf numFmtId="164" fontId="24" fillId="18" borderId="24" xfId="0" applyNumberFormat="1" applyFont="1" applyFill="1" applyBorder="1"/>
    <xf numFmtId="164" fontId="24" fillId="18" borderId="9" xfId="0" applyNumberFormat="1" applyFont="1" applyFill="1" applyBorder="1"/>
    <xf numFmtId="0" fontId="22" fillId="0" borderId="10" xfId="0" applyFont="1" applyFill="1" applyBorder="1" applyAlignment="1">
      <alignment horizontal="left" vertical="center" indent="1"/>
    </xf>
    <xf numFmtId="0" fontId="22" fillId="19" borderId="0" xfId="0" applyFont="1" applyFill="1" applyBorder="1" applyAlignment="1">
      <alignment horizontal="right" vertical="center"/>
    </xf>
    <xf numFmtId="0" fontId="24" fillId="19" borderId="14" xfId="0" applyFont="1" applyFill="1" applyBorder="1" applyAlignment="1">
      <alignment horizontal="center"/>
    </xf>
    <xf numFmtId="0" fontId="22" fillId="0" borderId="0" xfId="0" applyFont="1" applyFill="1" applyBorder="1" applyAlignment="1">
      <alignment horizontal="left" vertical="center"/>
    </xf>
    <xf numFmtId="0" fontId="22" fillId="0" borderId="0" xfId="0" applyFont="1" applyFill="1" applyBorder="1" applyAlignment="1">
      <alignment horizontal="right"/>
    </xf>
    <xf numFmtId="164" fontId="24" fillId="0" borderId="0" xfId="0" applyNumberFormat="1" applyFont="1" applyFill="1" applyBorder="1" applyAlignment="1">
      <alignment horizontal="center"/>
    </xf>
    <xf numFmtId="167" fontId="22" fillId="0" borderId="0" xfId="41" applyNumberFormat="1" applyFont="1" applyFill="1" applyBorder="1"/>
    <xf numFmtId="167" fontId="22" fillId="0" borderId="13" xfId="0" applyNumberFormat="1" applyFont="1" applyFill="1" applyBorder="1" applyAlignment="1">
      <alignment vertical="center"/>
    </xf>
    <xf numFmtId="167" fontId="22" fillId="0" borderId="11" xfId="0" applyNumberFormat="1" applyFont="1" applyFill="1" applyBorder="1" applyAlignment="1">
      <alignment vertical="center"/>
    </xf>
    <xf numFmtId="167" fontId="22" fillId="0" borderId="0" xfId="0" applyNumberFormat="1" applyFont="1" applyFill="1" applyBorder="1"/>
    <xf numFmtId="167" fontId="22" fillId="18" borderId="13" xfId="41" applyNumberFormat="1" applyFont="1" applyFill="1" applyBorder="1" applyAlignment="1"/>
    <xf numFmtId="167" fontId="22" fillId="18" borderId="13" xfId="0" applyNumberFormat="1" applyFont="1" applyFill="1" applyBorder="1" applyAlignment="1">
      <alignment vertical="center"/>
    </xf>
    <xf numFmtId="0" fontId="22" fillId="19" borderId="15" xfId="0" applyFont="1" applyFill="1" applyBorder="1"/>
    <xf numFmtId="0" fontId="24" fillId="19" borderId="18" xfId="0" applyFont="1" applyFill="1" applyBorder="1" applyAlignment="1">
      <alignment horizontal="center"/>
    </xf>
    <xf numFmtId="0" fontId="24" fillId="19" borderId="0" xfId="0" applyFont="1" applyFill="1" applyBorder="1" applyAlignment="1">
      <alignment horizontal="right"/>
    </xf>
    <xf numFmtId="0" fontId="26" fillId="0" borderId="0" xfId="41" applyNumberFormat="1" applyFont="1" applyFill="1" applyBorder="1"/>
    <xf numFmtId="0" fontId="25" fillId="0" borderId="0" xfId="0" applyFont="1" applyFill="1" applyBorder="1" applyAlignment="1">
      <alignment horizontal="right"/>
    </xf>
    <xf numFmtId="0" fontId="26" fillId="0" borderId="0" xfId="0" applyFont="1" applyFill="1" applyBorder="1" applyAlignment="1">
      <alignment horizontal="right"/>
    </xf>
    <xf numFmtId="0" fontId="25" fillId="0" borderId="0" xfId="0" applyFont="1" applyFill="1" applyBorder="1" applyAlignment="1">
      <alignment horizontal="center"/>
    </xf>
    <xf numFmtId="164" fontId="25" fillId="0" borderId="0" xfId="0" applyNumberFormat="1" applyFont="1" applyFill="1" applyBorder="1" applyAlignment="1">
      <alignment horizontal="center"/>
    </xf>
    <xf numFmtId="164" fontId="25" fillId="0" borderId="0" xfId="0" applyNumberFormat="1" applyFont="1" applyFill="1" applyBorder="1"/>
    <xf numFmtId="164" fontId="22" fillId="0" borderId="23" xfId="0" applyNumberFormat="1" applyFont="1" applyFill="1" applyBorder="1" applyAlignment="1">
      <alignment vertical="center"/>
    </xf>
    <xf numFmtId="164" fontId="22" fillId="0" borderId="25" xfId="0" applyNumberFormat="1" applyFont="1" applyFill="1" applyBorder="1" applyAlignment="1">
      <alignment vertical="center"/>
    </xf>
    <xf numFmtId="0" fontId="24" fillId="0" borderId="0" xfId="0" applyFont="1" applyFill="1" applyBorder="1" applyAlignment="1">
      <alignment horizontal="center"/>
    </xf>
    <xf numFmtId="0" fontId="22" fillId="0" borderId="0" xfId="0" applyFont="1" applyFill="1" applyBorder="1" applyAlignment="1">
      <alignment vertical="center" wrapText="1"/>
    </xf>
    <xf numFmtId="0" fontId="26" fillId="0" borderId="0" xfId="41" applyNumberFormat="1" applyFont="1" applyFill="1" applyBorder="1" applyAlignment="1"/>
    <xf numFmtId="0" fontId="22" fillId="0" borderId="0" xfId="0" applyNumberFormat="1" applyFont="1" applyFill="1" applyBorder="1" applyAlignment="1">
      <alignment wrapText="1"/>
    </xf>
    <xf numFmtId="0" fontId="24" fillId="19" borderId="9" xfId="0" applyFont="1" applyFill="1" applyBorder="1" applyAlignment="1">
      <alignment horizontal="center"/>
    </xf>
    <xf numFmtId="0" fontId="24" fillId="19" borderId="19" xfId="0" applyFont="1" applyFill="1" applyBorder="1" applyAlignment="1">
      <alignment horizontal="center"/>
    </xf>
    <xf numFmtId="0" fontId="32" fillId="0" borderId="0" xfId="0" applyFont="1" applyFill="1" applyBorder="1"/>
    <xf numFmtId="164" fontId="32" fillId="0" borderId="0" xfId="0" applyNumberFormat="1" applyFont="1" applyFill="1" applyBorder="1"/>
    <xf numFmtId="165" fontId="22" fillId="0" borderId="0" xfId="0" applyNumberFormat="1" applyFont="1" applyFill="1" applyBorder="1" applyAlignment="1">
      <alignment horizontal="right"/>
    </xf>
    <xf numFmtId="0" fontId="20" fillId="0" borderId="0" xfId="0" applyNumberFormat="1" applyFont="1" applyFill="1" applyBorder="1"/>
    <xf numFmtId="0" fontId="27" fillId="0" borderId="0" xfId="0" applyFont="1" applyFill="1" applyBorder="1" applyAlignment="1">
      <alignment vertical="top"/>
    </xf>
    <xf numFmtId="0" fontId="42" fillId="0" borderId="0" xfId="0" applyFont="1" applyFill="1" applyBorder="1"/>
    <xf numFmtId="0" fontId="22" fillId="0" borderId="0" xfId="0" applyFont="1" applyFill="1"/>
    <xf numFmtId="0" fontId="23" fillId="0" borderId="0" xfId="0" applyFont="1" applyFill="1"/>
    <xf numFmtId="164" fontId="22" fillId="0" borderId="0" xfId="0" applyNumberFormat="1" applyFont="1" applyFill="1"/>
    <xf numFmtId="0" fontId="36" fillId="0" borderId="0" xfId="0" applyFont="1" applyFill="1"/>
    <xf numFmtId="0" fontId="37" fillId="0" borderId="0" xfId="0" applyFont="1" applyFill="1" applyAlignment="1">
      <alignment horizontal="right"/>
    </xf>
    <xf numFmtId="164" fontId="22" fillId="0" borderId="23" xfId="0" applyNumberFormat="1" applyFont="1" applyFill="1" applyBorder="1"/>
    <xf numFmtId="167" fontId="22" fillId="0" borderId="13" xfId="41" applyNumberFormat="1" applyFont="1" applyFill="1" applyBorder="1" applyAlignment="1"/>
    <xf numFmtId="164" fontId="26" fillId="0" borderId="0" xfId="0" applyNumberFormat="1" applyFont="1" applyFill="1"/>
    <xf numFmtId="167" fontId="22" fillId="0" borderId="13" xfId="41" applyNumberFormat="1" applyFont="1" applyFill="1" applyBorder="1"/>
    <xf numFmtId="167" fontId="22" fillId="0" borderId="11" xfId="41" applyNumberFormat="1" applyFont="1" applyFill="1" applyBorder="1" applyAlignment="1"/>
    <xf numFmtId="167" fontId="22" fillId="0" borderId="11" xfId="41" applyNumberFormat="1" applyFont="1" applyFill="1" applyBorder="1"/>
    <xf numFmtId="167" fontId="22" fillId="0" borderId="12" xfId="41" applyNumberFormat="1" applyFont="1" applyFill="1" applyBorder="1"/>
    <xf numFmtId="166" fontId="22" fillId="0" borderId="0" xfId="0" applyNumberFormat="1" applyFont="1" applyFill="1" applyBorder="1"/>
    <xf numFmtId="0" fontId="27" fillId="0" borderId="0" xfId="0" applyFont="1" applyFill="1" applyAlignment="1">
      <alignment horizontal="right"/>
    </xf>
    <xf numFmtId="0" fontId="29" fillId="0" borderId="0" xfId="0" applyFont="1" applyFill="1" applyAlignment="1">
      <alignment horizontal="right"/>
    </xf>
    <xf numFmtId="166" fontId="26" fillId="0" borderId="0" xfId="0" applyNumberFormat="1" applyFont="1" applyFill="1" applyBorder="1"/>
    <xf numFmtId="167" fontId="26" fillId="0" borderId="0" xfId="41" applyNumberFormat="1" applyFont="1" applyFill="1" applyBorder="1"/>
    <xf numFmtId="0" fontId="26" fillId="0" borderId="0" xfId="0" applyFont="1" applyFill="1"/>
    <xf numFmtId="167" fontId="26" fillId="0" borderId="0" xfId="41" applyNumberFormat="1" applyFont="1" applyFill="1"/>
    <xf numFmtId="167" fontId="26" fillId="0" borderId="0" xfId="0" applyNumberFormat="1" applyFont="1" applyFill="1"/>
    <xf numFmtId="0" fontId="22" fillId="0" borderId="0" xfId="0" applyNumberFormat="1" applyFont="1" applyFill="1" applyAlignment="1"/>
    <xf numFmtId="0" fontId="26" fillId="0" borderId="0" xfId="41" applyNumberFormat="1" applyFont="1" applyFill="1" applyAlignment="1"/>
    <xf numFmtId="0" fontId="26" fillId="0" borderId="0" xfId="0" applyNumberFormat="1" applyFont="1" applyFill="1" applyAlignment="1"/>
    <xf numFmtId="0" fontId="26" fillId="0" borderId="0" xfId="0" applyNumberFormat="1" applyFont="1" applyFill="1" applyBorder="1" applyAlignment="1"/>
    <xf numFmtId="0" fontId="22" fillId="0" borderId="0" xfId="0" applyFont="1" applyFill="1" applyBorder="1" applyAlignment="1"/>
    <xf numFmtId="0" fontId="26" fillId="0" borderId="0" xfId="0" applyNumberFormat="1" applyFont="1" applyFill="1" applyBorder="1"/>
    <xf numFmtId="9" fontId="26" fillId="0" borderId="0" xfId="41" applyFont="1" applyFill="1"/>
    <xf numFmtId="167" fontId="26" fillId="0" borderId="0" xfId="0" applyNumberFormat="1" applyFont="1" applyFill="1" applyBorder="1"/>
    <xf numFmtId="0" fontId="26" fillId="0" borderId="0" xfId="0" applyFont="1" applyFill="1" applyBorder="1" applyAlignment="1">
      <alignment horizontal="left" indent="1"/>
    </xf>
    <xf numFmtId="164" fontId="24" fillId="0" borderId="0" xfId="0" applyNumberFormat="1" applyFont="1" applyFill="1"/>
    <xf numFmtId="0" fontId="27" fillId="0" borderId="0" xfId="0" applyFont="1" applyFill="1" applyBorder="1"/>
    <xf numFmtId="9" fontId="22" fillId="0" borderId="0" xfId="41" applyFont="1" applyFill="1" applyBorder="1"/>
    <xf numFmtId="0" fontId="24" fillId="0" borderId="0" xfId="0" applyFont="1" applyFill="1" applyBorder="1" applyAlignment="1">
      <alignment horizontal="right"/>
    </xf>
    <xf numFmtId="0" fontId="24" fillId="0" borderId="0" xfId="0" applyFont="1" applyFill="1" applyBorder="1" applyAlignment="1">
      <alignment horizontal="right"/>
    </xf>
    <xf numFmtId="0" fontId="24" fillId="0" borderId="0" xfId="0" applyFont="1" applyFill="1" applyBorder="1" applyAlignment="1"/>
    <xf numFmtId="167" fontId="22" fillId="0" borderId="0" xfId="41" applyNumberFormat="1" applyFont="1" applyFill="1"/>
    <xf numFmtId="167" fontId="22" fillId="0" borderId="0" xfId="41" applyNumberFormat="1" applyFont="1" applyFill="1" applyBorder="1" applyAlignment="1"/>
    <xf numFmtId="0" fontId="22" fillId="0" borderId="0" xfId="0" applyFont="1" applyFill="1" applyBorder="1"/>
    <xf numFmtId="0" fontId="40" fillId="0" borderId="0" xfId="0" applyFont="1" applyFill="1" applyBorder="1"/>
    <xf numFmtId="0" fontId="24" fillId="0" borderId="0" xfId="0" applyFont="1" applyFill="1" applyBorder="1" applyAlignment="1">
      <alignment horizontal="center" vertical="center" wrapText="1"/>
    </xf>
    <xf numFmtId="0" fontId="27" fillId="0" borderId="0" xfId="43" applyFont="1" applyFill="1" applyBorder="1" applyAlignment="1">
      <alignment vertical="top"/>
    </xf>
    <xf numFmtId="3" fontId="22" fillId="0" borderId="0" xfId="0" applyNumberFormat="1" applyFont="1" applyFill="1"/>
    <xf numFmtId="3" fontId="24" fillId="0" borderId="0" xfId="0" applyNumberFormat="1" applyFont="1" applyFill="1"/>
    <xf numFmtId="3" fontId="53" fillId="0" borderId="0" xfId="0" applyNumberFormat="1" applyFont="1" applyFill="1"/>
    <xf numFmtId="164" fontId="53" fillId="0" borderId="0" xfId="0" applyNumberFormat="1" applyFont="1" applyFill="1"/>
    <xf numFmtId="164" fontId="20" fillId="0" borderId="0" xfId="0" applyNumberFormat="1" applyFont="1" applyFill="1" applyBorder="1"/>
    <xf numFmtId="0" fontId="20" fillId="0" borderId="0" xfId="43" applyFont="1" applyFill="1" applyBorder="1"/>
    <xf numFmtId="0" fontId="20" fillId="0" borderId="0" xfId="43" applyFont="1" applyFill="1"/>
    <xf numFmtId="0" fontId="20" fillId="0" borderId="0" xfId="43" applyFont="1" applyFill="1" applyBorder="1" applyAlignment="1"/>
    <xf numFmtId="0" fontId="34" fillId="0" borderId="0" xfId="43" applyFont="1" applyFill="1" applyBorder="1" applyAlignment="1">
      <alignment horizontal="center" vertical="center"/>
    </xf>
    <xf numFmtId="49" fontId="35" fillId="0" borderId="0" xfId="43" applyNumberFormat="1" applyFont="1" applyFill="1" applyBorder="1" applyAlignment="1">
      <alignment vertical="center"/>
    </xf>
    <xf numFmtId="0" fontId="30" fillId="0" borderId="0" xfId="43" applyFont="1" applyFill="1" applyBorder="1"/>
    <xf numFmtId="0" fontId="33" fillId="0" borderId="0" xfId="43" applyFont="1" applyFill="1" applyBorder="1" applyAlignment="1"/>
    <xf numFmtId="0" fontId="20" fillId="0" borderId="0" xfId="43" applyFont="1" applyFill="1" applyBorder="1" applyAlignment="1">
      <alignment horizontal="left" vertical="center"/>
    </xf>
    <xf numFmtId="0" fontId="33" fillId="0" borderId="0" xfId="43" applyFont="1" applyFill="1" applyBorder="1" applyAlignment="1">
      <alignment horizontal="center"/>
    </xf>
    <xf numFmtId="0" fontId="20" fillId="0" borderId="0" xfId="43" applyFont="1" applyFill="1" applyBorder="1" applyAlignment="1">
      <alignment horizontal="right" vertical="center"/>
    </xf>
    <xf numFmtId="0" fontId="20" fillId="0" borderId="0" xfId="43" applyFont="1" applyFill="1" applyBorder="1" applyAlignment="1">
      <alignment horizontal="left" vertical="center" indent="1"/>
    </xf>
    <xf numFmtId="0" fontId="31" fillId="0" borderId="0" xfId="43" applyFont="1" applyFill="1" applyBorder="1"/>
    <xf numFmtId="0" fontId="31" fillId="0" borderId="0" xfId="43" applyFont="1" applyFill="1" applyBorder="1" applyAlignment="1">
      <alignment horizontal="right" vertical="center"/>
    </xf>
    <xf numFmtId="0" fontId="31" fillId="0" borderId="0" xfId="43" applyFont="1" applyFill="1" applyBorder="1" applyAlignment="1">
      <alignment horizontal="left" vertical="center" indent="1"/>
    </xf>
    <xf numFmtId="49" fontId="34" fillId="0" borderId="0" xfId="43" applyNumberFormat="1" applyFont="1" applyFill="1" applyAlignment="1">
      <alignment vertical="center"/>
    </xf>
    <xf numFmtId="0" fontId="20" fillId="0" borderId="0" xfId="43" applyFont="1"/>
    <xf numFmtId="0" fontId="38" fillId="0" borderId="0" xfId="43" applyFont="1" applyFill="1" applyBorder="1" applyAlignment="1">
      <alignment horizontal="right" vertical="center"/>
    </xf>
    <xf numFmtId="0" fontId="39" fillId="0" borderId="0" xfId="43" applyFont="1" applyFill="1" applyBorder="1" applyAlignment="1">
      <alignment horizontal="right" vertical="center"/>
    </xf>
    <xf numFmtId="0" fontId="20" fillId="0" borderId="0" xfId="95" applyFont="1" applyFill="1"/>
    <xf numFmtId="49" fontId="20" fillId="0" borderId="0" xfId="95" applyNumberFormat="1" applyFont="1" applyFill="1" applyAlignment="1">
      <alignment horizontal="right" vertical="center"/>
    </xf>
    <xf numFmtId="0" fontId="57" fillId="0" borderId="0" xfId="95" applyFont="1" applyFill="1"/>
    <xf numFmtId="164" fontId="26" fillId="0" borderId="35" xfId="0" applyNumberFormat="1" applyFont="1" applyFill="1" applyBorder="1" applyAlignment="1">
      <alignment horizontal="right"/>
    </xf>
    <xf numFmtId="164" fontId="26" fillId="0" borderId="44" xfId="0" applyNumberFormat="1" applyFont="1" applyFill="1" applyBorder="1"/>
    <xf numFmtId="164" fontId="26" fillId="0" borderId="43" xfId="0" applyNumberFormat="1" applyFont="1" applyFill="1" applyBorder="1"/>
    <xf numFmtId="164" fontId="26" fillId="0" borderId="42" xfId="0" applyNumberFormat="1" applyFont="1" applyFill="1" applyBorder="1"/>
    <xf numFmtId="164" fontId="26" fillId="0" borderId="44" xfId="0" applyNumberFormat="1" applyFont="1" applyFill="1" applyBorder="1" applyAlignment="1"/>
    <xf numFmtId="164" fontId="26" fillId="0" borderId="43" xfId="0" applyNumberFormat="1" applyFont="1" applyFill="1" applyBorder="1" applyAlignment="1"/>
    <xf numFmtId="164" fontId="26" fillId="0" borderId="42" xfId="0" applyNumberFormat="1" applyFont="1" applyFill="1" applyBorder="1" applyAlignment="1"/>
    <xf numFmtId="164" fontId="26" fillId="0" borderId="36" xfId="0" applyNumberFormat="1" applyFont="1" applyFill="1" applyBorder="1"/>
    <xf numFmtId="164" fontId="26" fillId="0" borderId="30" xfId="0" applyNumberFormat="1" applyFont="1" applyFill="1" applyBorder="1"/>
    <xf numFmtId="164" fontId="26" fillId="0" borderId="35" xfId="0" applyNumberFormat="1" applyFont="1" applyFill="1" applyBorder="1"/>
    <xf numFmtId="164" fontId="26" fillId="0" borderId="44" xfId="0" applyNumberFormat="1" applyFont="1" applyFill="1" applyBorder="1" applyAlignment="1">
      <alignment horizontal="right"/>
    </xf>
    <xf numFmtId="164" fontId="26" fillId="0" borderId="43" xfId="0" applyNumberFormat="1" applyFont="1" applyFill="1" applyBorder="1" applyAlignment="1">
      <alignment horizontal="right"/>
    </xf>
    <xf numFmtId="164" fontId="26" fillId="0" borderId="42" xfId="0" applyNumberFormat="1" applyFont="1" applyFill="1" applyBorder="1" applyAlignment="1">
      <alignment horizontal="right"/>
    </xf>
    <xf numFmtId="164" fontId="22" fillId="0" borderId="43" xfId="0" applyNumberFormat="1" applyFont="1" applyFill="1" applyBorder="1" applyAlignment="1"/>
    <xf numFmtId="49" fontId="20" fillId="0" borderId="0" xfId="0" applyNumberFormat="1" applyFont="1" applyFill="1" applyBorder="1" applyAlignment="1">
      <alignment horizontal="right"/>
    </xf>
    <xf numFmtId="164" fontId="22" fillId="0" borderId="42" xfId="0" applyNumberFormat="1" applyFont="1" applyFill="1" applyBorder="1" applyAlignment="1"/>
    <xf numFmtId="164" fontId="22" fillId="0" borderId="42" xfId="0" applyNumberFormat="1" applyFont="1" applyFill="1" applyBorder="1"/>
    <xf numFmtId="164" fontId="22" fillId="0" borderId="36" xfId="0" applyNumberFormat="1" applyFont="1" applyFill="1" applyBorder="1"/>
    <xf numFmtId="0" fontId="22" fillId="0" borderId="47" xfId="0" applyFont="1" applyFill="1" applyBorder="1" applyAlignment="1">
      <alignment horizontal="left" indent="1"/>
    </xf>
    <xf numFmtId="164" fontId="22" fillId="0" borderId="30" xfId="0" applyNumberFormat="1" applyFont="1" applyFill="1" applyBorder="1" applyAlignment="1">
      <alignment horizontal="right"/>
    </xf>
    <xf numFmtId="164" fontId="22" fillId="0" borderId="30" xfId="0" applyNumberFormat="1" applyFont="1" applyFill="1" applyBorder="1"/>
    <xf numFmtId="164" fontId="22" fillId="0" borderId="48" xfId="0" applyNumberFormat="1" applyFont="1" applyFill="1" applyBorder="1"/>
    <xf numFmtId="164" fontId="22" fillId="0" borderId="44" xfId="0" applyNumberFormat="1" applyFont="1" applyFill="1" applyBorder="1" applyAlignment="1">
      <alignment horizontal="right"/>
    </xf>
    <xf numFmtId="164" fontId="22" fillId="0" borderId="43" xfId="0" applyNumberFormat="1" applyFont="1" applyFill="1" applyBorder="1" applyAlignment="1">
      <alignment horizontal="right"/>
    </xf>
    <xf numFmtId="164" fontId="22" fillId="0" borderId="42" xfId="0" applyNumberFormat="1" applyFont="1" applyFill="1" applyBorder="1" applyAlignment="1">
      <alignment horizontal="right"/>
    </xf>
    <xf numFmtId="0" fontId="22" fillId="0" borderId="36" xfId="0" applyFont="1" applyFill="1" applyBorder="1" applyAlignment="1">
      <alignment horizontal="left" indent="1"/>
    </xf>
    <xf numFmtId="0" fontId="24" fillId="23" borderId="36" xfId="0" applyFont="1" applyFill="1" applyBorder="1" applyAlignment="1">
      <alignment horizontal="center" vertical="center"/>
    </xf>
    <xf numFmtId="0" fontId="24" fillId="23" borderId="30" xfId="0" applyFont="1" applyFill="1" applyBorder="1" applyAlignment="1">
      <alignment horizontal="center" vertical="center"/>
    </xf>
    <xf numFmtId="0" fontId="24" fillId="23" borderId="35" xfId="0" applyFont="1" applyFill="1" applyBorder="1" applyAlignment="1">
      <alignment horizontal="center" vertical="center"/>
    </xf>
    <xf numFmtId="0" fontId="57" fillId="0" borderId="0" xfId="0" applyFont="1" applyFill="1" applyBorder="1"/>
    <xf numFmtId="164" fontId="22" fillId="0" borderId="36" xfId="0" applyNumberFormat="1" applyFont="1" applyFill="1" applyBorder="1" applyAlignment="1">
      <alignment horizontal="right"/>
    </xf>
    <xf numFmtId="164" fontId="22" fillId="0" borderId="35" xfId="0" applyNumberFormat="1" applyFont="1" applyFill="1" applyBorder="1" applyAlignment="1">
      <alignment horizontal="right"/>
    </xf>
    <xf numFmtId="0" fontId="22" fillId="0" borderId="30" xfId="0" applyFont="1" applyFill="1" applyBorder="1" applyAlignment="1">
      <alignment horizontal="left" indent="1"/>
    </xf>
    <xf numFmtId="164" fontId="22" fillId="0" borderId="43" xfId="0" applyNumberFormat="1" applyFont="1" applyFill="1" applyBorder="1"/>
    <xf numFmtId="164" fontId="22" fillId="0" borderId="35" xfId="0" applyNumberFormat="1" applyFont="1" applyFill="1" applyBorder="1"/>
    <xf numFmtId="164" fontId="22" fillId="0" borderId="44" xfId="0" applyNumberFormat="1" applyFont="1" applyFill="1" applyBorder="1"/>
    <xf numFmtId="164" fontId="26" fillId="0" borderId="30" xfId="0" applyNumberFormat="1" applyFont="1" applyFill="1" applyBorder="1" applyAlignment="1">
      <alignment horizontal="right"/>
    </xf>
    <xf numFmtId="164" fontId="26" fillId="0" borderId="36" xfId="0" applyNumberFormat="1" applyFont="1" applyFill="1" applyBorder="1" applyAlignment="1">
      <alignment horizontal="right"/>
    </xf>
    <xf numFmtId="164" fontId="22" fillId="0" borderId="44" xfId="0" applyNumberFormat="1" applyFont="1" applyFill="1" applyBorder="1" applyAlignment="1"/>
    <xf numFmtId="0" fontId="24" fillId="23" borderId="38" xfId="0" applyFont="1" applyFill="1" applyBorder="1" applyAlignment="1">
      <alignment horizontal="center" vertical="center"/>
    </xf>
    <xf numFmtId="0" fontId="22" fillId="0" borderId="0" xfId="95" applyFont="1" applyFill="1"/>
    <xf numFmtId="0" fontId="41" fillId="0" borderId="0" xfId="95" applyFont="1" applyFill="1"/>
    <xf numFmtId="0" fontId="39" fillId="0" borderId="0" xfId="95" applyFont="1" applyFill="1"/>
    <xf numFmtId="0" fontId="38" fillId="0" borderId="0" xfId="95" applyFont="1" applyFill="1" applyAlignment="1"/>
    <xf numFmtId="0" fontId="39" fillId="0" borderId="0" xfId="95" applyFont="1" applyFill="1" applyBorder="1"/>
    <xf numFmtId="0" fontId="39" fillId="0" borderId="0" xfId="95" applyFont="1" applyFill="1" applyAlignment="1">
      <alignment vertical="top"/>
    </xf>
    <xf numFmtId="0" fontId="39" fillId="0" borderId="0" xfId="95" applyFont="1" applyFill="1" applyAlignment="1"/>
    <xf numFmtId="0" fontId="24" fillId="23" borderId="30" xfId="42" applyFont="1" applyFill="1" applyBorder="1" applyAlignment="1">
      <alignment horizontal="right"/>
    </xf>
    <xf numFmtId="0" fontId="40" fillId="0" borderId="0" xfId="43" applyFont="1" applyFill="1" applyBorder="1"/>
    <xf numFmtId="0" fontId="38" fillId="0" borderId="0" xfId="95" applyFont="1" applyFill="1"/>
    <xf numFmtId="0" fontId="39" fillId="0" borderId="0" xfId="95" applyFont="1" applyAlignment="1">
      <alignment vertical="top" wrapText="1"/>
    </xf>
    <xf numFmtId="0" fontId="38" fillId="0" borderId="0" xfId="95" applyFont="1" applyFill="1" applyAlignment="1">
      <alignment vertical="top"/>
    </xf>
    <xf numFmtId="164" fontId="22" fillId="0" borderId="49" xfId="0" applyNumberFormat="1" applyFont="1" applyFill="1" applyBorder="1"/>
    <xf numFmtId="0" fontId="22" fillId="0" borderId="36" xfId="0" applyFont="1" applyFill="1" applyBorder="1" applyAlignment="1">
      <alignment horizontal="left" wrapText="1" indent="1"/>
    </xf>
    <xf numFmtId="0" fontId="24" fillId="23" borderId="37" xfId="0" applyFont="1" applyFill="1" applyBorder="1" applyAlignment="1">
      <alignment horizontal="center" vertical="center"/>
    </xf>
    <xf numFmtId="0" fontId="24" fillId="23" borderId="31" xfId="0" applyFont="1" applyFill="1" applyBorder="1" applyAlignment="1">
      <alignment horizontal="center" vertical="center"/>
    </xf>
    <xf numFmtId="0" fontId="24" fillId="23" borderId="39" xfId="0" applyFont="1" applyFill="1" applyBorder="1" applyAlignment="1">
      <alignment horizontal="center" vertical="center"/>
    </xf>
    <xf numFmtId="164" fontId="22" fillId="0" borderId="49" xfId="0" applyNumberFormat="1" applyFont="1" applyFill="1" applyBorder="1" applyAlignment="1"/>
    <xf numFmtId="164" fontId="22" fillId="0" borderId="48" xfId="0" applyNumberFormat="1" applyFont="1" applyFill="1" applyBorder="1" applyAlignment="1"/>
    <xf numFmtId="164" fontId="26" fillId="0" borderId="49" xfId="0" applyNumberFormat="1" applyFont="1" applyFill="1" applyBorder="1" applyAlignment="1"/>
    <xf numFmtId="164" fontId="26" fillId="0" borderId="48" xfId="0" applyNumberFormat="1" applyFont="1" applyFill="1" applyBorder="1" applyAlignment="1"/>
    <xf numFmtId="164" fontId="26" fillId="0" borderId="49" xfId="0" applyNumberFormat="1" applyFont="1" applyFill="1" applyBorder="1"/>
    <xf numFmtId="164" fontId="26" fillId="0" borderId="48" xfId="0" applyNumberFormat="1" applyFont="1" applyFill="1" applyBorder="1"/>
    <xf numFmtId="164" fontId="22" fillId="0" borderId="35" xfId="0" applyNumberFormat="1" applyFont="1" applyFill="1" applyBorder="1" applyAlignment="1"/>
    <xf numFmtId="164" fontId="22" fillId="0" borderId="30" xfId="0" applyNumberFormat="1" applyFont="1" applyFill="1" applyBorder="1" applyAlignment="1"/>
    <xf numFmtId="164" fontId="22" fillId="0" borderId="36" xfId="0" applyNumberFormat="1" applyFont="1" applyFill="1" applyBorder="1" applyAlignment="1"/>
    <xf numFmtId="0" fontId="40" fillId="0" borderId="0" xfId="43" applyFont="1" applyFill="1"/>
    <xf numFmtId="0" fontId="57" fillId="0" borderId="0" xfId="0" applyFont="1" applyFill="1"/>
    <xf numFmtId="49" fontId="20" fillId="0" borderId="0" xfId="0" applyNumberFormat="1" applyFont="1" applyFill="1" applyAlignment="1">
      <alignment horizontal="right"/>
    </xf>
    <xf numFmtId="0" fontId="22" fillId="23" borderId="39" xfId="0" applyFont="1" applyFill="1" applyBorder="1"/>
    <xf numFmtId="0" fontId="22" fillId="23" borderId="40" xfId="0" applyFont="1" applyFill="1" applyBorder="1"/>
    <xf numFmtId="0" fontId="22" fillId="0" borderId="36" xfId="0" applyFont="1" applyFill="1" applyBorder="1" applyAlignment="1">
      <alignment horizontal="left" vertical="center" indent="1"/>
    </xf>
    <xf numFmtId="0" fontId="24" fillId="18" borderId="36" xfId="0" applyFont="1" applyFill="1" applyBorder="1" applyAlignment="1">
      <alignment vertical="center" wrapText="1"/>
    </xf>
    <xf numFmtId="0" fontId="24" fillId="18" borderId="36" xfId="0" applyFont="1" applyFill="1" applyBorder="1" applyAlignment="1">
      <alignment vertical="center"/>
    </xf>
    <xf numFmtId="164" fontId="24" fillId="18" borderId="35" xfId="0" applyNumberFormat="1" applyFont="1" applyFill="1" applyBorder="1" applyAlignment="1">
      <alignment horizontal="right"/>
    </xf>
    <xf numFmtId="164" fontId="24" fillId="18" borderId="30" xfId="0" applyNumberFormat="1" applyFont="1" applyFill="1" applyBorder="1" applyAlignment="1">
      <alignment horizontal="right"/>
    </xf>
    <xf numFmtId="164" fontId="24" fillId="18" borderId="36" xfId="0" applyNumberFormat="1" applyFont="1" applyFill="1" applyBorder="1" applyAlignment="1">
      <alignment horizontal="right"/>
    </xf>
    <xf numFmtId="164" fontId="60" fillId="18" borderId="35" xfId="0" applyNumberFormat="1" applyFont="1" applyFill="1" applyBorder="1" applyAlignment="1">
      <alignment horizontal="right"/>
    </xf>
    <xf numFmtId="164" fontId="60" fillId="18" borderId="30" xfId="0" applyNumberFormat="1" applyFont="1" applyFill="1" applyBorder="1" applyAlignment="1">
      <alignment horizontal="right"/>
    </xf>
    <xf numFmtId="164" fontId="60" fillId="18" borderId="36" xfId="0" applyNumberFormat="1" applyFont="1" applyFill="1" applyBorder="1" applyAlignment="1">
      <alignment horizontal="right"/>
    </xf>
    <xf numFmtId="164" fontId="22" fillId="18" borderId="35" xfId="0" applyNumberFormat="1" applyFont="1" applyFill="1" applyBorder="1" applyAlignment="1">
      <alignment horizontal="right"/>
    </xf>
    <xf numFmtId="164" fontId="24" fillId="18" borderId="35" xfId="0" applyNumberFormat="1" applyFont="1" applyFill="1" applyBorder="1"/>
    <xf numFmtId="164" fontId="24" fillId="18" borderId="30" xfId="0" applyNumberFormat="1" applyFont="1" applyFill="1" applyBorder="1"/>
    <xf numFmtId="164" fontId="24" fillId="18" borderId="36" xfId="0" applyNumberFormat="1" applyFont="1" applyFill="1" applyBorder="1"/>
    <xf numFmtId="164" fontId="60" fillId="18" borderId="35" xfId="0" applyNumberFormat="1" applyFont="1" applyFill="1" applyBorder="1"/>
    <xf numFmtId="164" fontId="60" fillId="18" borderId="30" xfId="0" applyNumberFormat="1" applyFont="1" applyFill="1" applyBorder="1"/>
    <xf numFmtId="164" fontId="60" fillId="18" borderId="36" xfId="0" applyNumberFormat="1" applyFont="1" applyFill="1" applyBorder="1"/>
    <xf numFmtId="0" fontId="24" fillId="18" borderId="30" xfId="0" applyFont="1" applyFill="1" applyBorder="1" applyAlignment="1">
      <alignment vertical="center" wrapText="1"/>
    </xf>
    <xf numFmtId="164" fontId="22" fillId="18" borderId="30" xfId="0" applyNumberFormat="1" applyFont="1" applyFill="1" applyBorder="1" applyAlignment="1">
      <alignment horizontal="right"/>
    </xf>
    <xf numFmtId="164" fontId="26" fillId="0" borderId="35" xfId="0" applyNumberFormat="1" applyFont="1" applyFill="1" applyBorder="1" applyAlignment="1"/>
    <xf numFmtId="164" fontId="26" fillId="0" borderId="30" xfId="0" applyNumberFormat="1" applyFont="1" applyFill="1" applyBorder="1" applyAlignment="1"/>
    <xf numFmtId="164" fontId="26" fillId="0" borderId="36" xfId="0" applyNumberFormat="1" applyFont="1" applyFill="1" applyBorder="1" applyAlignment="1"/>
    <xf numFmtId="0" fontId="24" fillId="23" borderId="30" xfId="0" applyFont="1" applyFill="1" applyBorder="1" applyAlignment="1">
      <alignment vertical="center" wrapText="1"/>
    </xf>
    <xf numFmtId="0" fontId="24" fillId="23" borderId="30" xfId="0" applyFont="1" applyFill="1" applyBorder="1" applyAlignment="1">
      <alignment horizontal="right" vertical="top" wrapText="1"/>
    </xf>
    <xf numFmtId="0" fontId="24" fillId="18" borderId="30" xfId="0" applyFont="1" applyFill="1" applyBorder="1" applyAlignment="1">
      <alignment horizontal="left"/>
    </xf>
    <xf numFmtId="164" fontId="28" fillId="0" borderId="30" xfId="0" applyNumberFormat="1" applyFont="1" applyFill="1" applyBorder="1" applyAlignment="1" applyProtection="1">
      <alignment horizontal="right" vertical="center"/>
    </xf>
    <xf numFmtId="0" fontId="22" fillId="0" borderId="49" xfId="0" applyFont="1" applyFill="1" applyBorder="1" applyAlignment="1">
      <alignment horizontal="left" indent="1"/>
    </xf>
    <xf numFmtId="164" fontId="28" fillId="0" borderId="43" xfId="0" applyNumberFormat="1" applyFont="1" applyFill="1" applyBorder="1" applyAlignment="1" applyProtection="1">
      <alignment horizontal="right" vertical="center"/>
    </xf>
    <xf numFmtId="0" fontId="24" fillId="23" borderId="35" xfId="43" applyFont="1" applyFill="1" applyBorder="1" applyAlignment="1">
      <alignment horizontal="center"/>
    </xf>
    <xf numFmtId="0" fontId="24" fillId="23" borderId="36" xfId="43" applyFont="1" applyFill="1" applyBorder="1" applyAlignment="1">
      <alignment horizontal="center"/>
    </xf>
    <xf numFmtId="0" fontId="24" fillId="23" borderId="30" xfId="43" applyFont="1" applyFill="1" applyBorder="1" applyAlignment="1">
      <alignment horizontal="center"/>
    </xf>
    <xf numFmtId="164" fontId="24" fillId="18" borderId="35" xfId="43" applyNumberFormat="1" applyFont="1" applyFill="1" applyBorder="1"/>
    <xf numFmtId="167" fontId="22" fillId="18" borderId="36" xfId="44" applyNumberFormat="1" applyFont="1" applyFill="1" applyBorder="1" applyAlignment="1"/>
    <xf numFmtId="167" fontId="22" fillId="18" borderId="36" xfId="43" applyNumberFormat="1" applyFont="1" applyFill="1" applyBorder="1" applyAlignment="1">
      <alignment vertical="center"/>
    </xf>
    <xf numFmtId="164" fontId="22" fillId="0" borderId="35" xfId="43" applyNumberFormat="1" applyFont="1" applyFill="1" applyBorder="1" applyAlignment="1">
      <alignment vertical="center"/>
    </xf>
    <xf numFmtId="167" fontId="22" fillId="0" borderId="36" xfId="0" applyNumberFormat="1" applyFont="1" applyFill="1" applyBorder="1" applyAlignment="1">
      <alignment vertical="center"/>
    </xf>
    <xf numFmtId="167" fontId="22" fillId="0" borderId="44" xfId="0" applyNumberFormat="1" applyFont="1" applyFill="1" applyBorder="1" applyAlignment="1">
      <alignment vertical="center"/>
    </xf>
    <xf numFmtId="167" fontId="22" fillId="0" borderId="36" xfId="43" applyNumberFormat="1" applyFont="1" applyFill="1" applyBorder="1" applyAlignment="1">
      <alignment vertical="center"/>
    </xf>
    <xf numFmtId="167" fontId="22" fillId="0" borderId="44" xfId="43" applyNumberFormat="1" applyFont="1" applyFill="1" applyBorder="1" applyAlignment="1">
      <alignment vertical="center"/>
    </xf>
    <xf numFmtId="164" fontId="22" fillId="0" borderId="35" xfId="43" applyNumberFormat="1" applyFont="1" applyFill="1" applyBorder="1" applyAlignment="1"/>
    <xf numFmtId="164" fontId="22" fillId="0" borderId="42" xfId="43" applyNumberFormat="1" applyFont="1" applyFill="1" applyBorder="1" applyAlignment="1"/>
    <xf numFmtId="167" fontId="22" fillId="18" borderId="30" xfId="44" applyNumberFormat="1" applyFont="1" applyFill="1" applyBorder="1" applyAlignment="1"/>
    <xf numFmtId="167" fontId="22" fillId="18" borderId="30" xfId="43" applyNumberFormat="1" applyFont="1" applyFill="1" applyBorder="1" applyAlignment="1">
      <alignment vertical="center"/>
    </xf>
    <xf numFmtId="167" fontId="22" fillId="0" borderId="30" xfId="43" applyNumberFormat="1" applyFont="1" applyFill="1" applyBorder="1" applyAlignment="1">
      <alignment vertical="center"/>
    </xf>
    <xf numFmtId="0" fontId="24" fillId="23" borderId="36" xfId="0" applyFont="1" applyFill="1" applyBorder="1" applyAlignment="1">
      <alignment horizontal="center" vertical="center" wrapText="1"/>
    </xf>
    <xf numFmtId="0" fontId="24" fillId="23" borderId="30" xfId="0" applyFont="1" applyFill="1" applyBorder="1" applyAlignment="1">
      <alignment horizontal="center" vertical="center" wrapText="1"/>
    </xf>
    <xf numFmtId="164" fontId="24" fillId="18" borderId="35" xfId="0" applyNumberFormat="1" applyFont="1" applyFill="1" applyBorder="1" applyAlignment="1">
      <alignment vertical="center"/>
    </xf>
    <xf numFmtId="164" fontId="24" fillId="18" borderId="30" xfId="0" applyNumberFormat="1" applyFont="1" applyFill="1" applyBorder="1" applyAlignment="1">
      <alignment vertical="center"/>
    </xf>
    <xf numFmtId="9" fontId="24" fillId="18" borderId="36" xfId="41" applyFont="1" applyFill="1" applyBorder="1" applyAlignment="1">
      <alignment vertical="center"/>
    </xf>
    <xf numFmtId="9" fontId="22" fillId="0" borderId="36" xfId="41" applyFont="1" applyFill="1" applyBorder="1" applyAlignment="1">
      <alignment horizontal="right"/>
    </xf>
    <xf numFmtId="164" fontId="22" fillId="0" borderId="51" xfId="0" applyNumberFormat="1" applyFont="1" applyFill="1" applyBorder="1" applyAlignment="1">
      <alignment horizontal="right"/>
    </xf>
    <xf numFmtId="164" fontId="22" fillId="0" borderId="52" xfId="0" applyNumberFormat="1" applyFont="1" applyFill="1" applyBorder="1" applyAlignment="1">
      <alignment horizontal="right"/>
    </xf>
    <xf numFmtId="9" fontId="22" fillId="18" borderId="30" xfId="41" applyFont="1" applyFill="1" applyBorder="1" applyAlignment="1">
      <alignment horizontal="right"/>
    </xf>
    <xf numFmtId="164" fontId="22" fillId="0" borderId="53" xfId="0" applyNumberFormat="1" applyFont="1" applyFill="1" applyBorder="1" applyAlignment="1">
      <alignment horizontal="right"/>
    </xf>
    <xf numFmtId="164" fontId="24" fillId="18" borderId="37" xfId="0" applyNumberFormat="1" applyFont="1" applyFill="1" applyBorder="1" applyAlignment="1">
      <alignment vertical="center"/>
    </xf>
    <xf numFmtId="164" fontId="24" fillId="18" borderId="31" xfId="0" applyNumberFormat="1" applyFont="1" applyFill="1" applyBorder="1" applyAlignment="1">
      <alignment vertical="center"/>
    </xf>
    <xf numFmtId="9" fontId="24" fillId="18" borderId="31" xfId="41" applyFont="1" applyFill="1" applyBorder="1" applyAlignment="1">
      <alignment vertical="center"/>
    </xf>
    <xf numFmtId="0" fontId="24" fillId="23" borderId="30" xfId="0" applyFont="1" applyFill="1" applyBorder="1" applyAlignment="1">
      <alignment vertical="center"/>
    </xf>
    <xf numFmtId="167" fontId="24" fillId="18" borderId="30" xfId="41" applyNumberFormat="1" applyFont="1" applyFill="1" applyBorder="1" applyAlignment="1">
      <alignment horizontal="right"/>
    </xf>
    <xf numFmtId="167" fontId="22" fillId="0" borderId="30" xfId="41" applyNumberFormat="1" applyFont="1" applyFill="1" applyBorder="1" applyAlignment="1">
      <alignment horizontal="right"/>
    </xf>
    <xf numFmtId="167" fontId="22" fillId="0" borderId="48" xfId="41" applyNumberFormat="1" applyFont="1" applyFill="1" applyBorder="1" applyAlignment="1">
      <alignment horizontal="right"/>
    </xf>
    <xf numFmtId="0" fontId="20" fillId="0" borderId="0" xfId="0" applyFont="1" applyFill="1" applyBorder="1" applyAlignment="1">
      <alignment horizontal="right"/>
    </xf>
    <xf numFmtId="0" fontId="20" fillId="0" borderId="0" xfId="0" applyFont="1" applyFill="1" applyAlignment="1">
      <alignment horizontal="right"/>
    </xf>
    <xf numFmtId="0" fontId="57" fillId="0" borderId="0" xfId="95" applyFont="1" applyFill="1" applyBorder="1"/>
    <xf numFmtId="0" fontId="20" fillId="0" borderId="0" xfId="95" applyFont="1"/>
    <xf numFmtId="0" fontId="22" fillId="23" borderId="30" xfId="95" applyFont="1" applyFill="1" applyBorder="1"/>
    <xf numFmtId="0" fontId="22" fillId="0" borderId="30" xfId="95" applyFont="1" applyFill="1" applyBorder="1"/>
    <xf numFmtId="164" fontId="22" fillId="0" borderId="30" xfId="44" applyNumberFormat="1" applyFont="1" applyFill="1" applyBorder="1"/>
    <xf numFmtId="164" fontId="22" fillId="0" borderId="30" xfId="95" applyNumberFormat="1" applyFont="1" applyFill="1" applyBorder="1"/>
    <xf numFmtId="0" fontId="22" fillId="0" borderId="49" xfId="95" applyFont="1" applyFill="1" applyBorder="1"/>
    <xf numFmtId="164" fontId="22" fillId="0" borderId="43" xfId="44" applyNumberFormat="1" applyFont="1" applyFill="1" applyBorder="1"/>
    <xf numFmtId="164" fontId="22" fillId="0" borderId="48" xfId="95" applyNumberFormat="1" applyFont="1" applyFill="1" applyBorder="1"/>
    <xf numFmtId="0" fontId="24" fillId="20" borderId="30" xfId="95" applyFont="1" applyFill="1" applyBorder="1"/>
    <xf numFmtId="167" fontId="24" fillId="20" borderId="30" xfId="44" applyNumberFormat="1" applyFont="1" applyFill="1" applyBorder="1"/>
    <xf numFmtId="0" fontId="40" fillId="0" borderId="0" xfId="95" applyFont="1" applyFill="1" applyBorder="1"/>
    <xf numFmtId="0" fontId="22" fillId="0" borderId="0" xfId="95" applyFont="1" applyFill="1" applyBorder="1"/>
    <xf numFmtId="0" fontId="26" fillId="22" borderId="0" xfId="95" applyFont="1" applyFill="1"/>
    <xf numFmtId="164" fontId="22" fillId="18" borderId="54" xfId="0" applyNumberFormat="1" applyFont="1" applyFill="1" applyBorder="1" applyAlignment="1">
      <alignment horizontal="right"/>
    </xf>
    <xf numFmtId="164" fontId="22" fillId="18" borderId="55" xfId="0" applyNumberFormat="1" applyFont="1" applyFill="1" applyBorder="1" applyAlignment="1">
      <alignment horizontal="right"/>
    </xf>
    <xf numFmtId="9" fontId="22" fillId="18" borderId="56" xfId="41" applyFont="1" applyFill="1" applyBorder="1" applyAlignment="1">
      <alignment horizontal="right"/>
    </xf>
    <xf numFmtId="164" fontId="26" fillId="0" borderId="30" xfId="95" applyNumberFormat="1" applyFont="1" applyFill="1" applyBorder="1"/>
    <xf numFmtId="0" fontId="24" fillId="18" borderId="30" xfId="95" applyFont="1" applyFill="1" applyBorder="1"/>
    <xf numFmtId="167" fontId="24" fillId="18" borderId="30" xfId="44" applyNumberFormat="1" applyFont="1" applyFill="1" applyBorder="1"/>
    <xf numFmtId="167" fontId="60" fillId="18" borderId="30" xfId="44" applyNumberFormat="1" applyFont="1" applyFill="1" applyBorder="1"/>
    <xf numFmtId="164" fontId="26" fillId="0" borderId="48" xfId="95" applyNumberFormat="1" applyFont="1" applyFill="1" applyBorder="1"/>
    <xf numFmtId="0" fontId="22" fillId="0" borderId="0" xfId="95" applyFont="1" applyFill="1" applyAlignment="1">
      <alignment horizontal="right"/>
    </xf>
    <xf numFmtId="0" fontId="24" fillId="0" borderId="0" xfId="95" applyFont="1" applyFill="1" applyAlignment="1"/>
    <xf numFmtId="0" fontId="37" fillId="0" borderId="0" xfId="95" applyFont="1" applyFill="1" applyAlignment="1">
      <alignment horizontal="left" vertical="center"/>
    </xf>
    <xf numFmtId="0" fontId="20" fillId="0" borderId="0" xfId="95" applyFont="1" applyFill="1" applyAlignment="1">
      <alignment horizontal="right"/>
    </xf>
    <xf numFmtId="0" fontId="33" fillId="0" borderId="0" xfId="95" applyFont="1" applyFill="1" applyAlignment="1"/>
    <xf numFmtId="49" fontId="38" fillId="0" borderId="0" xfId="95" applyNumberFormat="1" applyFont="1" applyFill="1" applyBorder="1" applyAlignment="1">
      <alignment horizontal="left" vertical="center"/>
    </xf>
    <xf numFmtId="0" fontId="38" fillId="0" borderId="0" xfId="95" applyFont="1" applyFill="1" applyBorder="1" applyAlignment="1">
      <alignment horizontal="left" vertical="center"/>
    </xf>
    <xf numFmtId="0" fontId="39" fillId="0" borderId="0" xfId="95" applyFont="1" applyFill="1" applyBorder="1" applyAlignment="1">
      <alignment horizontal="right"/>
    </xf>
    <xf numFmtId="0" fontId="39" fillId="0" borderId="0" xfId="95" applyFont="1" applyFill="1" applyBorder="1" applyAlignment="1">
      <alignment horizontal="left" vertical="center" indent="1"/>
    </xf>
    <xf numFmtId="0" fontId="38" fillId="0" borderId="0" xfId="95" applyFont="1" applyFill="1" applyBorder="1" applyAlignment="1"/>
    <xf numFmtId="0" fontId="38" fillId="0" borderId="0" xfId="95" applyFont="1" applyFill="1" applyBorder="1" applyAlignment="1">
      <alignment horizontal="right" vertical="center"/>
    </xf>
    <xf numFmtId="49" fontId="39" fillId="0" borderId="0" xfId="95" applyNumberFormat="1" applyFont="1" applyFill="1" applyBorder="1" applyAlignment="1">
      <alignment horizontal="left" vertical="center"/>
    </xf>
    <xf numFmtId="0" fontId="39" fillId="0" borderId="0" xfId="95" applyFont="1" applyFill="1" applyBorder="1" applyAlignment="1">
      <alignment horizontal="left" vertical="center"/>
    </xf>
    <xf numFmtId="0" fontId="39" fillId="0" borderId="0" xfId="95" applyFont="1" applyFill="1" applyBorder="1" applyAlignment="1">
      <alignment horizontal="right" vertical="center"/>
    </xf>
    <xf numFmtId="0" fontId="38" fillId="0" borderId="0" xfId="95" applyFont="1" applyFill="1" applyBorder="1"/>
    <xf numFmtId="0" fontId="38" fillId="0" borderId="0" xfId="95" applyFont="1" applyFill="1" applyBorder="1" applyAlignment="1">
      <alignment horizontal="left" vertical="center" indent="1"/>
    </xf>
    <xf numFmtId="0" fontId="56" fillId="0" borderId="0" xfId="95" applyFont="1" applyFill="1" applyBorder="1"/>
    <xf numFmtId="0" fontId="33" fillId="0" borderId="0" xfId="95" applyFont="1" applyFill="1"/>
    <xf numFmtId="0" fontId="24" fillId="0" borderId="0" xfId="95" applyFont="1" applyFill="1"/>
    <xf numFmtId="49" fontId="38" fillId="0" borderId="0" xfId="43" applyNumberFormat="1" applyFont="1" applyFill="1" applyBorder="1" applyAlignment="1">
      <alignment horizontal="left" vertical="center"/>
    </xf>
    <xf numFmtId="0" fontId="38" fillId="0" borderId="0" xfId="43" applyFont="1" applyFill="1" applyBorder="1" applyAlignment="1">
      <alignment horizontal="left" vertical="center"/>
    </xf>
    <xf numFmtId="0" fontId="38" fillId="0" borderId="0" xfId="43" applyFont="1" applyFill="1" applyBorder="1"/>
    <xf numFmtId="0" fontId="38" fillId="0" borderId="0" xfId="43" applyFont="1" applyFill="1" applyBorder="1" applyAlignment="1">
      <alignment horizontal="left" vertical="center" indent="1"/>
    </xf>
    <xf numFmtId="49" fontId="39" fillId="0" borderId="0" xfId="43" applyNumberFormat="1" applyFont="1" applyFill="1" applyBorder="1" applyAlignment="1">
      <alignment horizontal="left" vertical="center"/>
    </xf>
    <xf numFmtId="0" fontId="39" fillId="0" borderId="0" xfId="43" applyFont="1" applyFill="1" applyBorder="1" applyAlignment="1">
      <alignment horizontal="left" vertical="center"/>
    </xf>
    <xf numFmtId="0" fontId="39" fillId="0" borderId="0" xfId="43" applyFont="1" applyFill="1" applyBorder="1"/>
    <xf numFmtId="0" fontId="39" fillId="0" borderId="0" xfId="43" applyFont="1" applyFill="1" applyBorder="1" applyAlignment="1">
      <alignment horizontal="left" vertical="center" indent="1"/>
    </xf>
    <xf numFmtId="0" fontId="24" fillId="23" borderId="32" xfId="0" applyFont="1" applyFill="1" applyBorder="1" applyAlignment="1">
      <alignment horizontal="center" vertical="center"/>
    </xf>
    <xf numFmtId="0" fontId="24" fillId="23" borderId="35" xfId="0" applyFont="1" applyFill="1" applyBorder="1" applyAlignment="1">
      <alignment horizontal="center" vertical="center"/>
    </xf>
    <xf numFmtId="0" fontId="24" fillId="23" borderId="30" xfId="0" applyFont="1" applyFill="1" applyBorder="1" applyAlignment="1">
      <alignment horizontal="center" vertical="center"/>
    </xf>
    <xf numFmtId="0" fontId="24" fillId="23" borderId="36" xfId="0" applyFont="1" applyFill="1" applyBorder="1" applyAlignment="1">
      <alignment horizontal="center" vertical="center"/>
    </xf>
    <xf numFmtId="0" fontId="24" fillId="23" borderId="40" xfId="0" applyFont="1" applyFill="1" applyBorder="1" applyAlignment="1">
      <alignment horizontal="center" vertical="center"/>
    </xf>
    <xf numFmtId="0" fontId="24" fillId="23" borderId="35" xfId="0" applyFont="1" applyFill="1" applyBorder="1" applyAlignment="1">
      <alignment horizontal="center" vertical="center"/>
    </xf>
    <xf numFmtId="0" fontId="24" fillId="23" borderId="30" xfId="0" applyFont="1" applyFill="1" applyBorder="1" applyAlignment="1">
      <alignment horizontal="center" vertical="center"/>
    </xf>
    <xf numFmtId="0" fontId="24" fillId="23" borderId="36" xfId="0" applyFont="1" applyFill="1" applyBorder="1" applyAlignment="1">
      <alignment horizontal="center" vertical="center"/>
    </xf>
    <xf numFmtId="0" fontId="22" fillId="0" borderId="0" xfId="0" applyFont="1" applyFill="1" applyAlignment="1">
      <alignment horizontal="center"/>
    </xf>
    <xf numFmtId="0" fontId="22" fillId="0" borderId="0" xfId="0" applyFont="1" applyFill="1" applyAlignment="1"/>
    <xf numFmtId="9" fontId="22" fillId="0" borderId="0" xfId="41" applyFont="1" applyFill="1" applyAlignment="1"/>
    <xf numFmtId="169" fontId="22" fillId="0" borderId="0" xfId="0" applyNumberFormat="1" applyFont="1" applyFill="1"/>
    <xf numFmtId="0" fontId="24" fillId="0" borderId="0" xfId="0" applyFont="1" applyFill="1"/>
    <xf numFmtId="9" fontId="22" fillId="0" borderId="0" xfId="41" applyFont="1" applyFill="1"/>
    <xf numFmtId="0" fontId="62" fillId="0" borderId="0" xfId="0" applyFont="1" applyFill="1"/>
    <xf numFmtId="0" fontId="40" fillId="0" borderId="0" xfId="95" applyFont="1" applyFill="1" applyAlignment="1"/>
    <xf numFmtId="0" fontId="24" fillId="23" borderId="35" xfId="0" applyFont="1" applyFill="1" applyBorder="1" applyAlignment="1">
      <alignment horizontal="center" vertical="center"/>
    </xf>
    <xf numFmtId="0" fontId="24" fillId="23" borderId="30" xfId="0" applyFont="1" applyFill="1" applyBorder="1" applyAlignment="1">
      <alignment horizontal="center" vertical="center"/>
    </xf>
    <xf numFmtId="0" fontId="63" fillId="0" borderId="0" xfId="0" applyNumberFormat="1" applyFont="1" applyFill="1" applyBorder="1" applyAlignment="1"/>
    <xf numFmtId="0" fontId="24" fillId="23" borderId="30" xfId="0" applyFont="1" applyFill="1" applyBorder="1" applyAlignment="1">
      <alignment horizontal="center" vertical="center"/>
    </xf>
    <xf numFmtId="0" fontId="64" fillId="0" borderId="0" xfId="95" applyFont="1" applyFill="1"/>
    <xf numFmtId="0" fontId="22" fillId="0" borderId="0" xfId="95" applyFont="1" applyFill="1" applyAlignment="1"/>
    <xf numFmtId="164" fontId="22" fillId="0" borderId="0" xfId="95" applyNumberFormat="1" applyFont="1" applyFill="1"/>
    <xf numFmtId="0" fontId="22" fillId="0" borderId="0" xfId="95" applyFont="1"/>
    <xf numFmtId="4" fontId="22" fillId="0" borderId="0" xfId="0" applyNumberFormat="1" applyFont="1" applyFill="1"/>
    <xf numFmtId="170" fontId="22" fillId="0" borderId="0" xfId="0" applyNumberFormat="1" applyFont="1" applyFill="1"/>
    <xf numFmtId="0" fontId="24" fillId="0" borderId="0" xfId="0" applyFont="1" applyFill="1" applyBorder="1"/>
    <xf numFmtId="0" fontId="63" fillId="0" borderId="0" xfId="0" applyFont="1" applyFill="1" applyBorder="1"/>
    <xf numFmtId="0" fontId="22" fillId="0" borderId="0" xfId="0" applyFont="1"/>
    <xf numFmtId="0" fontId="24" fillId="23" borderId="30" xfId="95" applyFont="1" applyFill="1" applyBorder="1" applyAlignment="1">
      <alignment horizontal="right" vertical="center"/>
    </xf>
    <xf numFmtId="0" fontId="24" fillId="23" borderId="30" xfId="0" applyFont="1" applyFill="1" applyBorder="1" applyAlignment="1">
      <alignment horizontal="right" vertical="center" wrapText="1"/>
    </xf>
    <xf numFmtId="0" fontId="54" fillId="0" borderId="0" xfId="43" applyFont="1" applyFill="1" applyBorder="1" applyAlignment="1">
      <alignment horizontal="center"/>
    </xf>
    <xf numFmtId="49" fontId="54" fillId="0" borderId="0" xfId="43" applyNumberFormat="1" applyFont="1" applyFill="1" applyBorder="1" applyAlignment="1">
      <alignment horizontal="center" vertical="center"/>
    </xf>
    <xf numFmtId="0" fontId="55" fillId="0" borderId="0" xfId="43" applyFont="1" applyFill="1" applyBorder="1" applyAlignment="1">
      <alignment horizontal="center"/>
    </xf>
    <xf numFmtId="49" fontId="32" fillId="0" borderId="0" xfId="43" applyNumberFormat="1" applyFont="1" applyFill="1" applyBorder="1" applyAlignment="1">
      <alignment horizontal="center" vertical="center"/>
    </xf>
    <xf numFmtId="0" fontId="57" fillId="0" borderId="0" xfId="95" applyFont="1" applyFill="1" applyBorder="1" applyAlignment="1">
      <alignment horizontal="justify" vertical="top" wrapText="1"/>
    </xf>
    <xf numFmtId="0" fontId="39" fillId="0" borderId="0" xfId="95" applyFont="1" applyFill="1" applyAlignment="1">
      <alignment horizontal="justify" vertical="top" wrapText="1"/>
    </xf>
    <xf numFmtId="0" fontId="39" fillId="0" borderId="0" xfId="95" applyFont="1" applyFill="1" applyAlignment="1">
      <alignment vertical="top" wrapText="1"/>
    </xf>
    <xf numFmtId="164" fontId="24" fillId="18" borderId="33" xfId="0" applyNumberFormat="1" applyFont="1" applyFill="1" applyBorder="1" applyAlignment="1">
      <alignment horizontal="right" vertical="center"/>
    </xf>
    <xf numFmtId="164" fontId="24" fillId="18" borderId="34" xfId="0" applyNumberFormat="1" applyFont="1" applyFill="1" applyBorder="1" applyAlignment="1">
      <alignment horizontal="right" vertical="center"/>
    </xf>
    <xf numFmtId="0" fontId="22" fillId="0" borderId="33" xfId="0" applyFont="1" applyFill="1" applyBorder="1" applyAlignment="1">
      <alignment horizontal="left" vertical="center" wrapText="1" indent="1"/>
    </xf>
    <xf numFmtId="0" fontId="22" fillId="0" borderId="34" xfId="0" applyFont="1" applyFill="1" applyBorder="1" applyAlignment="1">
      <alignment horizontal="left" vertical="center" wrapText="1" indent="1"/>
    </xf>
    <xf numFmtId="164" fontId="22" fillId="0" borderId="35" xfId="0" applyNumberFormat="1" applyFont="1" applyFill="1" applyBorder="1" applyAlignment="1">
      <alignment horizontal="center"/>
    </xf>
    <xf numFmtId="164" fontId="22" fillId="0" borderId="30" xfId="0" applyNumberFormat="1" applyFont="1" applyFill="1" applyBorder="1" applyAlignment="1">
      <alignment horizontal="center"/>
    </xf>
    <xf numFmtId="164" fontId="22" fillId="0" borderId="36" xfId="0" applyNumberFormat="1" applyFont="1" applyFill="1" applyBorder="1" applyAlignment="1">
      <alignment horizontal="center"/>
    </xf>
    <xf numFmtId="164" fontId="26" fillId="0" borderId="35" xfId="0" applyNumberFormat="1" applyFont="1" applyFill="1" applyBorder="1" applyAlignment="1">
      <alignment horizontal="center"/>
    </xf>
    <xf numFmtId="164" fontId="26" fillId="0" borderId="30" xfId="0" applyNumberFormat="1" applyFont="1" applyFill="1" applyBorder="1" applyAlignment="1">
      <alignment horizontal="center"/>
    </xf>
    <xf numFmtId="164" fontId="26" fillId="0" borderId="36" xfId="0" applyNumberFormat="1" applyFont="1" applyFill="1" applyBorder="1" applyAlignment="1">
      <alignment horizontal="center"/>
    </xf>
    <xf numFmtId="0" fontId="22" fillId="0" borderId="9" xfId="0" applyFont="1" applyFill="1" applyBorder="1" applyAlignment="1">
      <alignment horizontal="left" vertical="center" wrapText="1" indent="1"/>
    </xf>
    <xf numFmtId="0" fontId="22" fillId="0" borderId="10" xfId="0" applyFont="1" applyFill="1" applyBorder="1" applyAlignment="1">
      <alignment horizontal="left" vertical="center" wrapText="1" indent="1"/>
    </xf>
    <xf numFmtId="0" fontId="22" fillId="0" borderId="31" xfId="0" applyFont="1" applyFill="1" applyBorder="1" applyAlignment="1">
      <alignment horizontal="left" vertical="center" wrapText="1" indent="1"/>
    </xf>
    <xf numFmtId="0" fontId="22" fillId="0" borderId="32" xfId="0" applyFont="1" applyFill="1" applyBorder="1" applyAlignment="1">
      <alignment horizontal="left" vertical="center" wrapText="1" indent="1"/>
    </xf>
    <xf numFmtId="0" fontId="24" fillId="23" borderId="31" xfId="0" applyFont="1" applyFill="1" applyBorder="1" applyAlignment="1">
      <alignment horizontal="center" vertical="center"/>
    </xf>
    <xf numFmtId="0" fontId="24" fillId="23" borderId="32" xfId="0" applyFont="1" applyFill="1" applyBorder="1" applyAlignment="1">
      <alignment horizontal="center" vertical="center"/>
    </xf>
    <xf numFmtId="0" fontId="24" fillId="23" borderId="35" xfId="0" applyFont="1" applyFill="1" applyBorder="1" applyAlignment="1">
      <alignment horizontal="center" vertical="center"/>
    </xf>
    <xf numFmtId="0" fontId="24" fillId="23" borderId="30" xfId="0" applyFont="1" applyFill="1" applyBorder="1" applyAlignment="1">
      <alignment horizontal="center" vertical="center"/>
    </xf>
    <xf numFmtId="0" fontId="24" fillId="23" borderId="36" xfId="0" applyFont="1" applyFill="1" applyBorder="1" applyAlignment="1">
      <alignment horizontal="center" vertical="center"/>
    </xf>
    <xf numFmtId="164" fontId="24" fillId="18" borderId="31" xfId="0" applyNumberFormat="1" applyFont="1" applyFill="1" applyBorder="1" applyAlignment="1">
      <alignment horizontal="right" vertical="center"/>
    </xf>
    <xf numFmtId="164" fontId="24" fillId="18" borderId="32" xfId="0" applyNumberFormat="1" applyFont="1" applyFill="1" applyBorder="1" applyAlignment="1">
      <alignment horizontal="right" vertical="center"/>
    </xf>
    <xf numFmtId="164" fontId="24" fillId="18" borderId="30" xfId="0" applyNumberFormat="1" applyFont="1" applyFill="1" applyBorder="1" applyAlignment="1">
      <alignment horizontal="right" vertical="center"/>
    </xf>
    <xf numFmtId="0" fontId="24" fillId="18" borderId="36" xfId="0" applyFont="1" applyFill="1" applyBorder="1" applyAlignment="1">
      <alignment horizontal="left" vertical="center" wrapText="1"/>
    </xf>
    <xf numFmtId="164" fontId="24" fillId="18" borderId="35" xfId="0" applyNumberFormat="1" applyFont="1" applyFill="1" applyBorder="1" applyAlignment="1">
      <alignment horizontal="center"/>
    </xf>
    <xf numFmtId="164" fontId="24" fillId="18" borderId="30" xfId="0" applyNumberFormat="1" applyFont="1" applyFill="1" applyBorder="1" applyAlignment="1">
      <alignment horizontal="center"/>
    </xf>
    <xf numFmtId="164" fontId="24" fillId="18" borderId="36" xfId="0" applyNumberFormat="1" applyFont="1" applyFill="1" applyBorder="1" applyAlignment="1">
      <alignment horizontal="center"/>
    </xf>
    <xf numFmtId="164" fontId="60" fillId="18" borderId="35" xfId="0" applyNumberFormat="1" applyFont="1" applyFill="1" applyBorder="1" applyAlignment="1">
      <alignment horizontal="center"/>
    </xf>
    <xf numFmtId="164" fontId="60" fillId="18" borderId="30" xfId="0" applyNumberFormat="1" applyFont="1" applyFill="1" applyBorder="1" applyAlignment="1">
      <alignment horizontal="center"/>
    </xf>
    <xf numFmtId="164" fontId="60" fillId="18" borderId="36" xfId="0" applyNumberFormat="1" applyFont="1" applyFill="1" applyBorder="1" applyAlignment="1">
      <alignment horizontal="center"/>
    </xf>
    <xf numFmtId="0" fontId="24" fillId="23" borderId="45" xfId="0" applyFont="1" applyFill="1" applyBorder="1" applyAlignment="1">
      <alignment horizontal="center" vertical="center"/>
    </xf>
    <xf numFmtId="0" fontId="24" fillId="23" borderId="41" xfId="0" applyFont="1" applyFill="1" applyBorder="1" applyAlignment="1">
      <alignment horizontal="center" vertical="center"/>
    </xf>
    <xf numFmtId="0" fontId="24" fillId="23" borderId="46" xfId="0" applyFont="1" applyFill="1" applyBorder="1" applyAlignment="1">
      <alignment horizontal="center" vertical="center"/>
    </xf>
    <xf numFmtId="164" fontId="24" fillId="18" borderId="37" xfId="0" applyNumberFormat="1" applyFont="1" applyFill="1" applyBorder="1" applyAlignment="1">
      <alignment horizontal="right" vertical="center"/>
    </xf>
    <xf numFmtId="164" fontId="24" fillId="18" borderId="38" xfId="0" applyNumberFormat="1" applyFont="1" applyFill="1" applyBorder="1" applyAlignment="1">
      <alignment horizontal="right" vertical="center"/>
    </xf>
    <xf numFmtId="0" fontId="24" fillId="23" borderId="39" xfId="0" applyFont="1" applyFill="1" applyBorder="1" applyAlignment="1">
      <alignment horizontal="center" vertical="center"/>
    </xf>
    <xf numFmtId="0" fontId="24" fillId="18" borderId="39" xfId="0" applyFont="1" applyFill="1" applyBorder="1" applyAlignment="1">
      <alignment horizontal="left" vertical="center" wrapText="1"/>
    </xf>
    <xf numFmtId="0" fontId="24" fillId="18" borderId="40" xfId="0" applyFont="1" applyFill="1" applyBorder="1" applyAlignment="1">
      <alignment horizontal="left" vertical="center" wrapText="1"/>
    </xf>
    <xf numFmtId="0" fontId="24" fillId="18" borderId="36" xfId="0" applyFont="1" applyFill="1" applyBorder="1" applyAlignment="1">
      <alignment horizontal="left" vertical="center"/>
    </xf>
    <xf numFmtId="0" fontId="25" fillId="23" borderId="36" xfId="0" applyFont="1" applyFill="1" applyBorder="1" applyAlignment="1">
      <alignment horizontal="center" vertical="center" wrapText="1"/>
    </xf>
    <xf numFmtId="0" fontId="24" fillId="23" borderId="50" xfId="0" applyFont="1" applyFill="1" applyBorder="1" applyAlignment="1">
      <alignment horizontal="center" vertical="center"/>
    </xf>
    <xf numFmtId="0" fontId="24" fillId="18" borderId="39" xfId="0" applyFont="1" applyFill="1" applyBorder="1" applyAlignment="1">
      <alignment horizontal="left" vertical="center"/>
    </xf>
    <xf numFmtId="0" fontId="24" fillId="18" borderId="40" xfId="0" applyFont="1" applyFill="1" applyBorder="1" applyAlignment="1">
      <alignment horizontal="left" vertical="center"/>
    </xf>
    <xf numFmtId="164" fontId="24" fillId="18" borderId="37" xfId="0" applyNumberFormat="1" applyFont="1" applyFill="1" applyBorder="1" applyAlignment="1">
      <alignment horizontal="center"/>
    </xf>
    <xf numFmtId="164" fontId="24" fillId="18" borderId="31" xfId="0" applyNumberFormat="1" applyFont="1" applyFill="1" applyBorder="1" applyAlignment="1">
      <alignment horizontal="center"/>
    </xf>
    <xf numFmtId="164" fontId="24" fillId="18" borderId="39" xfId="0" applyNumberFormat="1" applyFont="1" applyFill="1" applyBorder="1" applyAlignment="1">
      <alignment horizontal="center"/>
    </xf>
    <xf numFmtId="164" fontId="60" fillId="18" borderId="37" xfId="0" applyNumberFormat="1" applyFont="1" applyFill="1" applyBorder="1" applyAlignment="1">
      <alignment horizontal="center"/>
    </xf>
    <xf numFmtId="164" fontId="60" fillId="18" borderId="31" xfId="0" applyNumberFormat="1" applyFont="1" applyFill="1" applyBorder="1" applyAlignment="1">
      <alignment horizontal="center"/>
    </xf>
    <xf numFmtId="0" fontId="24" fillId="23" borderId="35" xfId="43" applyFont="1" applyFill="1" applyBorder="1" applyAlignment="1">
      <alignment horizontal="center"/>
    </xf>
    <xf numFmtId="0" fontId="24" fillId="23" borderId="36" xfId="43" applyFont="1" applyFill="1" applyBorder="1" applyAlignment="1">
      <alignment horizontal="center"/>
    </xf>
    <xf numFmtId="0" fontId="24" fillId="23" borderId="30" xfId="43" applyFont="1" applyFill="1" applyBorder="1" applyAlignment="1">
      <alignment horizontal="center"/>
    </xf>
    <xf numFmtId="0" fontId="24" fillId="19" borderId="18" xfId="0" applyFont="1" applyFill="1" applyBorder="1" applyAlignment="1">
      <alignment horizontal="center"/>
    </xf>
    <xf numFmtId="0" fontId="24" fillId="19" borderId="13" xfId="0" applyFont="1" applyFill="1" applyBorder="1" applyAlignment="1">
      <alignment horizontal="center"/>
    </xf>
    <xf numFmtId="0" fontId="24" fillId="19" borderId="0" xfId="0" applyFont="1" applyFill="1" applyBorder="1" applyAlignment="1">
      <alignment horizontal="right"/>
    </xf>
    <xf numFmtId="0" fontId="24" fillId="19" borderId="14" xfId="0" applyFont="1" applyFill="1" applyBorder="1" applyAlignment="1">
      <alignment horizontal="right"/>
    </xf>
    <xf numFmtId="0" fontId="24" fillId="19" borderId="20" xfId="0" applyFont="1" applyFill="1" applyBorder="1" applyAlignment="1">
      <alignment horizontal="right"/>
    </xf>
    <xf numFmtId="0" fontId="22" fillId="19" borderId="16" xfId="0" applyFont="1" applyFill="1" applyBorder="1" applyAlignment="1">
      <alignment horizontal="right"/>
    </xf>
    <xf numFmtId="0" fontId="22" fillId="19" borderId="9" xfId="0" applyFont="1" applyFill="1" applyBorder="1" applyAlignment="1">
      <alignment horizontal="right"/>
    </xf>
    <xf numFmtId="0" fontId="22" fillId="19" borderId="15" xfId="0" applyFont="1" applyFill="1" applyBorder="1" applyAlignment="1">
      <alignment horizontal="right"/>
    </xf>
    <xf numFmtId="0" fontId="24" fillId="19" borderId="19" xfId="0" applyFont="1" applyFill="1" applyBorder="1" applyAlignment="1">
      <alignment horizontal="center"/>
    </xf>
    <xf numFmtId="164" fontId="24" fillId="18" borderId="10" xfId="0" applyNumberFormat="1" applyFont="1" applyFill="1" applyBorder="1" applyAlignment="1">
      <alignment horizontal="left" vertical="center"/>
    </xf>
    <xf numFmtId="164" fontId="24" fillId="18" borderId="9" xfId="0" applyNumberFormat="1" applyFont="1" applyFill="1" applyBorder="1" applyAlignment="1">
      <alignment horizontal="left" vertical="center"/>
    </xf>
    <xf numFmtId="164" fontId="24" fillId="18" borderId="26" xfId="0" applyNumberFormat="1" applyFont="1" applyFill="1" applyBorder="1" applyAlignment="1">
      <alignment horizontal="center"/>
    </xf>
    <xf numFmtId="164" fontId="24" fillId="18" borderId="27" xfId="0" applyNumberFormat="1" applyFont="1" applyFill="1" applyBorder="1" applyAlignment="1">
      <alignment horizontal="center"/>
    </xf>
    <xf numFmtId="0" fontId="24" fillId="18" borderId="10" xfId="0" applyFont="1" applyFill="1" applyBorder="1" applyAlignment="1">
      <alignment horizontal="left" vertical="center"/>
    </xf>
    <xf numFmtId="0" fontId="24" fillId="18" borderId="0" xfId="0" applyFont="1" applyFill="1" applyBorder="1" applyAlignment="1">
      <alignment horizontal="left" vertical="center"/>
    </xf>
    <xf numFmtId="164" fontId="24" fillId="18" borderId="28" xfId="0" applyNumberFormat="1" applyFont="1" applyFill="1" applyBorder="1" applyAlignment="1">
      <alignment horizontal="center"/>
    </xf>
    <xf numFmtId="0" fontId="22" fillId="19" borderId="16" xfId="0" applyFont="1" applyFill="1" applyBorder="1" applyAlignment="1">
      <alignment horizontal="right" vertical="center"/>
    </xf>
    <xf numFmtId="0" fontId="22" fillId="19" borderId="9" xfId="0" applyFont="1" applyFill="1" applyBorder="1" applyAlignment="1">
      <alignment horizontal="right" vertical="center"/>
    </xf>
    <xf numFmtId="0" fontId="26" fillId="0" borderId="0" xfId="0" applyFont="1" applyFill="1" applyAlignment="1">
      <alignment horizontal="center"/>
    </xf>
    <xf numFmtId="0" fontId="24" fillId="23" borderId="40" xfId="0" applyFont="1" applyFill="1" applyBorder="1" applyAlignment="1">
      <alignment horizontal="center" vertical="center"/>
    </xf>
  </cellXfs>
  <cellStyles count="130">
    <cellStyle name="$l0 Row" xfId="92"/>
    <cellStyle name="$l1 Row" xfId="93"/>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elkem 2" xfId="73"/>
    <cellStyle name="Datum" xfId="74"/>
    <cellStyle name="F2" xfId="75"/>
    <cellStyle name="F3" xfId="76"/>
    <cellStyle name="F4" xfId="77"/>
    <cellStyle name="F5" xfId="78"/>
    <cellStyle name="F6" xfId="79"/>
    <cellStyle name="F7" xfId="80"/>
    <cellStyle name="F8" xfId="81"/>
    <cellStyle name="Finanční0" xfId="82"/>
    <cellStyle name="Fixed" xfId="53"/>
    <cellStyle name="HEADING1" xfId="83"/>
    <cellStyle name="HEADING2" xfId="84"/>
    <cellStyle name="Hypertextový odkaz 2" xfId="46"/>
    <cellStyle name="Chybně" xfId="19" builtinId="27" customBuiltin="1"/>
    <cellStyle name="Kontrolní buňka" xfId="20" builtinId="23" customBuiltin="1"/>
    <cellStyle name="Měna0" xfId="85"/>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86"/>
    <cellStyle name="Normální" xfId="0" builtinId="0"/>
    <cellStyle name="Normální 10" xfId="62"/>
    <cellStyle name="Normální 10 2" xfId="119"/>
    <cellStyle name="Normální 10 3" xfId="102"/>
    <cellStyle name="Normální 11" xfId="72"/>
    <cellStyle name="Normální 12" xfId="90"/>
    <cellStyle name="Normální 12 2" xfId="95"/>
    <cellStyle name="Normální 12 2 2" xfId="127"/>
    <cellStyle name="Normální 12 3" xfId="110"/>
    <cellStyle name="Normální 13" xfId="94"/>
    <cellStyle name="Normální 13 2" xfId="129"/>
    <cellStyle name="Normální 13 3" xfId="112"/>
    <cellStyle name="Normální 2" xfId="43"/>
    <cellStyle name="Normální 2 2" xfId="50"/>
    <cellStyle name="Normální 2 2 2" xfId="52"/>
    <cellStyle name="Normální 2 3" xfId="56"/>
    <cellStyle name="Normální 3" xfId="45"/>
    <cellStyle name="Normální 3 2" xfId="47"/>
    <cellStyle name="Normální 4" xfId="48"/>
    <cellStyle name="Normální 4 2" xfId="63"/>
    <cellStyle name="Normální 4 2 2" xfId="120"/>
    <cellStyle name="Normální 4 2 3" xfId="103"/>
    <cellStyle name="Normální 4 3" xfId="113"/>
    <cellStyle name="Normální 4 4" xfId="96"/>
    <cellStyle name="Normální 5" xfId="51"/>
    <cellStyle name="Normální 5 2" xfId="54"/>
    <cellStyle name="Normální 5 2 2" xfId="66"/>
    <cellStyle name="Normální 5 2 2 2" xfId="122"/>
    <cellStyle name="Normální 5 2 2 3" xfId="105"/>
    <cellStyle name="Normální 5 2 3" xfId="115"/>
    <cellStyle name="Normální 5 2 4" xfId="98"/>
    <cellStyle name="Normální 5 3" xfId="57"/>
    <cellStyle name="Normální 5 4" xfId="65"/>
    <cellStyle name="Normální 5 4 2" xfId="121"/>
    <cellStyle name="Normální 5 4 3" xfId="104"/>
    <cellStyle name="Normální 5 5" xfId="114"/>
    <cellStyle name="Normální 5 6" xfId="97"/>
    <cellStyle name="Normální 6" xfId="55"/>
    <cellStyle name="Normální 6 2" xfId="68"/>
    <cellStyle name="Normální 7" xfId="58"/>
    <cellStyle name="Normální 7 2" xfId="61"/>
    <cellStyle name="Normální 7 3" xfId="69"/>
    <cellStyle name="Normální 7 3 2" xfId="124"/>
    <cellStyle name="Normální 7 3 3" xfId="107"/>
    <cellStyle name="Normální 7 4" xfId="116"/>
    <cellStyle name="Normální 7 5" xfId="99"/>
    <cellStyle name="Normální 8" xfId="59"/>
    <cellStyle name="Normální 8 2" xfId="70"/>
    <cellStyle name="Normální 8 2 2" xfId="125"/>
    <cellStyle name="Normální 8 2 3" xfId="108"/>
    <cellStyle name="Normální 8 3" xfId="117"/>
    <cellStyle name="Normální 8 4" xfId="100"/>
    <cellStyle name="Normální 9" xfId="60"/>
    <cellStyle name="Normální 9 2" xfId="71"/>
    <cellStyle name="Normální 9 2 2" xfId="126"/>
    <cellStyle name="Normální 9 2 3" xfId="109"/>
    <cellStyle name="Normální 9 3" xfId="118"/>
    <cellStyle name="Normální 9 4" xfId="101"/>
    <cellStyle name="normální_meszpr 12_2011-draft pro úpravy" xfId="42"/>
    <cellStyle name="Pevný" xfId="87"/>
    <cellStyle name="Poznámka" xfId="27" builtinId="10" customBuiltin="1"/>
    <cellStyle name="Procenta" xfId="41" builtinId="5"/>
    <cellStyle name="Procenta 2" xfId="44"/>
    <cellStyle name="Procenta 2 2" xfId="49"/>
    <cellStyle name="Procenta 2 3" xfId="64"/>
    <cellStyle name="Procenta 3" xfId="67"/>
    <cellStyle name="Procenta 3 2" xfId="91"/>
    <cellStyle name="Procenta 3 2 2" xfId="128"/>
    <cellStyle name="Procenta 3 2 3" xfId="111"/>
    <cellStyle name="Procenta 3 3" xfId="123"/>
    <cellStyle name="Procenta 3 4" xfId="106"/>
    <cellStyle name="Propojená buňka" xfId="28" builtinId="24" customBuiltin="1"/>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88"/>
    <cellStyle name="Záhlaví 2" xfId="89"/>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00CC5C"/>
      <color rgb="FFD2CDAE"/>
      <color rgb="FFEBE600"/>
      <color rgb="FF6E4932"/>
      <color rgb="FFFF97FF"/>
      <color rgb="FFFFFF66"/>
      <color rgb="FFFFFF00"/>
      <color rgb="FFD9AAA9"/>
      <color rgb="FFC0504D"/>
      <color rgb="FF9E413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charts/_rels/chart1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19.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4.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2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34.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39.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44.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50.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5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60.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4.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69.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71.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extLst xmlns:c16r2="http://schemas.microsoft.com/office/drawing/2015/06/chart">
            <c:ext xmlns:c16="http://schemas.microsoft.com/office/drawing/2014/chart" uri="{C3380CC4-5D6E-409C-BE32-E72D297353CC}">
              <c16:uniqueId val="{00000000-0779-4755-AB24-EE4D7533CF30}"/>
            </c:ext>
          </c:extLst>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extLst xmlns:c16r2="http://schemas.microsoft.com/office/drawing/2015/06/chart">
            <c:ext xmlns:c16="http://schemas.microsoft.com/office/drawing/2014/chart" uri="{C3380CC4-5D6E-409C-BE32-E72D297353CC}">
              <c16:uniqueId val="{00000001-0779-4755-AB24-EE4D7533CF30}"/>
            </c:ext>
          </c:extLst>
        </c:ser>
        <c:ser>
          <c:idx val="2"/>
          <c:order val="2"/>
          <c:tx>
            <c:strRef>
              <c:f>'3'!$O$7</c:f>
              <c:strCache>
                <c:ptCount val="1"/>
              </c:strCache>
            </c:strRef>
          </c:tx>
          <c:invertIfNegative val="0"/>
          <c:cat>
            <c:numRef>
              <c:f>'3'!$P$4</c:f>
              <c:numCache>
                <c:formatCode>General</c:formatCode>
                <c:ptCount val="1"/>
              </c:numCache>
            </c:numRef>
          </c:cat>
          <c:val>
            <c:numRef>
              <c:f>'3'!$P$7</c:f>
              <c:numCache>
                <c:formatCode>#,##0.000000</c:formatCode>
                <c:ptCount val="1"/>
              </c:numCache>
            </c:numRef>
          </c:val>
          <c:extLst xmlns:c16r2="http://schemas.microsoft.com/office/drawing/2015/06/chart">
            <c:ext xmlns:c16="http://schemas.microsoft.com/office/drawing/2014/chart" uri="{C3380CC4-5D6E-409C-BE32-E72D297353CC}">
              <c16:uniqueId val="{00000002-0779-4755-AB24-EE4D7533CF30}"/>
            </c:ext>
          </c:extLst>
        </c:ser>
        <c:ser>
          <c:idx val="3"/>
          <c:order val="3"/>
          <c:tx>
            <c:strRef>
              <c:f>'3'!$O$8</c:f>
              <c:strCache>
                <c:ptCount val="1"/>
              </c:strCache>
            </c:strRef>
          </c:tx>
          <c:invertIfNegative val="0"/>
          <c:cat>
            <c:numRef>
              <c:f>'3'!$P$4</c:f>
              <c:numCache>
                <c:formatCode>General</c:formatCode>
                <c:ptCount val="1"/>
              </c:numCache>
            </c:numRef>
          </c:cat>
          <c:val>
            <c:numRef>
              <c:f>'3'!$P$8</c:f>
              <c:numCache>
                <c:formatCode>0.0%</c:formatCode>
                <c:ptCount val="1"/>
              </c:numCache>
            </c:numRef>
          </c:val>
          <c:extLst xmlns:c16r2="http://schemas.microsoft.com/office/drawing/2015/06/chart">
            <c:ext xmlns:c16="http://schemas.microsoft.com/office/drawing/2014/chart" uri="{C3380CC4-5D6E-409C-BE32-E72D297353CC}">
              <c16:uniqueId val="{00000003-0779-4755-AB24-EE4D7533CF30}"/>
            </c:ext>
          </c:extLst>
        </c:ser>
        <c:ser>
          <c:idx val="4"/>
          <c:order val="4"/>
          <c:tx>
            <c:strRef>
              <c:f>'3'!$O$9</c:f>
              <c:strCache>
                <c:ptCount val="1"/>
              </c:strCache>
            </c:strRef>
          </c:tx>
          <c:invertIfNegative val="0"/>
          <c:cat>
            <c:numRef>
              <c:f>'3'!$P$4</c:f>
              <c:numCache>
                <c:formatCode>General</c:formatCode>
                <c:ptCount val="1"/>
              </c:numCache>
            </c:numRef>
          </c:cat>
          <c:val>
            <c:numRef>
              <c:f>'3'!$P$9</c:f>
              <c:numCache>
                <c:formatCode>General</c:formatCode>
                <c:ptCount val="1"/>
              </c:numCache>
            </c:numRef>
          </c:val>
          <c:extLst xmlns:c16r2="http://schemas.microsoft.com/office/drawing/2015/06/chart">
            <c:ext xmlns:c16="http://schemas.microsoft.com/office/drawing/2014/chart" uri="{C3380CC4-5D6E-409C-BE32-E72D297353CC}">
              <c16:uniqueId val="{00000004-0779-4755-AB24-EE4D7533CF30}"/>
            </c:ext>
          </c:extLst>
        </c:ser>
        <c:ser>
          <c:idx val="5"/>
          <c:order val="5"/>
          <c:tx>
            <c:strRef>
              <c:f>'3'!$O$10</c:f>
              <c:strCache>
                <c:ptCount val="1"/>
              </c:strCache>
            </c:strRef>
          </c:tx>
          <c:invertIfNegative val="0"/>
          <c:cat>
            <c:numRef>
              <c:f>'3'!$P$4</c:f>
              <c:numCache>
                <c:formatCode>General</c:formatCode>
                <c:ptCount val="1"/>
              </c:numCache>
            </c:numRef>
          </c:cat>
          <c:val>
            <c:numRef>
              <c:f>'3'!$P$10</c:f>
              <c:numCache>
                <c:formatCode>0.0%</c:formatCode>
                <c:ptCount val="1"/>
              </c:numCache>
            </c:numRef>
          </c:val>
          <c:extLst xmlns:c16r2="http://schemas.microsoft.com/office/drawing/2015/06/chart">
            <c:ext xmlns:c16="http://schemas.microsoft.com/office/drawing/2014/chart" uri="{C3380CC4-5D6E-409C-BE32-E72D297353CC}">
              <c16:uniqueId val="{00000005-0779-4755-AB24-EE4D7533CF30}"/>
            </c:ext>
          </c:extLst>
        </c:ser>
        <c:dLbls>
          <c:showLegendKey val="0"/>
          <c:showVal val="0"/>
          <c:showCatName val="0"/>
          <c:showSerName val="0"/>
          <c:showPercent val="0"/>
          <c:showBubbleSize val="0"/>
        </c:dLbls>
        <c:gapWidth val="150"/>
        <c:axId val="103813504"/>
        <c:axId val="103815040"/>
      </c:barChart>
      <c:catAx>
        <c:axId val="103813504"/>
        <c:scaling>
          <c:orientation val="minMax"/>
        </c:scaling>
        <c:delete val="1"/>
        <c:axPos val="b"/>
        <c:numFmt formatCode="General" sourceLinked="1"/>
        <c:majorTickMark val="out"/>
        <c:minorTickMark val="none"/>
        <c:tickLblPos val="nextTo"/>
        <c:crossAx val="103815040"/>
        <c:crosses val="autoZero"/>
        <c:auto val="1"/>
        <c:lblAlgn val="ctr"/>
        <c:lblOffset val="100"/>
        <c:noMultiLvlLbl val="0"/>
      </c:catAx>
      <c:valAx>
        <c:axId val="103815040"/>
        <c:scaling>
          <c:orientation val="minMax"/>
        </c:scaling>
        <c:delete val="1"/>
        <c:axPos val="l"/>
        <c:numFmt formatCode="General" sourceLinked="1"/>
        <c:majorTickMark val="out"/>
        <c:minorTickMark val="none"/>
        <c:tickLblPos val="nextTo"/>
        <c:crossAx val="1038135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E1BD-4B1F-B424-250F2E255984}"/>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E1BD-4B1F-B424-250F2E255984}"/>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E1BD-4B1F-B424-250F2E255984}"/>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E1BD-4B1F-B424-250F2E255984}"/>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E1BD-4B1F-B424-250F2E255984}"/>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E1BD-4B1F-B424-250F2E255984}"/>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E1BD-4B1F-B424-250F2E255984}"/>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E1BD-4B1F-B424-250F2E255984}"/>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E1BD-4B1F-B424-250F2E255984}"/>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E1BD-4B1F-B424-250F2E255984}"/>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E1BD-4B1F-B424-250F2E25598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E1BD-4B1F-B424-250F2E255984}"/>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E1BD-4B1F-B424-250F2E255984}"/>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E1BD-4B1F-B424-250F2E255984}"/>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E1BD-4B1F-B424-250F2E255984}"/>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E1BD-4B1F-B424-250F2E255984}"/>
            </c:ext>
          </c:extLst>
        </c:ser>
        <c:dLbls>
          <c:showLegendKey val="0"/>
          <c:showVal val="0"/>
          <c:showCatName val="0"/>
          <c:showSerName val="0"/>
          <c:showPercent val="0"/>
          <c:showBubbleSize val="0"/>
        </c:dLbls>
        <c:gapWidth val="150"/>
        <c:axId val="105650048"/>
        <c:axId val="105651584"/>
      </c:barChart>
      <c:catAx>
        <c:axId val="105650048"/>
        <c:scaling>
          <c:orientation val="minMax"/>
        </c:scaling>
        <c:delete val="1"/>
        <c:axPos val="b"/>
        <c:numFmt formatCode="General" sourceLinked="1"/>
        <c:majorTickMark val="out"/>
        <c:minorTickMark val="none"/>
        <c:tickLblPos val="nextTo"/>
        <c:crossAx val="105651584"/>
        <c:crosses val="autoZero"/>
        <c:auto val="1"/>
        <c:lblAlgn val="ctr"/>
        <c:lblOffset val="100"/>
        <c:noMultiLvlLbl val="0"/>
      </c:catAx>
      <c:valAx>
        <c:axId val="105651584"/>
        <c:scaling>
          <c:orientation val="minMax"/>
        </c:scaling>
        <c:delete val="1"/>
        <c:axPos val="l"/>
        <c:numFmt formatCode="0.0%" sourceLinked="1"/>
        <c:majorTickMark val="out"/>
        <c:minorTickMark val="none"/>
        <c:tickLblPos val="nextTo"/>
        <c:crossAx val="10565004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xmlns:c16r2="http://schemas.microsoft.com/office/drawing/2015/06/chart">
            <c:ext xmlns:c16="http://schemas.microsoft.com/office/drawing/2014/chart" uri="{C3380CC4-5D6E-409C-BE32-E72D297353CC}">
              <c16:uniqueId val="{00000000-59BE-4BA1-A35A-FEE5CFA18135}"/>
            </c:ext>
          </c:extLst>
        </c:ser>
        <c:dLbls>
          <c:showLegendKey val="0"/>
          <c:showVal val="0"/>
          <c:showCatName val="0"/>
          <c:showSerName val="0"/>
          <c:showPercent val="0"/>
          <c:showBubbleSize val="0"/>
        </c:dLbls>
        <c:gapWidth val="150"/>
        <c:axId val="166602240"/>
        <c:axId val="166603776"/>
      </c:barChart>
      <c:catAx>
        <c:axId val="166602240"/>
        <c:scaling>
          <c:orientation val="minMax"/>
        </c:scaling>
        <c:delete val="0"/>
        <c:axPos val="l"/>
        <c:numFmt formatCode="General" sourceLinked="1"/>
        <c:majorTickMark val="none"/>
        <c:minorTickMark val="none"/>
        <c:tickLblPos val="nextTo"/>
        <c:txPr>
          <a:bodyPr/>
          <a:lstStyle/>
          <a:p>
            <a:pPr>
              <a:defRPr sz="900"/>
            </a:pPr>
            <a:endParaRPr lang="cs-CZ"/>
          </a:p>
        </c:txPr>
        <c:crossAx val="166603776"/>
        <c:crosses val="autoZero"/>
        <c:auto val="1"/>
        <c:lblAlgn val="ctr"/>
        <c:lblOffset val="100"/>
        <c:noMultiLvlLbl val="0"/>
      </c:catAx>
      <c:valAx>
        <c:axId val="1666037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66022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3979-4F1E-B676-ABD0C55FF685}"/>
              </c:ext>
            </c:extLst>
          </c:dPt>
          <c:cat>
            <c:numRef>
              <c:f>'14.13'!$J$19:$J$26</c:f>
              <c:numCache>
                <c:formatCode>General</c:formatCode>
                <c:ptCount val="8"/>
              </c:numCache>
            </c:numRef>
          </c:cat>
          <c:val>
            <c:numRef>
              <c:f>'14.13'!$K$19:$K$26</c:f>
              <c:numCache>
                <c:formatCode>General</c:formatCode>
                <c:ptCount val="8"/>
              </c:numCache>
            </c:numRef>
          </c:val>
          <c:extLst xmlns:c16r2="http://schemas.microsoft.com/office/drawing/2015/06/chart">
            <c:ext xmlns:c16="http://schemas.microsoft.com/office/drawing/2014/chart" uri="{C3380CC4-5D6E-409C-BE32-E72D297353CC}">
              <c16:uniqueId val="{00000002-3979-4F1E-B676-ABD0C55FF68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xmlns:c16r2="http://schemas.microsoft.com/office/drawing/2015/06/chart">
            <c:ext xmlns:c16="http://schemas.microsoft.com/office/drawing/2014/chart" uri="{C3380CC4-5D6E-409C-BE32-E72D297353CC}">
              <c16:uniqueId val="{00000000-8C62-4E1F-87B8-88E3E82FC519}"/>
            </c:ext>
          </c:extLst>
        </c:ser>
        <c:dLbls>
          <c:showLegendKey val="0"/>
          <c:showVal val="0"/>
          <c:showCatName val="0"/>
          <c:showSerName val="0"/>
          <c:showPercent val="0"/>
          <c:showBubbleSize val="0"/>
        </c:dLbls>
        <c:gapWidth val="150"/>
        <c:axId val="166706560"/>
        <c:axId val="166720640"/>
      </c:barChart>
      <c:catAx>
        <c:axId val="166706560"/>
        <c:scaling>
          <c:orientation val="maxMin"/>
        </c:scaling>
        <c:delete val="0"/>
        <c:axPos val="l"/>
        <c:numFmt formatCode="0.0" sourceLinked="1"/>
        <c:majorTickMark val="none"/>
        <c:minorTickMark val="none"/>
        <c:tickLblPos val="nextTo"/>
        <c:txPr>
          <a:bodyPr/>
          <a:lstStyle/>
          <a:p>
            <a:pPr>
              <a:defRPr sz="900"/>
            </a:pPr>
            <a:endParaRPr lang="cs-CZ"/>
          </a:p>
        </c:txPr>
        <c:crossAx val="166720640"/>
        <c:crosses val="autoZero"/>
        <c:auto val="1"/>
        <c:lblAlgn val="ctr"/>
        <c:lblOffset val="100"/>
        <c:noMultiLvlLbl val="0"/>
      </c:catAx>
      <c:valAx>
        <c:axId val="16672064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670656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xmlns:c16r2="http://schemas.microsoft.com/office/drawing/2015/06/chart">
            <c:ext xmlns:c16="http://schemas.microsoft.com/office/drawing/2014/chart" uri="{C3380CC4-5D6E-409C-BE32-E72D297353CC}">
              <c16:uniqueId val="{00000000-D11C-4B88-8B5D-E76E7FFCB86B}"/>
            </c:ext>
          </c:extLst>
        </c:ser>
        <c:dLbls>
          <c:showLegendKey val="0"/>
          <c:showVal val="0"/>
          <c:showCatName val="0"/>
          <c:showSerName val="0"/>
          <c:showPercent val="0"/>
          <c:showBubbleSize val="0"/>
        </c:dLbls>
        <c:gapWidth val="150"/>
        <c:axId val="166823040"/>
        <c:axId val="166824576"/>
      </c:barChart>
      <c:catAx>
        <c:axId val="166823040"/>
        <c:scaling>
          <c:orientation val="minMax"/>
        </c:scaling>
        <c:delete val="0"/>
        <c:axPos val="l"/>
        <c:numFmt formatCode="General" sourceLinked="1"/>
        <c:majorTickMark val="none"/>
        <c:minorTickMark val="none"/>
        <c:tickLblPos val="nextTo"/>
        <c:txPr>
          <a:bodyPr/>
          <a:lstStyle/>
          <a:p>
            <a:pPr>
              <a:defRPr sz="900"/>
            </a:pPr>
            <a:endParaRPr lang="cs-CZ"/>
          </a:p>
        </c:txPr>
        <c:crossAx val="166824576"/>
        <c:crosses val="autoZero"/>
        <c:auto val="1"/>
        <c:lblAlgn val="ctr"/>
        <c:lblOffset val="100"/>
        <c:noMultiLvlLbl val="0"/>
      </c:catAx>
      <c:valAx>
        <c:axId val="1668245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68230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extLst xmlns:c16r2="http://schemas.microsoft.com/office/drawing/2015/06/chart">
            <c:ext xmlns:c16="http://schemas.microsoft.com/office/drawing/2014/chart" uri="{C3380CC4-5D6E-409C-BE32-E72D297353CC}">
              <c16:uniqueId val="{00000000-0F3D-4DBE-8820-F563A9146CE2}"/>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extLst xmlns:c16r2="http://schemas.microsoft.com/office/drawing/2015/06/chart">
            <c:ext xmlns:c16="http://schemas.microsoft.com/office/drawing/2014/chart" uri="{C3380CC4-5D6E-409C-BE32-E72D297353CC}">
              <c16:uniqueId val="{00000001-0F3D-4DBE-8820-F563A9146CE2}"/>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extLst xmlns:c16r2="http://schemas.microsoft.com/office/drawing/2015/06/chart">
            <c:ext xmlns:c16="http://schemas.microsoft.com/office/drawing/2014/chart" uri="{C3380CC4-5D6E-409C-BE32-E72D297353CC}">
              <c16:uniqueId val="{00000002-0F3D-4DBE-8820-F563A9146CE2}"/>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extLst xmlns:c16r2="http://schemas.microsoft.com/office/drawing/2015/06/chart">
            <c:ext xmlns:c16="http://schemas.microsoft.com/office/drawing/2014/chart" uri="{C3380CC4-5D6E-409C-BE32-E72D297353CC}">
              <c16:uniqueId val="{00000003-0F3D-4DBE-8820-F563A9146CE2}"/>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extLst xmlns:c16r2="http://schemas.microsoft.com/office/drawing/2015/06/chart">
            <c:ext xmlns:c16="http://schemas.microsoft.com/office/drawing/2014/chart" uri="{C3380CC4-5D6E-409C-BE32-E72D297353CC}">
              <c16:uniqueId val="{00000004-0F3D-4DBE-8820-F563A9146CE2}"/>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extLst xmlns:c16r2="http://schemas.microsoft.com/office/drawing/2015/06/chart">
            <c:ext xmlns:c16="http://schemas.microsoft.com/office/drawing/2014/chart" uri="{C3380CC4-5D6E-409C-BE32-E72D297353CC}">
              <c16:uniqueId val="{00000005-0F3D-4DBE-8820-F563A9146CE2}"/>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extLst xmlns:c16r2="http://schemas.microsoft.com/office/drawing/2015/06/chart">
            <c:ext xmlns:c16="http://schemas.microsoft.com/office/drawing/2014/chart" uri="{C3380CC4-5D6E-409C-BE32-E72D297353CC}">
              <c16:uniqueId val="{00000006-0F3D-4DBE-8820-F563A9146CE2}"/>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extLst xmlns:c16r2="http://schemas.microsoft.com/office/drawing/2015/06/chart">
            <c:ext xmlns:c16="http://schemas.microsoft.com/office/drawing/2014/chart" uri="{C3380CC4-5D6E-409C-BE32-E72D297353CC}">
              <c16:uniqueId val="{00000007-0F3D-4DBE-8820-F563A9146CE2}"/>
            </c:ext>
          </c:extLst>
        </c:ser>
        <c:dLbls>
          <c:showLegendKey val="0"/>
          <c:showVal val="0"/>
          <c:showCatName val="0"/>
          <c:showSerName val="0"/>
          <c:showPercent val="0"/>
          <c:showBubbleSize val="0"/>
        </c:dLbls>
        <c:gapWidth val="150"/>
        <c:overlap val="100"/>
        <c:axId val="166894592"/>
        <c:axId val="166904576"/>
      </c:barChart>
      <c:catAx>
        <c:axId val="166894592"/>
        <c:scaling>
          <c:orientation val="minMax"/>
        </c:scaling>
        <c:delete val="0"/>
        <c:axPos val="b"/>
        <c:numFmt formatCode="General" sourceLinked="1"/>
        <c:majorTickMark val="none"/>
        <c:minorTickMark val="none"/>
        <c:tickLblPos val="nextTo"/>
        <c:txPr>
          <a:bodyPr/>
          <a:lstStyle/>
          <a:p>
            <a:pPr>
              <a:defRPr sz="900"/>
            </a:pPr>
            <a:endParaRPr lang="cs-CZ"/>
          </a:p>
        </c:txPr>
        <c:crossAx val="166904576"/>
        <c:crosses val="autoZero"/>
        <c:auto val="1"/>
        <c:lblAlgn val="ctr"/>
        <c:lblOffset val="100"/>
        <c:noMultiLvlLbl val="0"/>
      </c:catAx>
      <c:valAx>
        <c:axId val="1669045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68945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xmlns:c16r2="http://schemas.microsoft.com/office/drawing/2015/06/chart">
            <c:ext xmlns:c16="http://schemas.microsoft.com/office/drawing/2014/chart" uri="{C3380CC4-5D6E-409C-BE32-E72D297353CC}">
              <c16:uniqueId val="{00000000-CBCE-4D3C-8E9F-B9553753804B}"/>
            </c:ext>
          </c:extLst>
        </c:ser>
        <c:dLbls>
          <c:showLegendKey val="0"/>
          <c:showVal val="0"/>
          <c:showCatName val="0"/>
          <c:showSerName val="0"/>
          <c:showPercent val="0"/>
          <c:showBubbleSize val="0"/>
        </c:dLbls>
        <c:gapWidth val="150"/>
        <c:axId val="166925824"/>
        <c:axId val="166927360"/>
      </c:barChart>
      <c:catAx>
        <c:axId val="166925824"/>
        <c:scaling>
          <c:orientation val="minMax"/>
        </c:scaling>
        <c:delete val="0"/>
        <c:axPos val="l"/>
        <c:numFmt formatCode="General" sourceLinked="1"/>
        <c:majorTickMark val="none"/>
        <c:minorTickMark val="none"/>
        <c:tickLblPos val="nextTo"/>
        <c:txPr>
          <a:bodyPr/>
          <a:lstStyle/>
          <a:p>
            <a:pPr>
              <a:defRPr sz="900"/>
            </a:pPr>
            <a:endParaRPr lang="cs-CZ"/>
          </a:p>
        </c:txPr>
        <c:crossAx val="166927360"/>
        <c:crosses val="autoZero"/>
        <c:auto val="1"/>
        <c:lblAlgn val="ctr"/>
        <c:lblOffset val="100"/>
        <c:noMultiLvlLbl val="0"/>
      </c:catAx>
      <c:valAx>
        <c:axId val="1669273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69258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B83A-4502-A61A-F7473CD63291}"/>
              </c:ext>
            </c:extLst>
          </c:dPt>
          <c:cat>
            <c:numRef>
              <c:f>'14.14'!$J$19:$J$26</c:f>
              <c:numCache>
                <c:formatCode>General</c:formatCode>
                <c:ptCount val="8"/>
              </c:numCache>
            </c:numRef>
          </c:cat>
          <c:val>
            <c:numRef>
              <c:f>'14.14'!$K$19:$K$26</c:f>
              <c:numCache>
                <c:formatCode>General</c:formatCode>
                <c:ptCount val="8"/>
              </c:numCache>
            </c:numRef>
          </c:val>
          <c:extLst xmlns:c16r2="http://schemas.microsoft.com/office/drawing/2015/06/chart">
            <c:ext xmlns:c16="http://schemas.microsoft.com/office/drawing/2014/chart" uri="{C3380CC4-5D6E-409C-BE32-E72D297353CC}">
              <c16:uniqueId val="{00000002-B83A-4502-A61A-F7473CD6329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xmlns:c16r2="http://schemas.microsoft.com/office/drawing/2015/06/chart">
            <c:ext xmlns:c16="http://schemas.microsoft.com/office/drawing/2014/chart" uri="{C3380CC4-5D6E-409C-BE32-E72D297353CC}">
              <c16:uniqueId val="{00000000-CE5B-4377-B9A0-2B2340178F46}"/>
            </c:ext>
          </c:extLst>
        </c:ser>
        <c:dLbls>
          <c:showLegendKey val="0"/>
          <c:showVal val="0"/>
          <c:showCatName val="0"/>
          <c:showSerName val="0"/>
          <c:showPercent val="0"/>
          <c:showBubbleSize val="0"/>
        </c:dLbls>
        <c:gapWidth val="150"/>
        <c:axId val="167132544"/>
        <c:axId val="167138432"/>
      </c:barChart>
      <c:catAx>
        <c:axId val="167132544"/>
        <c:scaling>
          <c:orientation val="maxMin"/>
        </c:scaling>
        <c:delete val="0"/>
        <c:axPos val="l"/>
        <c:numFmt formatCode="0.0" sourceLinked="1"/>
        <c:majorTickMark val="none"/>
        <c:minorTickMark val="none"/>
        <c:tickLblPos val="nextTo"/>
        <c:txPr>
          <a:bodyPr/>
          <a:lstStyle/>
          <a:p>
            <a:pPr>
              <a:defRPr sz="900"/>
            </a:pPr>
            <a:endParaRPr lang="cs-CZ"/>
          </a:p>
        </c:txPr>
        <c:crossAx val="167138432"/>
        <c:crosses val="autoZero"/>
        <c:auto val="1"/>
        <c:lblAlgn val="ctr"/>
        <c:lblOffset val="100"/>
        <c:noMultiLvlLbl val="0"/>
      </c:catAx>
      <c:valAx>
        <c:axId val="1671384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713254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xmlns:c16r2="http://schemas.microsoft.com/office/drawing/2015/06/chart">
            <c:ext xmlns:c16="http://schemas.microsoft.com/office/drawing/2014/chart" uri="{C3380CC4-5D6E-409C-BE32-E72D297353CC}">
              <c16:uniqueId val="{00000000-8409-4A78-BDD4-281B7362BB98}"/>
            </c:ext>
          </c:extLst>
        </c:ser>
        <c:dLbls>
          <c:showLegendKey val="0"/>
          <c:showVal val="0"/>
          <c:showCatName val="0"/>
          <c:showSerName val="0"/>
          <c:showPercent val="0"/>
          <c:showBubbleSize val="0"/>
        </c:dLbls>
        <c:gapWidth val="150"/>
        <c:axId val="167314560"/>
        <c:axId val="167316096"/>
      </c:barChart>
      <c:catAx>
        <c:axId val="167314560"/>
        <c:scaling>
          <c:orientation val="minMax"/>
        </c:scaling>
        <c:delete val="0"/>
        <c:axPos val="l"/>
        <c:numFmt formatCode="General" sourceLinked="1"/>
        <c:majorTickMark val="none"/>
        <c:minorTickMark val="none"/>
        <c:tickLblPos val="nextTo"/>
        <c:txPr>
          <a:bodyPr/>
          <a:lstStyle/>
          <a:p>
            <a:pPr>
              <a:defRPr sz="900"/>
            </a:pPr>
            <a:endParaRPr lang="cs-CZ"/>
          </a:p>
        </c:txPr>
        <c:crossAx val="167316096"/>
        <c:crosses val="autoZero"/>
        <c:auto val="1"/>
        <c:lblAlgn val="ctr"/>
        <c:lblOffset val="100"/>
        <c:noMultiLvlLbl val="0"/>
      </c:catAx>
      <c:valAx>
        <c:axId val="1673160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7314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extLst xmlns:c16r2="http://schemas.microsoft.com/office/drawing/2015/06/chart">
            <c:ext xmlns:c16="http://schemas.microsoft.com/office/drawing/2014/chart" uri="{C3380CC4-5D6E-409C-BE32-E72D297353CC}">
              <c16:uniqueId val="{00000000-870B-4BAF-9860-CDC4FE57CBF8}"/>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extLst xmlns:c16r2="http://schemas.microsoft.com/office/drawing/2015/06/chart">
            <c:ext xmlns:c16="http://schemas.microsoft.com/office/drawing/2014/chart" uri="{C3380CC4-5D6E-409C-BE32-E72D297353CC}">
              <c16:uniqueId val="{00000001-870B-4BAF-9860-CDC4FE57CBF8}"/>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extLst xmlns:c16r2="http://schemas.microsoft.com/office/drawing/2015/06/chart">
            <c:ext xmlns:c16="http://schemas.microsoft.com/office/drawing/2014/chart" uri="{C3380CC4-5D6E-409C-BE32-E72D297353CC}">
              <c16:uniqueId val="{00000002-870B-4BAF-9860-CDC4FE57CBF8}"/>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extLst xmlns:c16r2="http://schemas.microsoft.com/office/drawing/2015/06/chart">
            <c:ext xmlns:c16="http://schemas.microsoft.com/office/drawing/2014/chart" uri="{C3380CC4-5D6E-409C-BE32-E72D297353CC}">
              <c16:uniqueId val="{00000003-870B-4BAF-9860-CDC4FE57CBF8}"/>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extLst xmlns:c16r2="http://schemas.microsoft.com/office/drawing/2015/06/chart">
            <c:ext xmlns:c16="http://schemas.microsoft.com/office/drawing/2014/chart" uri="{C3380CC4-5D6E-409C-BE32-E72D297353CC}">
              <c16:uniqueId val="{00000004-870B-4BAF-9860-CDC4FE57CBF8}"/>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extLst xmlns:c16r2="http://schemas.microsoft.com/office/drawing/2015/06/chart">
            <c:ext xmlns:c16="http://schemas.microsoft.com/office/drawing/2014/chart" uri="{C3380CC4-5D6E-409C-BE32-E72D297353CC}">
              <c16:uniqueId val="{00000005-870B-4BAF-9860-CDC4FE57CBF8}"/>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extLst xmlns:c16r2="http://schemas.microsoft.com/office/drawing/2015/06/chart">
            <c:ext xmlns:c16="http://schemas.microsoft.com/office/drawing/2014/chart" uri="{C3380CC4-5D6E-409C-BE32-E72D297353CC}">
              <c16:uniqueId val="{00000006-870B-4BAF-9860-CDC4FE57CBF8}"/>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extLst xmlns:c16r2="http://schemas.microsoft.com/office/drawing/2015/06/chart">
            <c:ext xmlns:c16="http://schemas.microsoft.com/office/drawing/2014/chart" uri="{C3380CC4-5D6E-409C-BE32-E72D297353CC}">
              <c16:uniqueId val="{00000007-870B-4BAF-9860-CDC4FE57CBF8}"/>
            </c:ext>
          </c:extLst>
        </c:ser>
        <c:dLbls>
          <c:showLegendKey val="0"/>
          <c:showVal val="0"/>
          <c:showCatName val="0"/>
          <c:showSerName val="0"/>
          <c:showPercent val="0"/>
          <c:showBubbleSize val="0"/>
        </c:dLbls>
        <c:gapWidth val="150"/>
        <c:overlap val="100"/>
        <c:axId val="167377920"/>
        <c:axId val="167392000"/>
      </c:barChart>
      <c:catAx>
        <c:axId val="167377920"/>
        <c:scaling>
          <c:orientation val="minMax"/>
        </c:scaling>
        <c:delete val="0"/>
        <c:axPos val="b"/>
        <c:numFmt formatCode="General" sourceLinked="1"/>
        <c:majorTickMark val="none"/>
        <c:minorTickMark val="none"/>
        <c:tickLblPos val="nextTo"/>
        <c:txPr>
          <a:bodyPr/>
          <a:lstStyle/>
          <a:p>
            <a:pPr>
              <a:defRPr sz="900"/>
            </a:pPr>
            <a:endParaRPr lang="cs-CZ"/>
          </a:p>
        </c:txPr>
        <c:crossAx val="167392000"/>
        <c:crosses val="autoZero"/>
        <c:auto val="1"/>
        <c:lblAlgn val="ctr"/>
        <c:lblOffset val="100"/>
        <c:noMultiLvlLbl val="0"/>
      </c:catAx>
      <c:valAx>
        <c:axId val="1673920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737792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'5.1'!$A$8</c:f>
              <c:strCache>
                <c:ptCount val="1"/>
                <c:pt idx="0">
                  <c:v>Biomasa</c:v>
                </c:pt>
              </c:strCache>
            </c:strRef>
          </c:tx>
          <c:spPr>
            <a:solidFill>
              <a:schemeClr val="accent3">
                <a:lumMod val="75000"/>
              </a:schemeClr>
            </a:solidFill>
          </c:spPr>
          <c:invertIfNegative val="0"/>
          <c:val>
            <c:numRef>
              <c:f>'5.1'!$B$8:$M$8</c:f>
              <c:numCache>
                <c:formatCode>#,##0.0</c:formatCode>
                <c:ptCount val="12"/>
                <c:pt idx="0">
                  <c:v>902.4246260000001</c:v>
                </c:pt>
                <c:pt idx="1">
                  <c:v>735.43187600000044</c:v>
                </c:pt>
                <c:pt idx="2">
                  <c:v>809.8140269999999</c:v>
                </c:pt>
                <c:pt idx="3">
                  <c:v>609.4374610000001</c:v>
                </c:pt>
                <c:pt idx="4">
                  <c:v>569.53860900000006</c:v>
                </c:pt>
                <c:pt idx="5">
                  <c:v>350.35351500000007</c:v>
                </c:pt>
                <c:pt idx="6">
                  <c:v>291.54806299999996</c:v>
                </c:pt>
                <c:pt idx="7">
                  <c:v>320.66984399999996</c:v>
                </c:pt>
                <c:pt idx="8">
                  <c:v>378.96442500000001</c:v>
                </c:pt>
                <c:pt idx="9">
                  <c:v>0</c:v>
                </c:pt>
                <c:pt idx="10">
                  <c:v>0</c:v>
                </c:pt>
                <c:pt idx="11">
                  <c:v>0</c:v>
                </c:pt>
              </c:numCache>
            </c:numRef>
          </c:val>
          <c:extLst xmlns:c16r2="http://schemas.microsoft.com/office/drawing/2015/06/chart">
            <c:ext xmlns:c16="http://schemas.microsoft.com/office/drawing/2014/chart" uri="{C3380CC4-5D6E-409C-BE32-E72D297353CC}">
              <c16:uniqueId val="{00000000-5C3E-41FA-A8D2-07E265A0CD11}"/>
            </c:ext>
          </c:extLst>
        </c:ser>
        <c:ser>
          <c:idx val="1"/>
          <c:order val="1"/>
          <c:tx>
            <c:strRef>
              <c:f>'5.1'!$A$9</c:f>
              <c:strCache>
                <c:ptCount val="1"/>
                <c:pt idx="0">
                  <c:v>Bioplyn</c:v>
                </c:pt>
              </c:strCache>
            </c:strRef>
          </c:tx>
          <c:spPr>
            <a:solidFill>
              <a:schemeClr val="bg2">
                <a:lumMod val="50000"/>
              </a:schemeClr>
            </a:solidFill>
          </c:spPr>
          <c:invertIfNegative val="0"/>
          <c:val>
            <c:numRef>
              <c:f>'5.1'!$B$9:$M$9</c:f>
              <c:numCache>
                <c:formatCode>#,##0.0</c:formatCode>
                <c:ptCount val="12"/>
                <c:pt idx="0">
                  <c:v>62.284223999999995</c:v>
                </c:pt>
                <c:pt idx="1">
                  <c:v>52.723198000000004</c:v>
                </c:pt>
                <c:pt idx="2">
                  <c:v>57.008642000000009</c:v>
                </c:pt>
                <c:pt idx="3">
                  <c:v>43.83232000000001</c:v>
                </c:pt>
                <c:pt idx="4">
                  <c:v>42.020177000000004</c:v>
                </c:pt>
                <c:pt idx="5">
                  <c:v>32.019413999999998</c:v>
                </c:pt>
                <c:pt idx="6">
                  <c:v>28.846506000000005</c:v>
                </c:pt>
                <c:pt idx="7">
                  <c:v>27.523005000000001</c:v>
                </c:pt>
                <c:pt idx="8">
                  <c:v>33.325819000000003</c:v>
                </c:pt>
                <c:pt idx="9">
                  <c:v>0</c:v>
                </c:pt>
                <c:pt idx="10">
                  <c:v>0</c:v>
                </c:pt>
                <c:pt idx="11">
                  <c:v>0</c:v>
                </c:pt>
              </c:numCache>
            </c:numRef>
          </c:val>
          <c:extLst xmlns:c16r2="http://schemas.microsoft.com/office/drawing/2015/06/chart">
            <c:ext xmlns:c16="http://schemas.microsoft.com/office/drawing/2014/chart" uri="{C3380CC4-5D6E-409C-BE32-E72D297353CC}">
              <c16:uniqueId val="{00000001-5C3E-41FA-A8D2-07E265A0CD11}"/>
            </c:ext>
          </c:extLst>
        </c:ser>
        <c:ser>
          <c:idx val="2"/>
          <c:order val="2"/>
          <c:tx>
            <c:strRef>
              <c:f>'5.1'!$A$10</c:f>
              <c:strCache>
                <c:ptCount val="1"/>
                <c:pt idx="0">
                  <c:v>Černé uhlí</c:v>
                </c:pt>
              </c:strCache>
            </c:strRef>
          </c:tx>
          <c:spPr>
            <a:solidFill>
              <a:schemeClr val="tx1"/>
            </a:solidFill>
          </c:spPr>
          <c:invertIfNegative val="0"/>
          <c:val>
            <c:numRef>
              <c:f>'5.1'!$B$10:$M$10</c:f>
              <c:numCache>
                <c:formatCode>#,##0.0</c:formatCode>
                <c:ptCount val="12"/>
                <c:pt idx="0">
                  <c:v>1647.2394080000001</c:v>
                </c:pt>
                <c:pt idx="1">
                  <c:v>1267.8735729999999</c:v>
                </c:pt>
                <c:pt idx="2">
                  <c:v>1070.9082210000001</c:v>
                </c:pt>
                <c:pt idx="3">
                  <c:v>690.04776599999991</c:v>
                </c:pt>
                <c:pt idx="4">
                  <c:v>539.74326599999995</c:v>
                </c:pt>
                <c:pt idx="5">
                  <c:v>258.872793</c:v>
                </c:pt>
                <c:pt idx="6">
                  <c:v>195.43436199999999</c:v>
                </c:pt>
                <c:pt idx="7">
                  <c:v>182.63218399999997</c:v>
                </c:pt>
                <c:pt idx="8">
                  <c:v>233.45783300000005</c:v>
                </c:pt>
                <c:pt idx="9">
                  <c:v>0</c:v>
                </c:pt>
                <c:pt idx="10">
                  <c:v>0</c:v>
                </c:pt>
                <c:pt idx="11">
                  <c:v>0</c:v>
                </c:pt>
              </c:numCache>
            </c:numRef>
          </c:val>
          <c:extLst xmlns:c16r2="http://schemas.microsoft.com/office/drawing/2015/06/chart">
            <c:ext xmlns:c16="http://schemas.microsoft.com/office/drawing/2014/chart" uri="{C3380CC4-5D6E-409C-BE32-E72D297353CC}">
              <c16:uniqueId val="{00000002-5C3E-41FA-A8D2-07E265A0CD11}"/>
            </c:ext>
          </c:extLst>
        </c:ser>
        <c:ser>
          <c:idx val="3"/>
          <c:order val="3"/>
          <c:tx>
            <c:strRef>
              <c:f>'5.1'!$A$11</c:f>
              <c:strCache>
                <c:ptCount val="1"/>
                <c:pt idx="0">
                  <c:v>Elektrická energie</c:v>
                </c:pt>
              </c:strCache>
            </c:strRef>
          </c:tx>
          <c:invertIfNegative val="0"/>
          <c:val>
            <c:numRef>
              <c:f>'5.1'!$B$11:$M$11</c:f>
              <c:numCache>
                <c:formatCode>#,##0.0</c:formatCode>
                <c:ptCount val="12"/>
                <c:pt idx="0">
                  <c:v>0.766262</c:v>
                </c:pt>
                <c:pt idx="1">
                  <c:v>0.75756100000000004</c:v>
                </c:pt>
                <c:pt idx="2">
                  <c:v>1.3537729999999999</c:v>
                </c:pt>
                <c:pt idx="3">
                  <c:v>0.60141600000000006</c:v>
                </c:pt>
                <c:pt idx="4">
                  <c:v>0.48449400000000004</c:v>
                </c:pt>
                <c:pt idx="5">
                  <c:v>0.43771199999999999</c:v>
                </c:pt>
                <c:pt idx="6">
                  <c:v>0.6013710000000001</c:v>
                </c:pt>
                <c:pt idx="7">
                  <c:v>1.07839</c:v>
                </c:pt>
                <c:pt idx="8">
                  <c:v>0.89494599999999991</c:v>
                </c:pt>
                <c:pt idx="9">
                  <c:v>0</c:v>
                </c:pt>
                <c:pt idx="10">
                  <c:v>0</c:v>
                </c:pt>
                <c:pt idx="11">
                  <c:v>0</c:v>
                </c:pt>
              </c:numCache>
            </c:numRef>
          </c:val>
          <c:extLst xmlns:c16r2="http://schemas.microsoft.com/office/drawing/2015/06/chart">
            <c:ext xmlns:c16="http://schemas.microsoft.com/office/drawing/2014/chart" uri="{C3380CC4-5D6E-409C-BE32-E72D297353CC}">
              <c16:uniqueId val="{00000003-5C3E-41FA-A8D2-07E265A0CD11}"/>
            </c:ext>
          </c:extLst>
        </c:ser>
        <c:ser>
          <c:idx val="4"/>
          <c:order val="4"/>
          <c:tx>
            <c:strRef>
              <c:f>'5.1'!$A$12</c:f>
              <c:strCache>
                <c:ptCount val="1"/>
                <c:pt idx="0">
                  <c:v>Energie prostředí (tepelné čerpadlo)</c:v>
                </c:pt>
              </c:strCache>
            </c:strRef>
          </c:tx>
          <c:invertIfNegative val="0"/>
          <c:val>
            <c:numRef>
              <c:f>'5.1'!$B$12:$M$12</c:f>
              <c:numCache>
                <c:formatCode>#,##0.0</c:formatCode>
                <c:ptCount val="12"/>
                <c:pt idx="0">
                  <c:v>1.0416800000000002</c:v>
                </c:pt>
                <c:pt idx="1">
                  <c:v>1.03877</c:v>
                </c:pt>
                <c:pt idx="2">
                  <c:v>1.0666199999999999</c:v>
                </c:pt>
                <c:pt idx="3">
                  <c:v>0.93233999999999995</c:v>
                </c:pt>
                <c:pt idx="4">
                  <c:v>1.0035399999999999</c:v>
                </c:pt>
                <c:pt idx="5">
                  <c:v>1.10073</c:v>
                </c:pt>
                <c:pt idx="6">
                  <c:v>1.69455</c:v>
                </c:pt>
                <c:pt idx="7">
                  <c:v>1.57318</c:v>
                </c:pt>
                <c:pt idx="8">
                  <c:v>1.2574100000000001</c:v>
                </c:pt>
                <c:pt idx="9">
                  <c:v>0</c:v>
                </c:pt>
                <c:pt idx="10">
                  <c:v>0</c:v>
                </c:pt>
                <c:pt idx="11">
                  <c:v>0</c:v>
                </c:pt>
              </c:numCache>
            </c:numRef>
          </c:val>
          <c:extLst xmlns:c16r2="http://schemas.microsoft.com/office/drawing/2015/06/chart">
            <c:ext xmlns:c16="http://schemas.microsoft.com/office/drawing/2014/chart" uri="{C3380CC4-5D6E-409C-BE32-E72D297353CC}">
              <c16:uniqueId val="{00000004-5C3E-41FA-A8D2-07E265A0CD11}"/>
            </c:ext>
          </c:extLst>
        </c:ser>
        <c:ser>
          <c:idx val="5"/>
          <c:order val="5"/>
          <c:tx>
            <c:strRef>
              <c:f>'5.1'!$A$13</c:f>
              <c:strCache>
                <c:ptCount val="1"/>
                <c:pt idx="0">
                  <c:v>Energie Slunce (solární kolektor)</c:v>
                </c:pt>
              </c:strCache>
            </c:strRef>
          </c:tx>
          <c:invertIfNegative val="0"/>
          <c:val>
            <c:numRef>
              <c:f>'5.1'!$B$13:$M$13</c:f>
              <c:numCache>
                <c:formatCode>#,##0.0</c:formatCode>
                <c:ptCount val="12"/>
                <c:pt idx="0">
                  <c:v>1.0856999999999999E-2</c:v>
                </c:pt>
                <c:pt idx="1">
                  <c:v>2.0560000000000002E-2</c:v>
                </c:pt>
                <c:pt idx="2">
                  <c:v>3.7232000000000001E-2</c:v>
                </c:pt>
                <c:pt idx="3">
                  <c:v>7.1503999999999984E-2</c:v>
                </c:pt>
                <c:pt idx="4">
                  <c:v>6.2205999999999997E-2</c:v>
                </c:pt>
                <c:pt idx="5">
                  <c:v>5.7929000000000001E-2</c:v>
                </c:pt>
                <c:pt idx="6">
                  <c:v>8.0015000000000003E-2</c:v>
                </c:pt>
                <c:pt idx="7">
                  <c:v>7.8236E-2</c:v>
                </c:pt>
                <c:pt idx="8">
                  <c:v>5.6771999999999996E-2</c:v>
                </c:pt>
                <c:pt idx="9">
                  <c:v>0</c:v>
                </c:pt>
                <c:pt idx="10">
                  <c:v>0</c:v>
                </c:pt>
                <c:pt idx="11">
                  <c:v>0</c:v>
                </c:pt>
              </c:numCache>
            </c:numRef>
          </c:val>
          <c:extLst xmlns:c16r2="http://schemas.microsoft.com/office/drawing/2015/06/chart">
            <c:ext xmlns:c16="http://schemas.microsoft.com/office/drawing/2014/chart" uri="{C3380CC4-5D6E-409C-BE32-E72D297353CC}">
              <c16:uniqueId val="{00000005-5C3E-41FA-A8D2-07E265A0CD11}"/>
            </c:ext>
          </c:extLst>
        </c:ser>
        <c:ser>
          <c:idx val="6"/>
          <c:order val="6"/>
          <c:tx>
            <c:strRef>
              <c:f>'5.1'!$A$14</c:f>
              <c:strCache>
                <c:ptCount val="1"/>
                <c:pt idx="0">
                  <c:v>Hnědé uhlí</c:v>
                </c:pt>
              </c:strCache>
            </c:strRef>
          </c:tx>
          <c:spPr>
            <a:solidFill>
              <a:srgbClr val="6E4932"/>
            </a:solidFill>
          </c:spPr>
          <c:invertIfNegative val="0"/>
          <c:val>
            <c:numRef>
              <c:f>'5.1'!$B$14:$M$14</c:f>
              <c:numCache>
                <c:formatCode>#,##0.0</c:formatCode>
                <c:ptCount val="12"/>
                <c:pt idx="0">
                  <c:v>5967.7863529999995</c:v>
                </c:pt>
                <c:pt idx="1">
                  <c:v>4785.8271699999987</c:v>
                </c:pt>
                <c:pt idx="2">
                  <c:v>4577.5003640000004</c:v>
                </c:pt>
                <c:pt idx="3">
                  <c:v>2756.2296120000005</c:v>
                </c:pt>
                <c:pt idx="4">
                  <c:v>2186.318741000001</c:v>
                </c:pt>
                <c:pt idx="5">
                  <c:v>1197.0956289999999</c:v>
                </c:pt>
                <c:pt idx="6">
                  <c:v>1020.5638779999998</c:v>
                </c:pt>
                <c:pt idx="7">
                  <c:v>962.68375600000002</c:v>
                </c:pt>
                <c:pt idx="8">
                  <c:v>1458.2998139999997</c:v>
                </c:pt>
                <c:pt idx="9">
                  <c:v>0</c:v>
                </c:pt>
                <c:pt idx="10">
                  <c:v>0</c:v>
                </c:pt>
                <c:pt idx="11">
                  <c:v>0</c:v>
                </c:pt>
              </c:numCache>
            </c:numRef>
          </c:val>
          <c:extLst xmlns:c16r2="http://schemas.microsoft.com/office/drawing/2015/06/chart">
            <c:ext xmlns:c16="http://schemas.microsoft.com/office/drawing/2014/chart" uri="{C3380CC4-5D6E-409C-BE32-E72D297353CC}">
              <c16:uniqueId val="{00000006-5C3E-41FA-A8D2-07E265A0CD11}"/>
            </c:ext>
          </c:extLst>
        </c:ser>
        <c:ser>
          <c:idx val="7"/>
          <c:order val="7"/>
          <c:tx>
            <c:strRef>
              <c:f>'5.1'!$A$15</c:f>
              <c:strCache>
                <c:ptCount val="1"/>
                <c:pt idx="0">
                  <c:v>Jaderné palivo</c:v>
                </c:pt>
              </c:strCache>
            </c:strRef>
          </c:tx>
          <c:invertIfNegative val="0"/>
          <c:val>
            <c:numRef>
              <c:f>'5.1'!$B$15:$M$15</c:f>
              <c:numCache>
                <c:formatCode>#,##0.0</c:formatCode>
                <c:ptCount val="12"/>
                <c:pt idx="0">
                  <c:v>35.20534</c:v>
                </c:pt>
                <c:pt idx="1">
                  <c:v>29.791600000000003</c:v>
                </c:pt>
                <c:pt idx="2">
                  <c:v>25.209479999999999</c:v>
                </c:pt>
                <c:pt idx="3">
                  <c:v>3.6777500000000001</c:v>
                </c:pt>
                <c:pt idx="4">
                  <c:v>6.7642299999999995</c:v>
                </c:pt>
                <c:pt idx="5">
                  <c:v>5.8960400000000011</c:v>
                </c:pt>
                <c:pt idx="6">
                  <c:v>1.4109700000000001</c:v>
                </c:pt>
                <c:pt idx="7">
                  <c:v>4.1682399999999999</c:v>
                </c:pt>
                <c:pt idx="8">
                  <c:v>7.9037300000000004</c:v>
                </c:pt>
                <c:pt idx="9">
                  <c:v>0</c:v>
                </c:pt>
                <c:pt idx="10">
                  <c:v>0</c:v>
                </c:pt>
                <c:pt idx="11">
                  <c:v>0</c:v>
                </c:pt>
              </c:numCache>
            </c:numRef>
          </c:val>
          <c:extLst xmlns:c16r2="http://schemas.microsoft.com/office/drawing/2015/06/chart">
            <c:ext xmlns:c16="http://schemas.microsoft.com/office/drawing/2014/chart" uri="{C3380CC4-5D6E-409C-BE32-E72D297353CC}">
              <c16:uniqueId val="{00000007-5C3E-41FA-A8D2-07E265A0CD11}"/>
            </c:ext>
          </c:extLst>
        </c:ser>
        <c:ser>
          <c:idx val="8"/>
          <c:order val="8"/>
          <c:tx>
            <c:strRef>
              <c:f>'5.1'!$A$16</c:f>
              <c:strCache>
                <c:ptCount val="1"/>
                <c:pt idx="0">
                  <c:v>Koks</c:v>
                </c:pt>
              </c:strCache>
            </c:strRef>
          </c:tx>
          <c:invertIfNegative val="0"/>
          <c:val>
            <c:numRef>
              <c:f>'5.1'!$B$16:$M$16</c:f>
              <c:numCache>
                <c:formatCode>#,##0.0</c:formatCode>
                <c:ptCount val="12"/>
                <c:pt idx="0">
                  <c:v>2.3730000000000001E-2</c:v>
                </c:pt>
                <c:pt idx="1">
                  <c:v>4.1739999999999999E-2</c:v>
                </c:pt>
                <c:pt idx="2">
                  <c:v>3.295E-2</c:v>
                </c:pt>
                <c:pt idx="3">
                  <c:v>1.098E-2</c:v>
                </c:pt>
                <c:pt idx="4">
                  <c:v>1.274E-2</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8-5C3E-41FA-A8D2-07E265A0CD11}"/>
            </c:ext>
          </c:extLst>
        </c:ser>
        <c:ser>
          <c:idx val="9"/>
          <c:order val="9"/>
          <c:tx>
            <c:strRef>
              <c:f>'5.1'!$A$17</c:f>
              <c:strCache>
                <c:ptCount val="1"/>
                <c:pt idx="0">
                  <c:v>Odpadní teplo</c:v>
                </c:pt>
              </c:strCache>
            </c:strRef>
          </c:tx>
          <c:invertIfNegative val="0"/>
          <c:val>
            <c:numRef>
              <c:f>'5.1'!$B$17:$M$17</c:f>
              <c:numCache>
                <c:formatCode>#,##0.0</c:formatCode>
                <c:ptCount val="12"/>
                <c:pt idx="0">
                  <c:v>99.165467000000007</c:v>
                </c:pt>
                <c:pt idx="1">
                  <c:v>85.620105999999993</c:v>
                </c:pt>
                <c:pt idx="2">
                  <c:v>86.223889</c:v>
                </c:pt>
                <c:pt idx="3">
                  <c:v>73.460041000000004</c:v>
                </c:pt>
                <c:pt idx="4">
                  <c:v>86.156513000000004</c:v>
                </c:pt>
                <c:pt idx="5">
                  <c:v>76.457127000000014</c:v>
                </c:pt>
                <c:pt idx="6">
                  <c:v>72.978662999999997</c:v>
                </c:pt>
                <c:pt idx="7">
                  <c:v>73.447043999999991</c:v>
                </c:pt>
                <c:pt idx="8">
                  <c:v>83.733064999999996</c:v>
                </c:pt>
                <c:pt idx="9">
                  <c:v>0</c:v>
                </c:pt>
                <c:pt idx="10">
                  <c:v>0</c:v>
                </c:pt>
                <c:pt idx="11">
                  <c:v>0</c:v>
                </c:pt>
              </c:numCache>
            </c:numRef>
          </c:val>
          <c:extLst xmlns:c16r2="http://schemas.microsoft.com/office/drawing/2015/06/chart">
            <c:ext xmlns:c16="http://schemas.microsoft.com/office/drawing/2014/chart" uri="{C3380CC4-5D6E-409C-BE32-E72D297353CC}">
              <c16:uniqueId val="{00000009-5C3E-41FA-A8D2-07E265A0CD11}"/>
            </c:ext>
          </c:extLst>
        </c:ser>
        <c:ser>
          <c:idx val="10"/>
          <c:order val="10"/>
          <c:tx>
            <c:strRef>
              <c:f>'5.1'!$A$18</c:f>
              <c:strCache>
                <c:ptCount val="1"/>
                <c:pt idx="0">
                  <c:v>Ostatní kapalná paliva</c:v>
                </c:pt>
              </c:strCache>
            </c:strRef>
          </c:tx>
          <c:invertIfNegative val="0"/>
          <c:val>
            <c:numRef>
              <c:f>'5.1'!$B$18:$M$18</c:f>
              <c:numCache>
                <c:formatCode>#,##0.0</c:formatCode>
                <c:ptCount val="12"/>
                <c:pt idx="0">
                  <c:v>12.489191999999999</c:v>
                </c:pt>
                <c:pt idx="1">
                  <c:v>13.530253</c:v>
                </c:pt>
                <c:pt idx="2">
                  <c:v>10.127333</c:v>
                </c:pt>
                <c:pt idx="3">
                  <c:v>9.2618379999999991</c:v>
                </c:pt>
                <c:pt idx="4">
                  <c:v>0.920126</c:v>
                </c:pt>
                <c:pt idx="5">
                  <c:v>10.647808999999999</c:v>
                </c:pt>
                <c:pt idx="6">
                  <c:v>6.616166999999999</c:v>
                </c:pt>
                <c:pt idx="7">
                  <c:v>0.88324900000000006</c:v>
                </c:pt>
                <c:pt idx="8">
                  <c:v>2.5119690000000001</c:v>
                </c:pt>
                <c:pt idx="9">
                  <c:v>0</c:v>
                </c:pt>
                <c:pt idx="10">
                  <c:v>0</c:v>
                </c:pt>
                <c:pt idx="11">
                  <c:v>0</c:v>
                </c:pt>
              </c:numCache>
            </c:numRef>
          </c:val>
          <c:extLst xmlns:c16r2="http://schemas.microsoft.com/office/drawing/2015/06/chart">
            <c:ext xmlns:c16="http://schemas.microsoft.com/office/drawing/2014/chart" uri="{C3380CC4-5D6E-409C-BE32-E72D297353CC}">
              <c16:uniqueId val="{0000000A-5C3E-41FA-A8D2-07E265A0CD11}"/>
            </c:ext>
          </c:extLst>
        </c:ser>
        <c:ser>
          <c:idx val="11"/>
          <c:order val="11"/>
          <c:tx>
            <c:strRef>
              <c:f>'5.1'!$A$19</c:f>
              <c:strCache>
                <c:ptCount val="1"/>
                <c:pt idx="0">
                  <c:v>Ostatní pevná paliva</c:v>
                </c:pt>
              </c:strCache>
            </c:strRef>
          </c:tx>
          <c:invertIfNegative val="0"/>
          <c:val>
            <c:numRef>
              <c:f>'5.1'!$B$19:$M$19</c:f>
              <c:numCache>
                <c:formatCode>#,##0.0</c:formatCode>
                <c:ptCount val="12"/>
                <c:pt idx="0">
                  <c:v>284.61696834563469</c:v>
                </c:pt>
                <c:pt idx="1">
                  <c:v>258.53270520553809</c:v>
                </c:pt>
                <c:pt idx="2">
                  <c:v>280.94238920830725</c:v>
                </c:pt>
                <c:pt idx="3">
                  <c:v>282.72690566583242</c:v>
                </c:pt>
                <c:pt idx="4">
                  <c:v>278.46839034280748</c:v>
                </c:pt>
                <c:pt idx="5">
                  <c:v>231.42941428928248</c:v>
                </c:pt>
                <c:pt idx="6">
                  <c:v>200.3437078707197</c:v>
                </c:pt>
                <c:pt idx="7">
                  <c:v>202.6750963850358</c:v>
                </c:pt>
                <c:pt idx="8">
                  <c:v>186.99509624098332</c:v>
                </c:pt>
                <c:pt idx="9">
                  <c:v>0</c:v>
                </c:pt>
                <c:pt idx="10">
                  <c:v>0</c:v>
                </c:pt>
                <c:pt idx="11">
                  <c:v>0</c:v>
                </c:pt>
              </c:numCache>
            </c:numRef>
          </c:val>
          <c:extLst xmlns:c16r2="http://schemas.microsoft.com/office/drawing/2015/06/chart">
            <c:ext xmlns:c16="http://schemas.microsoft.com/office/drawing/2014/chart" uri="{C3380CC4-5D6E-409C-BE32-E72D297353CC}">
              <c16:uniqueId val="{0000000B-5C3E-41FA-A8D2-07E265A0CD11}"/>
            </c:ext>
          </c:extLst>
        </c:ser>
        <c:ser>
          <c:idx val="12"/>
          <c:order val="12"/>
          <c:tx>
            <c:strRef>
              <c:f>'5.1'!$A$20</c:f>
              <c:strCache>
                <c:ptCount val="1"/>
                <c:pt idx="0">
                  <c:v>Ostatní plyny</c:v>
                </c:pt>
              </c:strCache>
            </c:strRef>
          </c:tx>
          <c:invertIfNegative val="0"/>
          <c:val>
            <c:numRef>
              <c:f>'5.1'!$B$20:$M$20</c:f>
              <c:numCache>
                <c:formatCode>#,##0.0</c:formatCode>
                <c:ptCount val="12"/>
                <c:pt idx="0">
                  <c:v>408.21992900000004</c:v>
                </c:pt>
                <c:pt idx="1">
                  <c:v>388.520959</c:v>
                </c:pt>
                <c:pt idx="2">
                  <c:v>368.07352799999995</c:v>
                </c:pt>
                <c:pt idx="3">
                  <c:v>213.85097800000003</c:v>
                </c:pt>
                <c:pt idx="4">
                  <c:v>216.06423500000002</c:v>
                </c:pt>
                <c:pt idx="5">
                  <c:v>178.44658799999999</c:v>
                </c:pt>
                <c:pt idx="6">
                  <c:v>177.29016400000003</c:v>
                </c:pt>
                <c:pt idx="7">
                  <c:v>242.96063799999999</c:v>
                </c:pt>
                <c:pt idx="8">
                  <c:v>229.686331</c:v>
                </c:pt>
                <c:pt idx="9">
                  <c:v>0</c:v>
                </c:pt>
                <c:pt idx="10">
                  <c:v>0</c:v>
                </c:pt>
                <c:pt idx="11">
                  <c:v>0</c:v>
                </c:pt>
              </c:numCache>
            </c:numRef>
          </c:val>
          <c:extLst xmlns:c16r2="http://schemas.microsoft.com/office/drawing/2015/06/chart">
            <c:ext xmlns:c16="http://schemas.microsoft.com/office/drawing/2014/chart" uri="{C3380CC4-5D6E-409C-BE32-E72D297353CC}">
              <c16:uniqueId val="{0000000C-5C3E-41FA-A8D2-07E265A0CD11}"/>
            </c:ext>
          </c:extLst>
        </c:ser>
        <c:ser>
          <c:idx val="13"/>
          <c:order val="13"/>
          <c:tx>
            <c:strRef>
              <c:f>'5.1'!$A$21</c:f>
              <c:strCache>
                <c:ptCount val="1"/>
                <c:pt idx="0">
                  <c:v>Ostatní</c:v>
                </c:pt>
              </c:strCache>
            </c:strRef>
          </c:tx>
          <c:invertIfNegative val="0"/>
          <c:val>
            <c:numRef>
              <c:f>'5.1'!$B$21:$M$21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D-5C3E-41FA-A8D2-07E265A0CD11}"/>
            </c:ext>
          </c:extLst>
        </c:ser>
        <c:ser>
          <c:idx val="14"/>
          <c:order val="14"/>
          <c:tx>
            <c:strRef>
              <c:f>'5.1'!$A$22</c:f>
              <c:strCache>
                <c:ptCount val="1"/>
                <c:pt idx="0">
                  <c:v>Topné oleje</c:v>
                </c:pt>
              </c:strCache>
            </c:strRef>
          </c:tx>
          <c:invertIfNegative val="0"/>
          <c:val>
            <c:numRef>
              <c:f>'5.1'!$B$22:$M$22</c:f>
              <c:numCache>
                <c:formatCode>#,##0.0</c:formatCode>
                <c:ptCount val="12"/>
                <c:pt idx="0">
                  <c:v>11.873593</c:v>
                </c:pt>
                <c:pt idx="1">
                  <c:v>6.5219829999999988</c:v>
                </c:pt>
                <c:pt idx="2">
                  <c:v>9.3793459999999982</c:v>
                </c:pt>
                <c:pt idx="3">
                  <c:v>3.870943</c:v>
                </c:pt>
                <c:pt idx="4">
                  <c:v>2.1839529999999998</c:v>
                </c:pt>
                <c:pt idx="5">
                  <c:v>10.044892000000001</c:v>
                </c:pt>
                <c:pt idx="6">
                  <c:v>13.268976000000002</c:v>
                </c:pt>
                <c:pt idx="7">
                  <c:v>1.8288530000000001</c:v>
                </c:pt>
                <c:pt idx="8">
                  <c:v>4.8906790000000004</c:v>
                </c:pt>
                <c:pt idx="9">
                  <c:v>0</c:v>
                </c:pt>
                <c:pt idx="10">
                  <c:v>0</c:v>
                </c:pt>
                <c:pt idx="11">
                  <c:v>0</c:v>
                </c:pt>
              </c:numCache>
            </c:numRef>
          </c:val>
          <c:extLst xmlns:c16r2="http://schemas.microsoft.com/office/drawing/2015/06/chart">
            <c:ext xmlns:c16="http://schemas.microsoft.com/office/drawing/2014/chart" uri="{C3380CC4-5D6E-409C-BE32-E72D297353CC}">
              <c16:uniqueId val="{0000000E-5C3E-41FA-A8D2-07E265A0CD11}"/>
            </c:ext>
          </c:extLst>
        </c:ser>
        <c:ser>
          <c:idx val="15"/>
          <c:order val="15"/>
          <c:tx>
            <c:strRef>
              <c:f>'5.1'!$A$23</c:f>
              <c:strCache>
                <c:ptCount val="1"/>
                <c:pt idx="0">
                  <c:v>Zemní plyn</c:v>
                </c:pt>
              </c:strCache>
            </c:strRef>
          </c:tx>
          <c:spPr>
            <a:solidFill>
              <a:srgbClr val="EBE600"/>
            </a:solidFill>
          </c:spPr>
          <c:invertIfNegative val="0"/>
          <c:val>
            <c:numRef>
              <c:f>'5.1'!$B$23:$M$23</c:f>
              <c:numCache>
                <c:formatCode>#,##0.0</c:formatCode>
                <c:ptCount val="12"/>
                <c:pt idx="0">
                  <c:v>3293.0912154726084</c:v>
                </c:pt>
                <c:pt idx="1">
                  <c:v>2535.9974522571329</c:v>
                </c:pt>
                <c:pt idx="2">
                  <c:v>2449.2001399147089</c:v>
                </c:pt>
                <c:pt idx="3">
                  <c:v>1606.9335813379057</c:v>
                </c:pt>
                <c:pt idx="4">
                  <c:v>1271.2775986417439</c:v>
                </c:pt>
                <c:pt idx="5">
                  <c:v>856.32153685327512</c:v>
                </c:pt>
                <c:pt idx="6">
                  <c:v>1004.230833274356</c:v>
                </c:pt>
                <c:pt idx="7">
                  <c:v>933.94294622274356</c:v>
                </c:pt>
                <c:pt idx="8">
                  <c:v>1082.791259358743</c:v>
                </c:pt>
                <c:pt idx="9">
                  <c:v>0</c:v>
                </c:pt>
                <c:pt idx="10">
                  <c:v>0</c:v>
                </c:pt>
                <c:pt idx="11">
                  <c:v>0</c:v>
                </c:pt>
              </c:numCache>
            </c:numRef>
          </c:val>
          <c:extLst xmlns:c16r2="http://schemas.microsoft.com/office/drawing/2015/06/chart">
            <c:ext xmlns:c16="http://schemas.microsoft.com/office/drawing/2014/chart" uri="{C3380CC4-5D6E-409C-BE32-E72D297353CC}">
              <c16:uniqueId val="{0000000F-5C3E-41FA-A8D2-07E265A0CD11}"/>
            </c:ext>
          </c:extLst>
        </c:ser>
        <c:dLbls>
          <c:showLegendKey val="0"/>
          <c:showVal val="0"/>
          <c:showCatName val="0"/>
          <c:showSerName val="0"/>
          <c:showPercent val="0"/>
          <c:showBubbleSize val="0"/>
        </c:dLbls>
        <c:gapWidth val="104"/>
        <c:overlap val="100"/>
        <c:axId val="105727872"/>
        <c:axId val="105729408"/>
      </c:barChart>
      <c:catAx>
        <c:axId val="105727872"/>
        <c:scaling>
          <c:orientation val="minMax"/>
        </c:scaling>
        <c:delete val="0"/>
        <c:axPos val="b"/>
        <c:majorTickMark val="none"/>
        <c:minorTickMark val="none"/>
        <c:tickLblPos val="low"/>
        <c:txPr>
          <a:bodyPr/>
          <a:lstStyle/>
          <a:p>
            <a:pPr>
              <a:defRPr sz="900"/>
            </a:pPr>
            <a:endParaRPr lang="cs-CZ"/>
          </a:p>
        </c:txPr>
        <c:crossAx val="105729408"/>
        <c:crosses val="autoZero"/>
        <c:auto val="1"/>
        <c:lblAlgn val="ctr"/>
        <c:lblOffset val="100"/>
        <c:noMultiLvlLbl val="0"/>
      </c:catAx>
      <c:valAx>
        <c:axId val="1057294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057278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xmlns:c16r2="http://schemas.microsoft.com/office/drawing/2015/06/chart">
            <c:ext xmlns:c16="http://schemas.microsoft.com/office/drawing/2014/chart" uri="{C3380CC4-5D6E-409C-BE32-E72D297353CC}">
              <c16:uniqueId val="{00000000-D130-40F4-BB36-7E4DDA819A79}"/>
            </c:ext>
          </c:extLst>
        </c:ser>
        <c:dLbls>
          <c:showLegendKey val="0"/>
          <c:showVal val="0"/>
          <c:showCatName val="0"/>
          <c:showSerName val="0"/>
          <c:showPercent val="0"/>
          <c:showBubbleSize val="0"/>
        </c:dLbls>
        <c:gapWidth val="150"/>
        <c:axId val="167429632"/>
        <c:axId val="167431168"/>
      </c:barChart>
      <c:catAx>
        <c:axId val="167429632"/>
        <c:scaling>
          <c:orientation val="minMax"/>
        </c:scaling>
        <c:delete val="0"/>
        <c:axPos val="l"/>
        <c:numFmt formatCode="General" sourceLinked="1"/>
        <c:majorTickMark val="none"/>
        <c:minorTickMark val="none"/>
        <c:tickLblPos val="nextTo"/>
        <c:txPr>
          <a:bodyPr/>
          <a:lstStyle/>
          <a:p>
            <a:pPr>
              <a:defRPr sz="900"/>
            </a:pPr>
            <a:endParaRPr lang="cs-CZ"/>
          </a:p>
        </c:txPr>
        <c:crossAx val="167431168"/>
        <c:crosses val="autoZero"/>
        <c:auto val="1"/>
        <c:lblAlgn val="ctr"/>
        <c:lblOffset val="100"/>
        <c:noMultiLvlLbl val="0"/>
      </c:catAx>
      <c:valAx>
        <c:axId val="1674311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74296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'8.3'!$K$27</c:f>
              <c:strCache>
                <c:ptCount val="1"/>
                <c:pt idx="0">
                  <c:v>Průmysl</c:v>
                </c:pt>
              </c:strCache>
            </c:strRef>
          </c:tx>
          <c:invertIfNegative val="0"/>
          <c:cat>
            <c:strRef>
              <c:f>'8.3'!$L$26:$N$26</c:f>
              <c:strCache>
                <c:ptCount val="3"/>
                <c:pt idx="0">
                  <c:v>Červenec</c:v>
                </c:pt>
                <c:pt idx="1">
                  <c:v>Srpen</c:v>
                </c:pt>
                <c:pt idx="2">
                  <c:v>Září</c:v>
                </c:pt>
              </c:strCache>
            </c:strRef>
          </c:cat>
          <c:val>
            <c:numRef>
              <c:f>'8.3'!$L$27:$N$27</c:f>
              <c:numCache>
                <c:formatCode>#,##0.0</c:formatCode>
                <c:ptCount val="3"/>
                <c:pt idx="0">
                  <c:v>12558.460000000001</c:v>
                </c:pt>
                <c:pt idx="1">
                  <c:v>11863.83</c:v>
                </c:pt>
                <c:pt idx="2">
                  <c:v>14915.351999999999</c:v>
                </c:pt>
              </c:numCache>
            </c:numRef>
          </c:val>
          <c:extLst xmlns:c16r2="http://schemas.microsoft.com/office/drawing/2015/06/chart">
            <c:ext xmlns:c16="http://schemas.microsoft.com/office/drawing/2014/chart" uri="{C3380CC4-5D6E-409C-BE32-E72D297353CC}">
              <c16:uniqueId val="{00000000-7F1D-4DC4-8306-4BB62D7E478E}"/>
            </c:ext>
          </c:extLst>
        </c:ser>
        <c:ser>
          <c:idx val="1"/>
          <c:order val="1"/>
          <c:tx>
            <c:strRef>
              <c:f>'8.3'!$K$28</c:f>
              <c:strCache>
                <c:ptCount val="1"/>
                <c:pt idx="0">
                  <c:v>Energetika</c:v>
                </c:pt>
              </c:strCache>
            </c:strRef>
          </c:tx>
          <c:invertIfNegative val="0"/>
          <c:cat>
            <c:strRef>
              <c:f>'8.3'!$L$26:$N$26</c:f>
              <c:strCache>
                <c:ptCount val="3"/>
                <c:pt idx="0">
                  <c:v>Červenec</c:v>
                </c:pt>
                <c:pt idx="1">
                  <c:v>Srpen</c:v>
                </c:pt>
                <c:pt idx="2">
                  <c:v>Září</c:v>
                </c:pt>
              </c:strCache>
            </c:strRef>
          </c:cat>
          <c:val>
            <c:numRef>
              <c:f>'8.3'!$L$28:$N$28</c:f>
              <c:numCache>
                <c:formatCode>#,##0.0</c:formatCode>
                <c:ptCount val="3"/>
                <c:pt idx="0">
                  <c:v>143.05000000000001</c:v>
                </c:pt>
                <c:pt idx="1">
                  <c:v>155.49</c:v>
                </c:pt>
                <c:pt idx="2">
                  <c:v>175.18</c:v>
                </c:pt>
              </c:numCache>
            </c:numRef>
          </c:val>
          <c:extLst xmlns:c16r2="http://schemas.microsoft.com/office/drawing/2015/06/chart">
            <c:ext xmlns:c16="http://schemas.microsoft.com/office/drawing/2014/chart" uri="{C3380CC4-5D6E-409C-BE32-E72D297353CC}">
              <c16:uniqueId val="{00000001-7F1D-4DC4-8306-4BB62D7E478E}"/>
            </c:ext>
          </c:extLst>
        </c:ser>
        <c:ser>
          <c:idx val="2"/>
          <c:order val="2"/>
          <c:tx>
            <c:strRef>
              <c:f>'8.3'!$K$29</c:f>
              <c:strCache>
                <c:ptCount val="1"/>
                <c:pt idx="0">
                  <c:v>Doprava</c:v>
                </c:pt>
              </c:strCache>
            </c:strRef>
          </c:tx>
          <c:invertIfNegative val="0"/>
          <c:cat>
            <c:strRef>
              <c:f>'8.3'!$L$26:$N$26</c:f>
              <c:strCache>
                <c:ptCount val="3"/>
                <c:pt idx="0">
                  <c:v>Červenec</c:v>
                </c:pt>
                <c:pt idx="1">
                  <c:v>Srpen</c:v>
                </c:pt>
                <c:pt idx="2">
                  <c:v>Září</c:v>
                </c:pt>
              </c:strCache>
            </c:strRef>
          </c:cat>
          <c:val>
            <c:numRef>
              <c:f>'8.3'!$L$29:$N$29</c:f>
              <c:numCache>
                <c:formatCode>#,##0.0</c:formatCode>
                <c:ptCount val="3"/>
                <c:pt idx="0">
                  <c:v>3</c:v>
                </c:pt>
                <c:pt idx="1">
                  <c:v>3</c:v>
                </c:pt>
                <c:pt idx="2">
                  <c:v>6</c:v>
                </c:pt>
              </c:numCache>
            </c:numRef>
          </c:val>
          <c:extLst xmlns:c16r2="http://schemas.microsoft.com/office/drawing/2015/06/chart">
            <c:ext xmlns:c16="http://schemas.microsoft.com/office/drawing/2014/chart" uri="{C3380CC4-5D6E-409C-BE32-E72D297353CC}">
              <c16:uniqueId val="{00000002-7F1D-4DC4-8306-4BB62D7E478E}"/>
            </c:ext>
          </c:extLst>
        </c:ser>
        <c:ser>
          <c:idx val="3"/>
          <c:order val="3"/>
          <c:tx>
            <c:strRef>
              <c:f>'8.3'!$K$30</c:f>
              <c:strCache>
                <c:ptCount val="1"/>
                <c:pt idx="0">
                  <c:v>Stavebnictví</c:v>
                </c:pt>
              </c:strCache>
            </c:strRef>
          </c:tx>
          <c:invertIfNegative val="0"/>
          <c:cat>
            <c:strRef>
              <c:f>'8.3'!$L$26:$N$26</c:f>
              <c:strCache>
                <c:ptCount val="3"/>
                <c:pt idx="0">
                  <c:v>Červenec</c:v>
                </c:pt>
                <c:pt idx="1">
                  <c:v>Srpen</c:v>
                </c:pt>
                <c:pt idx="2">
                  <c:v>Září</c:v>
                </c:pt>
              </c:strCache>
            </c:strRef>
          </c:cat>
          <c:val>
            <c:numRef>
              <c:f>'8.3'!$L$30:$N$30</c:f>
              <c:numCache>
                <c:formatCode>#,##0.0</c:formatCode>
                <c:ptCount val="3"/>
                <c:pt idx="0">
                  <c:v>19</c:v>
                </c:pt>
                <c:pt idx="1">
                  <c:v>6</c:v>
                </c:pt>
                <c:pt idx="2">
                  <c:v>15</c:v>
                </c:pt>
              </c:numCache>
            </c:numRef>
          </c:val>
          <c:extLst xmlns:c16r2="http://schemas.microsoft.com/office/drawing/2015/06/chart">
            <c:ext xmlns:c16="http://schemas.microsoft.com/office/drawing/2014/chart" uri="{C3380CC4-5D6E-409C-BE32-E72D297353CC}">
              <c16:uniqueId val="{00000003-7F1D-4DC4-8306-4BB62D7E478E}"/>
            </c:ext>
          </c:extLst>
        </c:ser>
        <c:ser>
          <c:idx val="4"/>
          <c:order val="4"/>
          <c:tx>
            <c:strRef>
              <c:f>'8.3'!$K$31</c:f>
              <c:strCache>
                <c:ptCount val="1"/>
                <c:pt idx="0">
                  <c:v>Zemědělství a lesnictví</c:v>
                </c:pt>
              </c:strCache>
            </c:strRef>
          </c:tx>
          <c:invertIfNegative val="0"/>
          <c:cat>
            <c:strRef>
              <c:f>'8.3'!$L$26:$N$26</c:f>
              <c:strCache>
                <c:ptCount val="3"/>
                <c:pt idx="0">
                  <c:v>Červenec</c:v>
                </c:pt>
                <c:pt idx="1">
                  <c:v>Srpen</c:v>
                </c:pt>
                <c:pt idx="2">
                  <c:v>Září</c:v>
                </c:pt>
              </c:strCache>
            </c:strRef>
          </c:cat>
          <c:val>
            <c:numRef>
              <c:f>'8.3'!$L$31:$N$31</c:f>
              <c:numCache>
                <c:formatCode>#,##0.0</c:formatCode>
                <c:ptCount val="3"/>
                <c:pt idx="0">
                  <c:v>1338.6100000000001</c:v>
                </c:pt>
                <c:pt idx="1">
                  <c:v>1087.627</c:v>
                </c:pt>
                <c:pt idx="2">
                  <c:v>1975.424</c:v>
                </c:pt>
              </c:numCache>
            </c:numRef>
          </c:val>
          <c:extLst xmlns:c16r2="http://schemas.microsoft.com/office/drawing/2015/06/chart">
            <c:ext xmlns:c16="http://schemas.microsoft.com/office/drawing/2014/chart" uri="{C3380CC4-5D6E-409C-BE32-E72D297353CC}">
              <c16:uniqueId val="{00000004-7F1D-4DC4-8306-4BB62D7E478E}"/>
            </c:ext>
          </c:extLst>
        </c:ser>
        <c:ser>
          <c:idx val="5"/>
          <c:order val="5"/>
          <c:tx>
            <c:strRef>
              <c:f>'8.3'!$K$32</c:f>
              <c:strCache>
                <c:ptCount val="1"/>
                <c:pt idx="0">
                  <c:v>Domácnosti</c:v>
                </c:pt>
              </c:strCache>
            </c:strRef>
          </c:tx>
          <c:invertIfNegative val="0"/>
          <c:cat>
            <c:strRef>
              <c:f>'8.3'!$L$26:$N$26</c:f>
              <c:strCache>
                <c:ptCount val="3"/>
                <c:pt idx="0">
                  <c:v>Červenec</c:v>
                </c:pt>
                <c:pt idx="1">
                  <c:v>Srpen</c:v>
                </c:pt>
                <c:pt idx="2">
                  <c:v>Září</c:v>
                </c:pt>
              </c:strCache>
            </c:strRef>
          </c:cat>
          <c:val>
            <c:numRef>
              <c:f>'8.3'!$L$32:$N$32</c:f>
              <c:numCache>
                <c:formatCode>#,##0.0</c:formatCode>
                <c:ptCount val="3"/>
                <c:pt idx="0">
                  <c:v>78901.271999999968</c:v>
                </c:pt>
                <c:pt idx="1">
                  <c:v>75451.318000000014</c:v>
                </c:pt>
                <c:pt idx="2">
                  <c:v>101919.51199999999</c:v>
                </c:pt>
              </c:numCache>
            </c:numRef>
          </c:val>
          <c:extLst xmlns:c16r2="http://schemas.microsoft.com/office/drawing/2015/06/chart">
            <c:ext xmlns:c16="http://schemas.microsoft.com/office/drawing/2014/chart" uri="{C3380CC4-5D6E-409C-BE32-E72D297353CC}">
              <c16:uniqueId val="{00000005-7F1D-4DC4-8306-4BB62D7E478E}"/>
            </c:ext>
          </c:extLst>
        </c:ser>
        <c:ser>
          <c:idx val="6"/>
          <c:order val="6"/>
          <c:tx>
            <c:strRef>
              <c:f>'8.3'!$K$33</c:f>
              <c:strCache>
                <c:ptCount val="1"/>
                <c:pt idx="0">
                  <c:v>Obchod, služby, školství, zdravotnictví</c:v>
                </c:pt>
              </c:strCache>
            </c:strRef>
          </c:tx>
          <c:invertIfNegative val="0"/>
          <c:cat>
            <c:strRef>
              <c:f>'8.3'!$L$26:$N$26</c:f>
              <c:strCache>
                <c:ptCount val="3"/>
                <c:pt idx="0">
                  <c:v>Červenec</c:v>
                </c:pt>
                <c:pt idx="1">
                  <c:v>Srpen</c:v>
                </c:pt>
                <c:pt idx="2">
                  <c:v>Září</c:v>
                </c:pt>
              </c:strCache>
            </c:strRef>
          </c:cat>
          <c:val>
            <c:numRef>
              <c:f>'8.3'!$L$33:$N$33</c:f>
              <c:numCache>
                <c:formatCode>#,##0.0</c:formatCode>
                <c:ptCount val="3"/>
                <c:pt idx="0">
                  <c:v>16199.353000000001</c:v>
                </c:pt>
                <c:pt idx="1">
                  <c:v>15395.545999999998</c:v>
                </c:pt>
                <c:pt idx="2">
                  <c:v>22727.975000000006</c:v>
                </c:pt>
              </c:numCache>
            </c:numRef>
          </c:val>
          <c:extLst xmlns:c16r2="http://schemas.microsoft.com/office/drawing/2015/06/chart">
            <c:ext xmlns:c16="http://schemas.microsoft.com/office/drawing/2014/chart" uri="{C3380CC4-5D6E-409C-BE32-E72D297353CC}">
              <c16:uniqueId val="{00000006-7F1D-4DC4-8306-4BB62D7E478E}"/>
            </c:ext>
          </c:extLst>
        </c:ser>
        <c:ser>
          <c:idx val="7"/>
          <c:order val="7"/>
          <c:tx>
            <c:strRef>
              <c:f>'8.3'!$K$34</c:f>
              <c:strCache>
                <c:ptCount val="1"/>
                <c:pt idx="0">
                  <c:v>Ostatní</c:v>
                </c:pt>
              </c:strCache>
            </c:strRef>
          </c:tx>
          <c:invertIfNegative val="0"/>
          <c:cat>
            <c:strRef>
              <c:f>'8.3'!$L$26:$N$26</c:f>
              <c:strCache>
                <c:ptCount val="3"/>
                <c:pt idx="0">
                  <c:v>Červenec</c:v>
                </c:pt>
                <c:pt idx="1">
                  <c:v>Srpen</c:v>
                </c:pt>
                <c:pt idx="2">
                  <c:v>Září</c:v>
                </c:pt>
              </c:strCache>
            </c:strRef>
          </c:cat>
          <c:val>
            <c:numRef>
              <c:f>'8.3'!$L$34:$N$34</c:f>
              <c:numCache>
                <c:formatCode>#,##0.0</c:formatCode>
                <c:ptCount val="3"/>
                <c:pt idx="0">
                  <c:v>9100.2649999999994</c:v>
                </c:pt>
                <c:pt idx="1">
                  <c:v>9441.9950000000008</c:v>
                </c:pt>
                <c:pt idx="2">
                  <c:v>17699.487999999998</c:v>
                </c:pt>
              </c:numCache>
            </c:numRef>
          </c:val>
          <c:extLst xmlns:c16r2="http://schemas.microsoft.com/office/drawing/2015/06/chart">
            <c:ext xmlns:c16="http://schemas.microsoft.com/office/drawing/2014/chart" uri="{C3380CC4-5D6E-409C-BE32-E72D297353CC}">
              <c16:uniqueId val="{00000007-7F1D-4DC4-8306-4BB62D7E478E}"/>
            </c:ext>
          </c:extLst>
        </c:ser>
        <c:dLbls>
          <c:showLegendKey val="0"/>
          <c:showVal val="0"/>
          <c:showCatName val="0"/>
          <c:showSerName val="0"/>
          <c:showPercent val="0"/>
          <c:showBubbleSize val="0"/>
        </c:dLbls>
        <c:gapWidth val="150"/>
        <c:overlap val="100"/>
        <c:axId val="167878656"/>
        <c:axId val="167880192"/>
      </c:barChart>
      <c:catAx>
        <c:axId val="167878656"/>
        <c:scaling>
          <c:orientation val="minMax"/>
        </c:scaling>
        <c:delete val="0"/>
        <c:axPos val="b"/>
        <c:numFmt formatCode="General" sourceLinked="1"/>
        <c:majorTickMark val="none"/>
        <c:minorTickMark val="none"/>
        <c:tickLblPos val="nextTo"/>
        <c:txPr>
          <a:bodyPr/>
          <a:lstStyle/>
          <a:p>
            <a:pPr>
              <a:defRPr sz="900"/>
            </a:pPr>
            <a:endParaRPr lang="cs-CZ"/>
          </a:p>
        </c:txPr>
        <c:crossAx val="167880192"/>
        <c:crosses val="autoZero"/>
        <c:auto val="1"/>
        <c:lblAlgn val="ctr"/>
        <c:lblOffset val="100"/>
        <c:noMultiLvlLbl val="0"/>
      </c:catAx>
      <c:valAx>
        <c:axId val="167880192"/>
        <c:scaling>
          <c:orientation val="minMax"/>
          <c:max val="3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78786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'8.3'!$L$39</c:f>
              <c:strCache>
                <c:ptCount val="1"/>
                <c:pt idx="0">
                  <c:v>Instalovaný výkon</c:v>
                </c:pt>
              </c:strCache>
            </c:strRef>
          </c:tx>
          <c:invertIfNegative val="0"/>
          <c:val>
            <c:numRef>
              <c:f>'8.3'!$M$39</c:f>
              <c:numCache>
                <c:formatCode>0.0%</c:formatCode>
                <c:ptCount val="1"/>
                <c:pt idx="0">
                  <c:v>4.8516394666527914E-2</c:v>
                </c:pt>
              </c:numCache>
            </c:numRef>
          </c:val>
          <c:extLst xmlns:c16r2="http://schemas.microsoft.com/office/drawing/2015/06/chart">
            <c:ext xmlns:c16="http://schemas.microsoft.com/office/drawing/2014/chart" uri="{C3380CC4-5D6E-409C-BE32-E72D297353CC}">
              <c16:uniqueId val="{00000000-A48A-4FC2-8B4C-AF3E8BE22567}"/>
            </c:ext>
          </c:extLst>
        </c:ser>
        <c:ser>
          <c:idx val="1"/>
          <c:order val="1"/>
          <c:tx>
            <c:strRef>
              <c:f>'8.3'!$L$40</c:f>
              <c:strCache>
                <c:ptCount val="1"/>
                <c:pt idx="0">
                  <c:v>Výroba tepla brutto</c:v>
                </c:pt>
              </c:strCache>
            </c:strRef>
          </c:tx>
          <c:invertIfNegative val="0"/>
          <c:val>
            <c:numRef>
              <c:f>'8.3'!$M$40</c:f>
              <c:numCache>
                <c:formatCode>0.0%</c:formatCode>
                <c:ptCount val="1"/>
                <c:pt idx="0">
                  <c:v>3.5909043353919701E-2</c:v>
                </c:pt>
              </c:numCache>
            </c:numRef>
          </c:val>
          <c:extLst xmlns:c16r2="http://schemas.microsoft.com/office/drawing/2015/06/chart">
            <c:ext xmlns:c16="http://schemas.microsoft.com/office/drawing/2014/chart" uri="{C3380CC4-5D6E-409C-BE32-E72D297353CC}">
              <c16:uniqueId val="{00000001-A48A-4FC2-8B4C-AF3E8BE22567}"/>
            </c:ext>
          </c:extLst>
        </c:ser>
        <c:ser>
          <c:idx val="2"/>
          <c:order val="2"/>
          <c:tx>
            <c:strRef>
              <c:f>'8.3'!$L$41</c:f>
              <c:strCache>
                <c:ptCount val="1"/>
                <c:pt idx="0">
                  <c:v>Dodávky tepla</c:v>
                </c:pt>
              </c:strCache>
            </c:strRef>
          </c:tx>
          <c:invertIfNegative val="0"/>
          <c:val>
            <c:numRef>
              <c:f>'8.3'!$M$41</c:f>
              <c:numCache>
                <c:formatCode>0.0%</c:formatCode>
                <c:ptCount val="1"/>
                <c:pt idx="0">
                  <c:v>5.9062573583197685E-2</c:v>
                </c:pt>
              </c:numCache>
            </c:numRef>
          </c:val>
          <c:extLst xmlns:c16r2="http://schemas.microsoft.com/office/drawing/2015/06/chart">
            <c:ext xmlns:c16="http://schemas.microsoft.com/office/drawing/2014/chart" uri="{C3380CC4-5D6E-409C-BE32-E72D297353CC}">
              <c16:uniqueId val="{00000002-A48A-4FC2-8B4C-AF3E8BE22567}"/>
            </c:ext>
          </c:extLst>
        </c:ser>
        <c:dLbls>
          <c:showLegendKey val="0"/>
          <c:showVal val="0"/>
          <c:showCatName val="0"/>
          <c:showSerName val="0"/>
          <c:showPercent val="0"/>
          <c:showBubbleSize val="0"/>
        </c:dLbls>
        <c:gapWidth val="150"/>
        <c:axId val="168054784"/>
        <c:axId val="168056320"/>
      </c:barChart>
      <c:catAx>
        <c:axId val="168054784"/>
        <c:scaling>
          <c:orientation val="maxMin"/>
        </c:scaling>
        <c:delete val="0"/>
        <c:axPos val="l"/>
        <c:numFmt formatCode="General" sourceLinked="1"/>
        <c:majorTickMark val="none"/>
        <c:minorTickMark val="none"/>
        <c:tickLblPos val="none"/>
        <c:crossAx val="168056320"/>
        <c:crosses val="autoZero"/>
        <c:auto val="1"/>
        <c:lblAlgn val="ctr"/>
        <c:lblOffset val="100"/>
        <c:noMultiLvlLbl val="0"/>
      </c:catAx>
      <c:valAx>
        <c:axId val="1680563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805478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'8.3'!$K$10</c:f>
              <c:strCache>
                <c:ptCount val="1"/>
                <c:pt idx="0">
                  <c:v>Biomasa</c:v>
                </c:pt>
              </c:strCache>
            </c:strRef>
          </c:tx>
          <c:spPr>
            <a:solidFill>
              <a:schemeClr val="accent3">
                <a:lumMod val="75000"/>
              </a:schemeClr>
            </a:solidFill>
          </c:spPr>
          <c:invertIfNegative val="0"/>
          <c:cat>
            <c:strRef>
              <c:f>'8.3'!$L$9:$N$9</c:f>
              <c:strCache>
                <c:ptCount val="3"/>
                <c:pt idx="0">
                  <c:v>Červenec</c:v>
                </c:pt>
                <c:pt idx="1">
                  <c:v>Srpen</c:v>
                </c:pt>
                <c:pt idx="2">
                  <c:v>Září</c:v>
                </c:pt>
              </c:strCache>
            </c:strRef>
          </c:cat>
          <c:val>
            <c:numRef>
              <c:f>'8.3'!$L$10:$N$10</c:f>
              <c:numCache>
                <c:formatCode>#,##0.0</c:formatCode>
                <c:ptCount val="3"/>
                <c:pt idx="0">
                  <c:v>11395.82</c:v>
                </c:pt>
                <c:pt idx="1">
                  <c:v>17942.940000000002</c:v>
                </c:pt>
                <c:pt idx="2">
                  <c:v>18591</c:v>
                </c:pt>
              </c:numCache>
            </c:numRef>
          </c:val>
          <c:extLst xmlns:c16r2="http://schemas.microsoft.com/office/drawing/2015/06/chart">
            <c:ext xmlns:c16="http://schemas.microsoft.com/office/drawing/2014/chart" uri="{C3380CC4-5D6E-409C-BE32-E72D297353CC}">
              <c16:uniqueId val="{00000000-74D1-4BBC-8C89-D8EFEDB5B258}"/>
            </c:ext>
          </c:extLst>
        </c:ser>
        <c:ser>
          <c:idx val="1"/>
          <c:order val="1"/>
          <c:tx>
            <c:strRef>
              <c:f>'8.3'!$K$11</c:f>
              <c:strCache>
                <c:ptCount val="1"/>
                <c:pt idx="0">
                  <c:v>Bioplyn</c:v>
                </c:pt>
              </c:strCache>
            </c:strRef>
          </c:tx>
          <c:spPr>
            <a:solidFill>
              <a:schemeClr val="bg2">
                <a:lumMod val="50000"/>
              </a:schemeClr>
            </a:solidFill>
          </c:spPr>
          <c:invertIfNegative val="0"/>
          <c:cat>
            <c:strRef>
              <c:f>'8.3'!$L$9:$N$9</c:f>
              <c:strCache>
                <c:ptCount val="3"/>
                <c:pt idx="0">
                  <c:v>Červenec</c:v>
                </c:pt>
                <c:pt idx="1">
                  <c:v>Srpen</c:v>
                </c:pt>
                <c:pt idx="2">
                  <c:v>Září</c:v>
                </c:pt>
              </c:strCache>
            </c:strRef>
          </c:cat>
          <c:val>
            <c:numRef>
              <c:f>'8.3'!$L$11:$N$11</c:f>
              <c:numCache>
                <c:formatCode>#,##0.0</c:formatCode>
                <c:ptCount val="3"/>
                <c:pt idx="0">
                  <c:v>3599.9319999999998</c:v>
                </c:pt>
                <c:pt idx="1">
                  <c:v>3093.1320000000001</c:v>
                </c:pt>
                <c:pt idx="2">
                  <c:v>3806.1149999999998</c:v>
                </c:pt>
              </c:numCache>
            </c:numRef>
          </c:val>
          <c:extLst xmlns:c16r2="http://schemas.microsoft.com/office/drawing/2015/06/chart">
            <c:ext xmlns:c16="http://schemas.microsoft.com/office/drawing/2014/chart" uri="{C3380CC4-5D6E-409C-BE32-E72D297353CC}">
              <c16:uniqueId val="{00000001-74D1-4BBC-8C89-D8EFEDB5B258}"/>
            </c:ext>
          </c:extLst>
        </c:ser>
        <c:ser>
          <c:idx val="2"/>
          <c:order val="2"/>
          <c:tx>
            <c:strRef>
              <c:f>'8.3'!$K$12</c:f>
              <c:strCache>
                <c:ptCount val="1"/>
                <c:pt idx="0">
                  <c:v>Černé uhlí</c:v>
                </c:pt>
              </c:strCache>
            </c:strRef>
          </c:tx>
          <c:spPr>
            <a:solidFill>
              <a:schemeClr val="tx1"/>
            </a:solidFill>
          </c:spPr>
          <c:invertIfNegative val="0"/>
          <c:cat>
            <c:strRef>
              <c:f>'8.3'!$L$9:$N$9</c:f>
              <c:strCache>
                <c:ptCount val="3"/>
                <c:pt idx="0">
                  <c:v>Červenec</c:v>
                </c:pt>
                <c:pt idx="1">
                  <c:v>Srpen</c:v>
                </c:pt>
                <c:pt idx="2">
                  <c:v>Září</c:v>
                </c:pt>
              </c:strCache>
            </c:strRef>
          </c:cat>
          <c:val>
            <c:numRef>
              <c:f>'8.3'!$L$12:$N$12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74D1-4BBC-8C89-D8EFEDB5B258}"/>
            </c:ext>
          </c:extLst>
        </c:ser>
        <c:ser>
          <c:idx val="3"/>
          <c:order val="3"/>
          <c:tx>
            <c:strRef>
              <c:f>'8.3'!$K$13</c:f>
              <c:strCache>
                <c:ptCount val="1"/>
                <c:pt idx="0">
                  <c:v>Elektrická energie</c:v>
                </c:pt>
              </c:strCache>
            </c:strRef>
          </c:tx>
          <c:invertIfNegative val="0"/>
          <c:cat>
            <c:strRef>
              <c:f>'8.3'!$L$9:$N$9</c:f>
              <c:strCache>
                <c:ptCount val="3"/>
                <c:pt idx="0">
                  <c:v>Červenec</c:v>
                </c:pt>
                <c:pt idx="1">
                  <c:v>Srpen</c:v>
                </c:pt>
                <c:pt idx="2">
                  <c:v>Září</c:v>
                </c:pt>
              </c:strCache>
            </c:strRef>
          </c:cat>
          <c:val>
            <c:numRef>
              <c:f>'8.3'!$L$13:$N$13</c:f>
              <c:numCache>
                <c:formatCode>#,##0.0</c:formatCode>
                <c:ptCount val="3"/>
                <c:pt idx="0">
                  <c:v>11</c:v>
                </c:pt>
                <c:pt idx="1">
                  <c:v>522</c:v>
                </c:pt>
                <c:pt idx="2">
                  <c:v>479</c:v>
                </c:pt>
              </c:numCache>
            </c:numRef>
          </c:val>
          <c:extLst xmlns:c16r2="http://schemas.microsoft.com/office/drawing/2015/06/chart">
            <c:ext xmlns:c16="http://schemas.microsoft.com/office/drawing/2014/chart" uri="{C3380CC4-5D6E-409C-BE32-E72D297353CC}">
              <c16:uniqueId val="{00000003-74D1-4BBC-8C89-D8EFEDB5B258}"/>
            </c:ext>
          </c:extLst>
        </c:ser>
        <c:ser>
          <c:idx val="4"/>
          <c:order val="4"/>
          <c:tx>
            <c:strRef>
              <c:f>'8.3'!$K$14</c:f>
              <c:strCache>
                <c:ptCount val="1"/>
                <c:pt idx="0">
                  <c:v>Energie prostředí (tepelné čerpadlo)</c:v>
                </c:pt>
              </c:strCache>
            </c:strRef>
          </c:tx>
          <c:invertIfNegative val="0"/>
          <c:cat>
            <c:strRef>
              <c:f>'8.3'!$L$9:$N$9</c:f>
              <c:strCache>
                <c:ptCount val="3"/>
                <c:pt idx="0">
                  <c:v>Červenec</c:v>
                </c:pt>
                <c:pt idx="1">
                  <c:v>Srpen</c:v>
                </c:pt>
                <c:pt idx="2">
                  <c:v>Září</c:v>
                </c:pt>
              </c:strCache>
            </c:strRef>
          </c:cat>
          <c:val>
            <c:numRef>
              <c:f>'8.3'!$L$14:$N$14</c:f>
              <c:numCache>
                <c:formatCode>#,##0.0</c:formatCode>
                <c:ptCount val="3"/>
                <c:pt idx="0">
                  <c:v>16</c:v>
                </c:pt>
                <c:pt idx="1">
                  <c:v>15</c:v>
                </c:pt>
                <c:pt idx="2">
                  <c:v>19</c:v>
                </c:pt>
              </c:numCache>
            </c:numRef>
          </c:val>
          <c:extLst xmlns:c16r2="http://schemas.microsoft.com/office/drawing/2015/06/chart">
            <c:ext xmlns:c16="http://schemas.microsoft.com/office/drawing/2014/chart" uri="{C3380CC4-5D6E-409C-BE32-E72D297353CC}">
              <c16:uniqueId val="{00000004-74D1-4BBC-8C89-D8EFEDB5B258}"/>
            </c:ext>
          </c:extLst>
        </c:ser>
        <c:ser>
          <c:idx val="5"/>
          <c:order val="5"/>
          <c:tx>
            <c:strRef>
              <c:f>'8.3'!$K$15</c:f>
              <c:strCache>
                <c:ptCount val="1"/>
                <c:pt idx="0">
                  <c:v>Energie Slunce (solární kolektor)</c:v>
                </c:pt>
              </c:strCache>
            </c:strRef>
          </c:tx>
          <c:invertIfNegative val="0"/>
          <c:cat>
            <c:strRef>
              <c:f>'8.3'!$L$9:$N$9</c:f>
              <c:strCache>
                <c:ptCount val="3"/>
                <c:pt idx="0">
                  <c:v>Červenec</c:v>
                </c:pt>
                <c:pt idx="1">
                  <c:v>Srpen</c:v>
                </c:pt>
                <c:pt idx="2">
                  <c:v>Září</c:v>
                </c:pt>
              </c:strCache>
            </c:strRef>
          </c:cat>
          <c:val>
            <c:numRef>
              <c:f>'8.3'!$L$15:$N$15</c:f>
              <c:numCache>
                <c:formatCode>#,##0.0</c:formatCode>
                <c:ptCount val="3"/>
                <c:pt idx="0">
                  <c:v>15</c:v>
                </c:pt>
                <c:pt idx="1">
                  <c:v>18</c:v>
                </c:pt>
                <c:pt idx="2">
                  <c:v>12</c:v>
                </c:pt>
              </c:numCache>
            </c:numRef>
          </c:val>
          <c:extLst xmlns:c16r2="http://schemas.microsoft.com/office/drawing/2015/06/chart">
            <c:ext xmlns:c16="http://schemas.microsoft.com/office/drawing/2014/chart" uri="{C3380CC4-5D6E-409C-BE32-E72D297353CC}">
              <c16:uniqueId val="{00000005-74D1-4BBC-8C89-D8EFEDB5B258}"/>
            </c:ext>
          </c:extLst>
        </c:ser>
        <c:ser>
          <c:idx val="6"/>
          <c:order val="6"/>
          <c:tx>
            <c:strRef>
              <c:f>'8.3'!$K$16</c:f>
              <c:strCache>
                <c:ptCount val="1"/>
                <c:pt idx="0">
                  <c:v>Hnědé uhlí</c:v>
                </c:pt>
              </c:strCache>
            </c:strRef>
          </c:tx>
          <c:spPr>
            <a:solidFill>
              <a:srgbClr val="6E4932"/>
            </a:solidFill>
          </c:spPr>
          <c:invertIfNegative val="0"/>
          <c:cat>
            <c:strRef>
              <c:f>'8.3'!$L$9:$N$9</c:f>
              <c:strCache>
                <c:ptCount val="3"/>
                <c:pt idx="0">
                  <c:v>Červenec</c:v>
                </c:pt>
                <c:pt idx="1">
                  <c:v>Srpen</c:v>
                </c:pt>
                <c:pt idx="2">
                  <c:v>Září</c:v>
                </c:pt>
              </c:strCache>
            </c:strRef>
          </c:cat>
          <c:val>
            <c:numRef>
              <c:f>'8.3'!$L$16:$N$16</c:f>
              <c:numCache>
                <c:formatCode>#,##0.0</c:formatCode>
                <c:ptCount val="3"/>
                <c:pt idx="0">
                  <c:v>185</c:v>
                </c:pt>
                <c:pt idx="1">
                  <c:v>172</c:v>
                </c:pt>
                <c:pt idx="2">
                  <c:v>209</c:v>
                </c:pt>
              </c:numCache>
            </c:numRef>
          </c:val>
          <c:extLst xmlns:c16r2="http://schemas.microsoft.com/office/drawing/2015/06/chart">
            <c:ext xmlns:c16="http://schemas.microsoft.com/office/drawing/2014/chart" uri="{C3380CC4-5D6E-409C-BE32-E72D297353CC}">
              <c16:uniqueId val="{00000006-74D1-4BBC-8C89-D8EFEDB5B258}"/>
            </c:ext>
          </c:extLst>
        </c:ser>
        <c:ser>
          <c:idx val="7"/>
          <c:order val="7"/>
          <c:tx>
            <c:strRef>
              <c:f>'8.3'!$K$17</c:f>
              <c:strCache>
                <c:ptCount val="1"/>
                <c:pt idx="0">
                  <c:v>Jaderné palivo</c:v>
                </c:pt>
              </c:strCache>
            </c:strRef>
          </c:tx>
          <c:invertIfNegative val="0"/>
          <c:cat>
            <c:strRef>
              <c:f>'8.3'!$L$9:$N$9</c:f>
              <c:strCache>
                <c:ptCount val="3"/>
                <c:pt idx="0">
                  <c:v>Červenec</c:v>
                </c:pt>
                <c:pt idx="1">
                  <c:v>Srpen</c:v>
                </c:pt>
                <c:pt idx="2">
                  <c:v>Září</c:v>
                </c:pt>
              </c:strCache>
            </c:strRef>
          </c:cat>
          <c:val>
            <c:numRef>
              <c:f>'8.3'!$L$17:$N$17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74D1-4BBC-8C89-D8EFEDB5B258}"/>
            </c:ext>
          </c:extLst>
        </c:ser>
        <c:ser>
          <c:idx val="8"/>
          <c:order val="8"/>
          <c:tx>
            <c:strRef>
              <c:f>'8.3'!$K$18</c:f>
              <c:strCache>
                <c:ptCount val="1"/>
                <c:pt idx="0">
                  <c:v>Koks</c:v>
                </c:pt>
              </c:strCache>
            </c:strRef>
          </c:tx>
          <c:invertIfNegative val="0"/>
          <c:cat>
            <c:strRef>
              <c:f>'8.3'!$L$9:$N$9</c:f>
              <c:strCache>
                <c:ptCount val="3"/>
                <c:pt idx="0">
                  <c:v>Červenec</c:v>
                </c:pt>
                <c:pt idx="1">
                  <c:v>Srpen</c:v>
                </c:pt>
                <c:pt idx="2">
                  <c:v>Září</c:v>
                </c:pt>
              </c:strCache>
            </c:strRef>
          </c:cat>
          <c:val>
            <c:numRef>
              <c:f>'8.3'!$L$18:$N$18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74D1-4BBC-8C89-D8EFEDB5B258}"/>
            </c:ext>
          </c:extLst>
        </c:ser>
        <c:ser>
          <c:idx val="9"/>
          <c:order val="9"/>
          <c:tx>
            <c:strRef>
              <c:f>'8.3'!$K$19</c:f>
              <c:strCache>
                <c:ptCount val="1"/>
                <c:pt idx="0">
                  <c:v>Odpadní teplo</c:v>
                </c:pt>
              </c:strCache>
            </c:strRef>
          </c:tx>
          <c:invertIfNegative val="0"/>
          <c:cat>
            <c:strRef>
              <c:f>'8.3'!$L$9:$N$9</c:f>
              <c:strCache>
                <c:ptCount val="3"/>
                <c:pt idx="0">
                  <c:v>Červenec</c:v>
                </c:pt>
                <c:pt idx="1">
                  <c:v>Srpen</c:v>
                </c:pt>
                <c:pt idx="2">
                  <c:v>Září</c:v>
                </c:pt>
              </c:strCache>
            </c:strRef>
          </c:cat>
          <c:val>
            <c:numRef>
              <c:f>'8.3'!$L$19:$N$19</c:f>
              <c:numCache>
                <c:formatCode>#,##0.0</c:formatCode>
                <c:ptCount val="3"/>
                <c:pt idx="0">
                  <c:v>1875.91</c:v>
                </c:pt>
                <c:pt idx="1">
                  <c:v>1786.32</c:v>
                </c:pt>
                <c:pt idx="2">
                  <c:v>1867.71</c:v>
                </c:pt>
              </c:numCache>
            </c:numRef>
          </c:val>
          <c:extLst xmlns:c16r2="http://schemas.microsoft.com/office/drawing/2015/06/chart">
            <c:ext xmlns:c16="http://schemas.microsoft.com/office/drawing/2014/chart" uri="{C3380CC4-5D6E-409C-BE32-E72D297353CC}">
              <c16:uniqueId val="{00000009-74D1-4BBC-8C89-D8EFEDB5B258}"/>
            </c:ext>
          </c:extLst>
        </c:ser>
        <c:ser>
          <c:idx val="10"/>
          <c:order val="10"/>
          <c:tx>
            <c:strRef>
              <c:f>'8.3'!$K$20</c:f>
              <c:strCache>
                <c:ptCount val="1"/>
                <c:pt idx="0">
                  <c:v>Ostatní kapalná paliva</c:v>
                </c:pt>
              </c:strCache>
            </c:strRef>
          </c:tx>
          <c:invertIfNegative val="0"/>
          <c:cat>
            <c:strRef>
              <c:f>'8.3'!$L$9:$N$9</c:f>
              <c:strCache>
                <c:ptCount val="3"/>
                <c:pt idx="0">
                  <c:v>Červenec</c:v>
                </c:pt>
                <c:pt idx="1">
                  <c:v>Srpen</c:v>
                </c:pt>
                <c:pt idx="2">
                  <c:v>Září</c:v>
                </c:pt>
              </c:strCache>
            </c:strRef>
          </c:cat>
          <c:val>
            <c:numRef>
              <c:f>'8.3'!$L$20:$N$20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74D1-4BBC-8C89-D8EFEDB5B258}"/>
            </c:ext>
          </c:extLst>
        </c:ser>
        <c:ser>
          <c:idx val="11"/>
          <c:order val="11"/>
          <c:tx>
            <c:strRef>
              <c:f>'8.3'!$K$21</c:f>
              <c:strCache>
                <c:ptCount val="1"/>
                <c:pt idx="0">
                  <c:v>Ostatní pevná paliva</c:v>
                </c:pt>
              </c:strCache>
            </c:strRef>
          </c:tx>
          <c:invertIfNegative val="0"/>
          <c:cat>
            <c:strRef>
              <c:f>'8.3'!$L$9:$N$9</c:f>
              <c:strCache>
                <c:ptCount val="3"/>
                <c:pt idx="0">
                  <c:v>Červenec</c:v>
                </c:pt>
                <c:pt idx="1">
                  <c:v>Srpen</c:v>
                </c:pt>
                <c:pt idx="2">
                  <c:v>Září</c:v>
                </c:pt>
              </c:strCache>
            </c:strRef>
          </c:cat>
          <c:val>
            <c:numRef>
              <c:f>'8.3'!$L$21:$N$21</c:f>
              <c:numCache>
                <c:formatCode>#,##0.0</c:formatCode>
                <c:ptCount val="3"/>
                <c:pt idx="0">
                  <c:v>100533</c:v>
                </c:pt>
                <c:pt idx="1">
                  <c:v>94656</c:v>
                </c:pt>
                <c:pt idx="2">
                  <c:v>85814.2</c:v>
                </c:pt>
              </c:numCache>
            </c:numRef>
          </c:val>
          <c:extLst xmlns:c16r2="http://schemas.microsoft.com/office/drawing/2015/06/chart">
            <c:ext xmlns:c16="http://schemas.microsoft.com/office/drawing/2014/chart" uri="{C3380CC4-5D6E-409C-BE32-E72D297353CC}">
              <c16:uniqueId val="{0000000B-74D1-4BBC-8C89-D8EFEDB5B258}"/>
            </c:ext>
          </c:extLst>
        </c:ser>
        <c:ser>
          <c:idx val="12"/>
          <c:order val="12"/>
          <c:tx>
            <c:strRef>
              <c:f>'8.3'!$K$22</c:f>
              <c:strCache>
                <c:ptCount val="1"/>
                <c:pt idx="0">
                  <c:v>Ostatní plyny</c:v>
                </c:pt>
              </c:strCache>
            </c:strRef>
          </c:tx>
          <c:invertIfNegative val="0"/>
          <c:cat>
            <c:strRef>
              <c:f>'8.3'!$L$9:$N$9</c:f>
              <c:strCache>
                <c:ptCount val="3"/>
                <c:pt idx="0">
                  <c:v>Červenec</c:v>
                </c:pt>
                <c:pt idx="1">
                  <c:v>Srpen</c:v>
                </c:pt>
                <c:pt idx="2">
                  <c:v>Září</c:v>
                </c:pt>
              </c:strCache>
            </c:strRef>
          </c:cat>
          <c:val>
            <c:numRef>
              <c:f>'8.3'!$L$22:$N$22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74D1-4BBC-8C89-D8EFEDB5B258}"/>
            </c:ext>
          </c:extLst>
        </c:ser>
        <c:ser>
          <c:idx val="13"/>
          <c:order val="13"/>
          <c:tx>
            <c:strRef>
              <c:f>'8.3'!$K$23</c:f>
              <c:strCache>
                <c:ptCount val="1"/>
                <c:pt idx="0">
                  <c:v>Ostatní</c:v>
                </c:pt>
              </c:strCache>
            </c:strRef>
          </c:tx>
          <c:invertIfNegative val="0"/>
          <c:cat>
            <c:strRef>
              <c:f>'8.3'!$L$9:$N$9</c:f>
              <c:strCache>
                <c:ptCount val="3"/>
                <c:pt idx="0">
                  <c:v>Červenec</c:v>
                </c:pt>
                <c:pt idx="1">
                  <c:v>Srpen</c:v>
                </c:pt>
                <c:pt idx="2">
                  <c:v>Září</c:v>
                </c:pt>
              </c:strCache>
            </c:strRef>
          </c:cat>
          <c:val>
            <c:numRef>
              <c:f>'8.3'!$L$23:$N$23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74D1-4BBC-8C89-D8EFEDB5B258}"/>
            </c:ext>
          </c:extLst>
        </c:ser>
        <c:ser>
          <c:idx val="14"/>
          <c:order val="14"/>
          <c:tx>
            <c:strRef>
              <c:f>'8.3'!$K$24</c:f>
              <c:strCache>
                <c:ptCount val="1"/>
                <c:pt idx="0">
                  <c:v>Topné oleje</c:v>
                </c:pt>
              </c:strCache>
            </c:strRef>
          </c:tx>
          <c:invertIfNegative val="0"/>
          <c:cat>
            <c:strRef>
              <c:f>'8.3'!$L$9:$N$9</c:f>
              <c:strCache>
                <c:ptCount val="3"/>
                <c:pt idx="0">
                  <c:v>Červenec</c:v>
                </c:pt>
                <c:pt idx="1">
                  <c:v>Srpen</c:v>
                </c:pt>
                <c:pt idx="2">
                  <c:v>Září</c:v>
                </c:pt>
              </c:strCache>
            </c:strRef>
          </c:cat>
          <c:val>
            <c:numRef>
              <c:f>'8.3'!$L$24:$N$24</c:f>
              <c:numCache>
                <c:formatCode>#,##0.0</c:formatCode>
                <c:ptCount val="3"/>
                <c:pt idx="0">
                  <c:v>5231.83</c:v>
                </c:pt>
                <c:pt idx="1">
                  <c:v>0</c:v>
                </c:pt>
                <c:pt idx="2">
                  <c:v>0</c:v>
                </c:pt>
              </c:numCache>
            </c:numRef>
          </c:val>
          <c:extLst xmlns:c16r2="http://schemas.microsoft.com/office/drawing/2015/06/chart">
            <c:ext xmlns:c16="http://schemas.microsoft.com/office/drawing/2014/chart" uri="{C3380CC4-5D6E-409C-BE32-E72D297353CC}">
              <c16:uniqueId val="{0000000E-74D1-4BBC-8C89-D8EFEDB5B258}"/>
            </c:ext>
          </c:extLst>
        </c:ser>
        <c:ser>
          <c:idx val="15"/>
          <c:order val="15"/>
          <c:tx>
            <c:strRef>
              <c:f>'8.3'!$K$25</c:f>
              <c:strCache>
                <c:ptCount val="1"/>
                <c:pt idx="0">
                  <c:v>Zemní plyn</c:v>
                </c:pt>
              </c:strCache>
            </c:strRef>
          </c:tx>
          <c:spPr>
            <a:solidFill>
              <a:srgbClr val="EBE600"/>
            </a:solidFill>
          </c:spPr>
          <c:invertIfNegative val="0"/>
          <c:cat>
            <c:strRef>
              <c:f>'8.3'!$L$9:$N$9</c:f>
              <c:strCache>
                <c:ptCount val="3"/>
                <c:pt idx="0">
                  <c:v>Červenec</c:v>
                </c:pt>
                <c:pt idx="1">
                  <c:v>Srpen</c:v>
                </c:pt>
                <c:pt idx="2">
                  <c:v>Září</c:v>
                </c:pt>
              </c:strCache>
            </c:strRef>
          </c:cat>
          <c:val>
            <c:numRef>
              <c:f>'8.3'!$L$25:$N$25</c:f>
              <c:numCache>
                <c:formatCode>#,##0.0</c:formatCode>
                <c:ptCount val="3"/>
                <c:pt idx="0">
                  <c:v>62230.844000000012</c:v>
                </c:pt>
                <c:pt idx="1">
                  <c:v>57440.777999999991</c:v>
                </c:pt>
                <c:pt idx="2">
                  <c:v>99940.419999999984</c:v>
                </c:pt>
              </c:numCache>
            </c:numRef>
          </c:val>
          <c:extLst xmlns:c16r2="http://schemas.microsoft.com/office/drawing/2015/06/chart">
            <c:ext xmlns:c16="http://schemas.microsoft.com/office/drawing/2014/chart" uri="{C3380CC4-5D6E-409C-BE32-E72D297353CC}">
              <c16:uniqueId val="{0000000F-74D1-4BBC-8C89-D8EFEDB5B258}"/>
            </c:ext>
          </c:extLst>
        </c:ser>
        <c:dLbls>
          <c:showLegendKey val="0"/>
          <c:showVal val="0"/>
          <c:showCatName val="0"/>
          <c:showSerName val="0"/>
          <c:showPercent val="0"/>
          <c:showBubbleSize val="0"/>
        </c:dLbls>
        <c:gapWidth val="150"/>
        <c:overlap val="100"/>
        <c:axId val="168169472"/>
        <c:axId val="168171008"/>
      </c:barChart>
      <c:catAx>
        <c:axId val="168169472"/>
        <c:scaling>
          <c:orientation val="minMax"/>
        </c:scaling>
        <c:delete val="0"/>
        <c:axPos val="b"/>
        <c:numFmt formatCode="General" sourceLinked="1"/>
        <c:majorTickMark val="none"/>
        <c:minorTickMark val="none"/>
        <c:tickLblPos val="nextTo"/>
        <c:txPr>
          <a:bodyPr/>
          <a:lstStyle/>
          <a:p>
            <a:pPr>
              <a:defRPr sz="900"/>
            </a:pPr>
            <a:endParaRPr lang="cs-CZ"/>
          </a:p>
        </c:txPr>
        <c:crossAx val="168171008"/>
        <c:crosses val="autoZero"/>
        <c:auto val="1"/>
        <c:lblAlgn val="ctr"/>
        <c:lblOffset val="100"/>
        <c:noMultiLvlLbl val="0"/>
      </c:catAx>
      <c:valAx>
        <c:axId val="168171008"/>
        <c:scaling>
          <c:orientation val="minMax"/>
          <c:max val="3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81694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466B-46C6-B426-62D34B9E0FAD}"/>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466B-46C6-B426-62D34B9E0FAD}"/>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466B-46C6-B426-62D34B9E0FAD}"/>
              </c:ext>
            </c:extLst>
          </c:dPt>
          <c:dPt>
            <c:idx val="5"/>
            <c:bubble3D val="0"/>
            <c:extLst xmlns:c16r2="http://schemas.microsoft.com/office/drawing/2015/06/chart">
              <c:ext xmlns:c16="http://schemas.microsoft.com/office/drawing/2014/chart" uri="{C3380CC4-5D6E-409C-BE32-E72D297353CC}">
                <c16:uniqueId val="{00000006-466B-46C6-B426-62D34B9E0FAD}"/>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466B-46C6-B426-62D34B9E0FAD}"/>
              </c:ext>
            </c:extLst>
          </c:dPt>
          <c:dPt>
            <c:idx val="7"/>
            <c:bubble3D val="0"/>
            <c:extLst xmlns:c16r2="http://schemas.microsoft.com/office/drawing/2015/06/chart">
              <c:ext xmlns:c16="http://schemas.microsoft.com/office/drawing/2014/chart" uri="{C3380CC4-5D6E-409C-BE32-E72D297353CC}">
                <c16:uniqueId val="{00000009-466B-46C6-B426-62D34B9E0FAD}"/>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466B-46C6-B426-62D34B9E0FAD}"/>
              </c:ext>
            </c:extLst>
          </c:dPt>
          <c:cat>
            <c:numRef>
              <c:f>'8.3'!$O$10:$O$25</c:f>
              <c:numCache>
                <c:formatCode>0.0%</c:formatCode>
                <c:ptCount val="16"/>
              </c:numCache>
            </c:numRef>
          </c:cat>
          <c:val>
            <c:numRef>
              <c:f>'8.3'!$J$10:$J$25</c:f>
              <c:numCache>
                <c:formatCode>0.0</c:formatCode>
                <c:ptCount val="16"/>
              </c:numCache>
            </c:numRef>
          </c:val>
          <c:extLst xmlns:c16r2="http://schemas.microsoft.com/office/drawing/2015/06/chart">
            <c:ext xmlns:c16="http://schemas.microsoft.com/office/drawing/2014/chart" uri="{C3380CC4-5D6E-409C-BE32-E72D297353CC}">
              <c16:uniqueId val="{0000000C-466B-46C6-B426-62D34B9E0FA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E68B-4B52-9D15-3EE48C1AAD06}"/>
              </c:ext>
            </c:extLst>
          </c:dPt>
          <c:cat>
            <c:numRef>
              <c:f>'8.3'!$O$27:$O$34</c:f>
              <c:numCache>
                <c:formatCode>#,##0.0</c:formatCode>
                <c:ptCount val="8"/>
              </c:numCache>
            </c:numRef>
          </c:cat>
          <c:val>
            <c:numRef>
              <c:f>'8.3'!$J$27:$J$34</c:f>
              <c:numCache>
                <c:formatCode>0.0</c:formatCode>
                <c:ptCount val="8"/>
              </c:numCache>
            </c:numRef>
          </c:val>
          <c:extLst xmlns:c16r2="http://schemas.microsoft.com/office/drawing/2015/06/chart">
            <c:ext xmlns:c16="http://schemas.microsoft.com/office/drawing/2014/chart" uri="{C3380CC4-5D6E-409C-BE32-E72D297353CC}">
              <c16:uniqueId val="{00000001-E68B-4B52-9D15-3EE48C1AAD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'8.4'!$K$27</c:f>
              <c:strCache>
                <c:ptCount val="1"/>
                <c:pt idx="0">
                  <c:v>Průmysl</c:v>
                </c:pt>
              </c:strCache>
            </c:strRef>
          </c:tx>
          <c:invertIfNegative val="0"/>
          <c:cat>
            <c:strRef>
              <c:f>'8.4'!$L$26:$N$26</c:f>
              <c:strCache>
                <c:ptCount val="3"/>
                <c:pt idx="0">
                  <c:v>Červenec</c:v>
                </c:pt>
                <c:pt idx="1">
                  <c:v>Srpen</c:v>
                </c:pt>
                <c:pt idx="2">
                  <c:v>Září</c:v>
                </c:pt>
              </c:strCache>
            </c:strRef>
          </c:cat>
          <c:val>
            <c:numRef>
              <c:f>'8.4'!$L$27:$N$27</c:f>
              <c:numCache>
                <c:formatCode>#,##0.0</c:formatCode>
                <c:ptCount val="3"/>
                <c:pt idx="0">
                  <c:v>5707.4800000000005</c:v>
                </c:pt>
                <c:pt idx="1">
                  <c:v>4138.6190000000006</c:v>
                </c:pt>
                <c:pt idx="2">
                  <c:v>7357.3330000000005</c:v>
                </c:pt>
              </c:numCache>
            </c:numRef>
          </c:val>
          <c:extLst xmlns:c16r2="http://schemas.microsoft.com/office/drawing/2015/06/chart">
            <c:ext xmlns:c16="http://schemas.microsoft.com/office/drawing/2014/chart" uri="{C3380CC4-5D6E-409C-BE32-E72D297353CC}">
              <c16:uniqueId val="{00000000-3370-416A-BA2F-F112FABA85B0}"/>
            </c:ext>
          </c:extLst>
        </c:ser>
        <c:ser>
          <c:idx val="1"/>
          <c:order val="1"/>
          <c:tx>
            <c:strRef>
              <c:f>'8.4'!$K$28</c:f>
              <c:strCache>
                <c:ptCount val="1"/>
                <c:pt idx="0">
                  <c:v>Energetika</c:v>
                </c:pt>
              </c:strCache>
            </c:strRef>
          </c:tx>
          <c:invertIfNegative val="0"/>
          <c:cat>
            <c:strRef>
              <c:f>'8.4'!$L$26:$N$26</c:f>
              <c:strCache>
                <c:ptCount val="3"/>
                <c:pt idx="0">
                  <c:v>Červenec</c:v>
                </c:pt>
                <c:pt idx="1">
                  <c:v>Srpen</c:v>
                </c:pt>
                <c:pt idx="2">
                  <c:v>Září</c:v>
                </c:pt>
              </c:strCache>
            </c:strRef>
          </c:cat>
          <c:val>
            <c:numRef>
              <c:f>'8.4'!$L$28:$N$28</c:f>
              <c:numCache>
                <c:formatCode>#,##0.0</c:formatCode>
                <c:ptCount val="3"/>
                <c:pt idx="0">
                  <c:v>2956.83</c:v>
                </c:pt>
                <c:pt idx="1">
                  <c:v>1618.8</c:v>
                </c:pt>
                <c:pt idx="2">
                  <c:v>3114.7</c:v>
                </c:pt>
              </c:numCache>
            </c:numRef>
          </c:val>
          <c:extLst xmlns:c16r2="http://schemas.microsoft.com/office/drawing/2015/06/chart">
            <c:ext xmlns:c16="http://schemas.microsoft.com/office/drawing/2014/chart" uri="{C3380CC4-5D6E-409C-BE32-E72D297353CC}">
              <c16:uniqueId val="{00000001-3370-416A-BA2F-F112FABA85B0}"/>
            </c:ext>
          </c:extLst>
        </c:ser>
        <c:ser>
          <c:idx val="2"/>
          <c:order val="2"/>
          <c:tx>
            <c:strRef>
              <c:f>'8.4'!$K$29</c:f>
              <c:strCache>
                <c:ptCount val="1"/>
                <c:pt idx="0">
                  <c:v>Doprava</c:v>
                </c:pt>
              </c:strCache>
            </c:strRef>
          </c:tx>
          <c:invertIfNegative val="0"/>
          <c:cat>
            <c:strRef>
              <c:f>'8.4'!$L$26:$N$26</c:f>
              <c:strCache>
                <c:ptCount val="3"/>
                <c:pt idx="0">
                  <c:v>Červenec</c:v>
                </c:pt>
                <c:pt idx="1">
                  <c:v>Srpen</c:v>
                </c:pt>
                <c:pt idx="2">
                  <c:v>Září</c:v>
                </c:pt>
              </c:strCache>
            </c:strRef>
          </c:cat>
          <c:val>
            <c:numRef>
              <c:f>'8.4'!$L$29:$N$29</c:f>
              <c:numCache>
                <c:formatCode>#,##0.0</c:formatCode>
                <c:ptCount val="3"/>
                <c:pt idx="0">
                  <c:v>375.005</c:v>
                </c:pt>
                <c:pt idx="1">
                  <c:v>362.589</c:v>
                </c:pt>
                <c:pt idx="2">
                  <c:v>520.98099999999999</c:v>
                </c:pt>
              </c:numCache>
            </c:numRef>
          </c:val>
          <c:extLst xmlns:c16r2="http://schemas.microsoft.com/office/drawing/2015/06/chart">
            <c:ext xmlns:c16="http://schemas.microsoft.com/office/drawing/2014/chart" uri="{C3380CC4-5D6E-409C-BE32-E72D297353CC}">
              <c16:uniqueId val="{00000002-3370-416A-BA2F-F112FABA85B0}"/>
            </c:ext>
          </c:extLst>
        </c:ser>
        <c:ser>
          <c:idx val="3"/>
          <c:order val="3"/>
          <c:tx>
            <c:strRef>
              <c:f>'8.4'!$K$30</c:f>
              <c:strCache>
                <c:ptCount val="1"/>
                <c:pt idx="0">
                  <c:v>Stavebnictví</c:v>
                </c:pt>
              </c:strCache>
            </c:strRef>
          </c:tx>
          <c:invertIfNegative val="0"/>
          <c:cat>
            <c:strRef>
              <c:f>'8.4'!$L$26:$N$26</c:f>
              <c:strCache>
                <c:ptCount val="3"/>
                <c:pt idx="0">
                  <c:v>Červenec</c:v>
                </c:pt>
                <c:pt idx="1">
                  <c:v>Srpen</c:v>
                </c:pt>
                <c:pt idx="2">
                  <c:v>Září</c:v>
                </c:pt>
              </c:strCache>
            </c:strRef>
          </c:cat>
          <c:val>
            <c:numRef>
              <c:f>'8.4'!$L$30:$N$30</c:f>
              <c:numCache>
                <c:formatCode>#,##0.0</c:formatCode>
                <c:ptCount val="3"/>
                <c:pt idx="0">
                  <c:v>348.11199999999997</c:v>
                </c:pt>
                <c:pt idx="1">
                  <c:v>370.45600000000002</c:v>
                </c:pt>
                <c:pt idx="2">
                  <c:v>596.49099999999999</c:v>
                </c:pt>
              </c:numCache>
            </c:numRef>
          </c:val>
          <c:extLst xmlns:c16r2="http://schemas.microsoft.com/office/drawing/2015/06/chart">
            <c:ext xmlns:c16="http://schemas.microsoft.com/office/drawing/2014/chart" uri="{C3380CC4-5D6E-409C-BE32-E72D297353CC}">
              <c16:uniqueId val="{00000003-3370-416A-BA2F-F112FABA85B0}"/>
            </c:ext>
          </c:extLst>
        </c:ser>
        <c:ser>
          <c:idx val="4"/>
          <c:order val="4"/>
          <c:tx>
            <c:strRef>
              <c:f>'8.4'!$K$31</c:f>
              <c:strCache>
                <c:ptCount val="1"/>
                <c:pt idx="0">
                  <c:v>Zemědělství a lesnictví</c:v>
                </c:pt>
              </c:strCache>
            </c:strRef>
          </c:tx>
          <c:invertIfNegative val="0"/>
          <c:cat>
            <c:strRef>
              <c:f>'8.4'!$L$26:$N$26</c:f>
              <c:strCache>
                <c:ptCount val="3"/>
                <c:pt idx="0">
                  <c:v>Červenec</c:v>
                </c:pt>
                <c:pt idx="1">
                  <c:v>Srpen</c:v>
                </c:pt>
                <c:pt idx="2">
                  <c:v>Září</c:v>
                </c:pt>
              </c:strCache>
            </c:strRef>
          </c:cat>
          <c:val>
            <c:numRef>
              <c:f>'8.4'!$L$31:$N$31</c:f>
              <c:numCache>
                <c:formatCode>#,##0.0</c:formatCode>
                <c:ptCount val="3"/>
                <c:pt idx="0">
                  <c:v>452.98</c:v>
                </c:pt>
                <c:pt idx="1">
                  <c:v>367.47</c:v>
                </c:pt>
                <c:pt idx="2">
                  <c:v>399.86</c:v>
                </c:pt>
              </c:numCache>
            </c:numRef>
          </c:val>
          <c:extLst xmlns:c16r2="http://schemas.microsoft.com/office/drawing/2015/06/chart">
            <c:ext xmlns:c16="http://schemas.microsoft.com/office/drawing/2014/chart" uri="{C3380CC4-5D6E-409C-BE32-E72D297353CC}">
              <c16:uniqueId val="{00000004-3370-416A-BA2F-F112FABA85B0}"/>
            </c:ext>
          </c:extLst>
        </c:ser>
        <c:ser>
          <c:idx val="5"/>
          <c:order val="5"/>
          <c:tx>
            <c:strRef>
              <c:f>'8.4'!$K$32</c:f>
              <c:strCache>
                <c:ptCount val="1"/>
                <c:pt idx="0">
                  <c:v>Domácnosti</c:v>
                </c:pt>
              </c:strCache>
            </c:strRef>
          </c:tx>
          <c:invertIfNegative val="0"/>
          <c:cat>
            <c:strRef>
              <c:f>'8.4'!$L$26:$N$26</c:f>
              <c:strCache>
                <c:ptCount val="3"/>
                <c:pt idx="0">
                  <c:v>Červenec</c:v>
                </c:pt>
                <c:pt idx="1">
                  <c:v>Srpen</c:v>
                </c:pt>
                <c:pt idx="2">
                  <c:v>Září</c:v>
                </c:pt>
              </c:strCache>
            </c:strRef>
          </c:cat>
          <c:val>
            <c:numRef>
              <c:f>'8.4'!$L$32:$N$32</c:f>
              <c:numCache>
                <c:formatCode>#,##0.0</c:formatCode>
                <c:ptCount val="3"/>
                <c:pt idx="0">
                  <c:v>45277.284999999996</c:v>
                </c:pt>
                <c:pt idx="1">
                  <c:v>43990.131000000008</c:v>
                </c:pt>
                <c:pt idx="2">
                  <c:v>70822.21699999999</c:v>
                </c:pt>
              </c:numCache>
            </c:numRef>
          </c:val>
          <c:extLst xmlns:c16r2="http://schemas.microsoft.com/office/drawing/2015/06/chart">
            <c:ext xmlns:c16="http://schemas.microsoft.com/office/drawing/2014/chart" uri="{C3380CC4-5D6E-409C-BE32-E72D297353CC}">
              <c16:uniqueId val="{00000005-3370-416A-BA2F-F112FABA85B0}"/>
            </c:ext>
          </c:extLst>
        </c:ser>
        <c:ser>
          <c:idx val="6"/>
          <c:order val="6"/>
          <c:tx>
            <c:strRef>
              <c:f>'8.4'!$K$33</c:f>
              <c:strCache>
                <c:ptCount val="1"/>
                <c:pt idx="0">
                  <c:v>Obchod, služby, školství, zdravotnictví</c:v>
                </c:pt>
              </c:strCache>
            </c:strRef>
          </c:tx>
          <c:invertIfNegative val="0"/>
          <c:cat>
            <c:strRef>
              <c:f>'8.4'!$L$26:$N$26</c:f>
              <c:strCache>
                <c:ptCount val="3"/>
                <c:pt idx="0">
                  <c:v>Červenec</c:v>
                </c:pt>
                <c:pt idx="1">
                  <c:v>Srpen</c:v>
                </c:pt>
                <c:pt idx="2">
                  <c:v>Září</c:v>
                </c:pt>
              </c:strCache>
            </c:strRef>
          </c:cat>
          <c:val>
            <c:numRef>
              <c:f>'8.4'!$L$33:$N$33</c:f>
              <c:numCache>
                <c:formatCode>#,##0.0</c:formatCode>
                <c:ptCount val="3"/>
                <c:pt idx="0">
                  <c:v>17080.811000000002</c:v>
                </c:pt>
                <c:pt idx="1">
                  <c:v>16314.645</c:v>
                </c:pt>
                <c:pt idx="2">
                  <c:v>26350.529999999995</c:v>
                </c:pt>
              </c:numCache>
            </c:numRef>
          </c:val>
          <c:extLst xmlns:c16r2="http://schemas.microsoft.com/office/drawing/2015/06/chart">
            <c:ext xmlns:c16="http://schemas.microsoft.com/office/drawing/2014/chart" uri="{C3380CC4-5D6E-409C-BE32-E72D297353CC}">
              <c16:uniqueId val="{00000006-3370-416A-BA2F-F112FABA85B0}"/>
            </c:ext>
          </c:extLst>
        </c:ser>
        <c:ser>
          <c:idx val="7"/>
          <c:order val="7"/>
          <c:tx>
            <c:strRef>
              <c:f>'8.4'!$K$34</c:f>
              <c:strCache>
                <c:ptCount val="1"/>
                <c:pt idx="0">
                  <c:v>Ostatní</c:v>
                </c:pt>
              </c:strCache>
            </c:strRef>
          </c:tx>
          <c:invertIfNegative val="0"/>
          <c:cat>
            <c:strRef>
              <c:f>'8.4'!$L$26:$N$26</c:f>
              <c:strCache>
                <c:ptCount val="3"/>
                <c:pt idx="0">
                  <c:v>Červenec</c:v>
                </c:pt>
                <c:pt idx="1">
                  <c:v>Srpen</c:v>
                </c:pt>
                <c:pt idx="2">
                  <c:v>Září</c:v>
                </c:pt>
              </c:strCache>
            </c:strRef>
          </c:cat>
          <c:val>
            <c:numRef>
              <c:f>'8.4'!$L$34:$N$34</c:f>
              <c:numCache>
                <c:formatCode>#,##0.0</c:formatCode>
                <c:ptCount val="3"/>
                <c:pt idx="0">
                  <c:v>4212.25</c:v>
                </c:pt>
                <c:pt idx="1">
                  <c:v>4214.5740000000005</c:v>
                </c:pt>
                <c:pt idx="2">
                  <c:v>5799.22</c:v>
                </c:pt>
              </c:numCache>
            </c:numRef>
          </c:val>
          <c:extLst xmlns:c16r2="http://schemas.microsoft.com/office/drawing/2015/06/chart">
            <c:ext xmlns:c16="http://schemas.microsoft.com/office/drawing/2014/chart" uri="{C3380CC4-5D6E-409C-BE32-E72D297353CC}">
              <c16:uniqueId val="{00000007-3370-416A-BA2F-F112FABA85B0}"/>
            </c:ext>
          </c:extLst>
        </c:ser>
        <c:dLbls>
          <c:showLegendKey val="0"/>
          <c:showVal val="0"/>
          <c:showCatName val="0"/>
          <c:showSerName val="0"/>
          <c:showPercent val="0"/>
          <c:showBubbleSize val="0"/>
        </c:dLbls>
        <c:gapWidth val="150"/>
        <c:overlap val="100"/>
        <c:axId val="168632704"/>
        <c:axId val="168634240"/>
      </c:barChart>
      <c:catAx>
        <c:axId val="168632704"/>
        <c:scaling>
          <c:orientation val="minMax"/>
        </c:scaling>
        <c:delete val="0"/>
        <c:axPos val="b"/>
        <c:numFmt formatCode="General" sourceLinked="1"/>
        <c:majorTickMark val="none"/>
        <c:minorTickMark val="none"/>
        <c:tickLblPos val="nextTo"/>
        <c:txPr>
          <a:bodyPr/>
          <a:lstStyle/>
          <a:p>
            <a:pPr>
              <a:defRPr sz="900"/>
            </a:pPr>
            <a:endParaRPr lang="cs-CZ"/>
          </a:p>
        </c:txPr>
        <c:crossAx val="168634240"/>
        <c:crosses val="autoZero"/>
        <c:auto val="1"/>
        <c:lblAlgn val="ctr"/>
        <c:lblOffset val="100"/>
        <c:noMultiLvlLbl val="0"/>
      </c:catAx>
      <c:valAx>
        <c:axId val="168634240"/>
        <c:scaling>
          <c:orientation val="minMax"/>
          <c:max val="150000"/>
        </c:scaling>
        <c:delete val="0"/>
        <c:axPos val="l"/>
        <c:majorGridlines/>
        <c:numFmt formatCode="#,##0" sourceLinked="0"/>
        <c:majorTickMark val="out"/>
        <c:minorTickMark val="none"/>
        <c:tickLblPos val="nextTo"/>
        <c:spPr>
          <a:ln>
            <a:noFill/>
          </a:ln>
        </c:spPr>
        <c:txPr>
          <a:bodyPr/>
          <a:lstStyle/>
          <a:p>
            <a:pPr>
              <a:defRPr sz="900"/>
            </a:pPr>
            <a:endParaRPr lang="cs-CZ"/>
          </a:p>
        </c:txPr>
        <c:crossAx val="168632704"/>
        <c:crosses val="autoZero"/>
        <c:crossBetween val="between"/>
        <c:majorUnit val="3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'8.4'!$L$39</c:f>
              <c:strCache>
                <c:ptCount val="1"/>
                <c:pt idx="0">
                  <c:v>Instalovaný výkon</c:v>
                </c:pt>
              </c:strCache>
            </c:strRef>
          </c:tx>
          <c:invertIfNegative val="0"/>
          <c:val>
            <c:numRef>
              <c:f>'8.4'!$M$39</c:f>
              <c:numCache>
                <c:formatCode>0.0%</c:formatCode>
                <c:ptCount val="1"/>
                <c:pt idx="0">
                  <c:v>7.2048072827134615E-2</c:v>
                </c:pt>
              </c:numCache>
            </c:numRef>
          </c:val>
          <c:extLst xmlns:c16r2="http://schemas.microsoft.com/office/drawing/2015/06/chart">
            <c:ext xmlns:c16="http://schemas.microsoft.com/office/drawing/2014/chart" uri="{C3380CC4-5D6E-409C-BE32-E72D297353CC}">
              <c16:uniqueId val="{00000000-AF11-40D5-B829-C32BBA350094}"/>
            </c:ext>
          </c:extLst>
        </c:ser>
        <c:ser>
          <c:idx val="1"/>
          <c:order val="1"/>
          <c:tx>
            <c:strRef>
              <c:f>'8.4'!$L$40</c:f>
              <c:strCache>
                <c:ptCount val="1"/>
                <c:pt idx="0">
                  <c:v>Výroba tepla brutto</c:v>
                </c:pt>
              </c:strCache>
            </c:strRef>
          </c:tx>
          <c:invertIfNegative val="0"/>
          <c:val>
            <c:numRef>
              <c:f>'8.4'!$M$40</c:f>
              <c:numCache>
                <c:formatCode>0.0%</c:formatCode>
                <c:ptCount val="1"/>
                <c:pt idx="0">
                  <c:v>8.96173145335913E-2</c:v>
                </c:pt>
              </c:numCache>
            </c:numRef>
          </c:val>
          <c:extLst xmlns:c16r2="http://schemas.microsoft.com/office/drawing/2015/06/chart">
            <c:ext xmlns:c16="http://schemas.microsoft.com/office/drawing/2014/chart" uri="{C3380CC4-5D6E-409C-BE32-E72D297353CC}">
              <c16:uniqueId val="{00000001-AF11-40D5-B829-C32BBA350094}"/>
            </c:ext>
          </c:extLst>
        </c:ser>
        <c:ser>
          <c:idx val="2"/>
          <c:order val="2"/>
          <c:tx>
            <c:strRef>
              <c:f>'8.4'!$L$41</c:f>
              <c:strCache>
                <c:ptCount val="1"/>
                <c:pt idx="0">
                  <c:v>Dodávky tepla</c:v>
                </c:pt>
              </c:strCache>
            </c:strRef>
          </c:tx>
          <c:invertIfNegative val="0"/>
          <c:val>
            <c:numRef>
              <c:f>'8.4'!$M$41</c:f>
              <c:numCache>
                <c:formatCode>0.0%</c:formatCode>
                <c:ptCount val="1"/>
                <c:pt idx="0">
                  <c:v>3.5469750757153556E-2</c:v>
                </c:pt>
              </c:numCache>
            </c:numRef>
          </c:val>
          <c:extLst xmlns:c16r2="http://schemas.microsoft.com/office/drawing/2015/06/chart">
            <c:ext xmlns:c16="http://schemas.microsoft.com/office/drawing/2014/chart" uri="{C3380CC4-5D6E-409C-BE32-E72D297353CC}">
              <c16:uniqueId val="{00000002-AF11-40D5-B829-C32BBA350094}"/>
            </c:ext>
          </c:extLst>
        </c:ser>
        <c:dLbls>
          <c:showLegendKey val="0"/>
          <c:showVal val="0"/>
          <c:showCatName val="0"/>
          <c:showSerName val="0"/>
          <c:showPercent val="0"/>
          <c:showBubbleSize val="0"/>
        </c:dLbls>
        <c:gapWidth val="150"/>
        <c:axId val="168677760"/>
        <c:axId val="168679296"/>
      </c:barChart>
      <c:catAx>
        <c:axId val="168677760"/>
        <c:scaling>
          <c:orientation val="maxMin"/>
        </c:scaling>
        <c:delete val="0"/>
        <c:axPos val="l"/>
        <c:numFmt formatCode="General" sourceLinked="1"/>
        <c:majorTickMark val="none"/>
        <c:minorTickMark val="none"/>
        <c:tickLblPos val="none"/>
        <c:crossAx val="168679296"/>
        <c:crosses val="autoZero"/>
        <c:auto val="1"/>
        <c:lblAlgn val="ctr"/>
        <c:lblOffset val="100"/>
        <c:noMultiLvlLbl val="0"/>
      </c:catAx>
      <c:valAx>
        <c:axId val="16867929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867776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'8.4'!$K$10</c:f>
              <c:strCache>
                <c:ptCount val="1"/>
                <c:pt idx="0">
                  <c:v>Biomasa</c:v>
                </c:pt>
              </c:strCache>
            </c:strRef>
          </c:tx>
          <c:spPr>
            <a:solidFill>
              <a:schemeClr val="accent3">
                <a:lumMod val="75000"/>
              </a:schemeClr>
            </a:solidFill>
          </c:spPr>
          <c:invertIfNegative val="0"/>
          <c:cat>
            <c:strRef>
              <c:f>'8.4'!$L$9:$N$9</c:f>
              <c:strCache>
                <c:ptCount val="3"/>
                <c:pt idx="0">
                  <c:v>Červenec</c:v>
                </c:pt>
                <c:pt idx="1">
                  <c:v>Srpen</c:v>
                </c:pt>
                <c:pt idx="2">
                  <c:v>Září</c:v>
                </c:pt>
              </c:strCache>
            </c:strRef>
          </c:cat>
          <c:val>
            <c:numRef>
              <c:f>'8.4'!$L$10:$N$10</c:f>
              <c:numCache>
                <c:formatCode>#,##0.0</c:formatCode>
                <c:ptCount val="3"/>
                <c:pt idx="0">
                  <c:v>12274.897999999999</c:v>
                </c:pt>
                <c:pt idx="1">
                  <c:v>10316.754999999999</c:v>
                </c:pt>
                <c:pt idx="2">
                  <c:v>19499.054</c:v>
                </c:pt>
              </c:numCache>
            </c:numRef>
          </c:val>
          <c:extLst xmlns:c16r2="http://schemas.microsoft.com/office/drawing/2015/06/chart">
            <c:ext xmlns:c16="http://schemas.microsoft.com/office/drawing/2014/chart" uri="{C3380CC4-5D6E-409C-BE32-E72D297353CC}">
              <c16:uniqueId val="{00000000-2C7C-451A-955E-62FEC1AB4D5F}"/>
            </c:ext>
          </c:extLst>
        </c:ser>
        <c:ser>
          <c:idx val="1"/>
          <c:order val="1"/>
          <c:tx>
            <c:strRef>
              <c:f>'8.4'!$K$11</c:f>
              <c:strCache>
                <c:ptCount val="1"/>
                <c:pt idx="0">
                  <c:v>Bioplyn</c:v>
                </c:pt>
              </c:strCache>
            </c:strRef>
          </c:tx>
          <c:spPr>
            <a:solidFill>
              <a:schemeClr val="bg2">
                <a:lumMod val="50000"/>
              </a:schemeClr>
            </a:solidFill>
          </c:spPr>
          <c:invertIfNegative val="0"/>
          <c:cat>
            <c:strRef>
              <c:f>'8.4'!$L$9:$N$9</c:f>
              <c:strCache>
                <c:ptCount val="3"/>
                <c:pt idx="0">
                  <c:v>Červenec</c:v>
                </c:pt>
                <c:pt idx="1">
                  <c:v>Srpen</c:v>
                </c:pt>
                <c:pt idx="2">
                  <c:v>Září</c:v>
                </c:pt>
              </c:strCache>
            </c:strRef>
          </c:cat>
          <c:val>
            <c:numRef>
              <c:f>'8.4'!$L$11:$N$11</c:f>
              <c:numCache>
                <c:formatCode>#,##0.0</c:formatCode>
                <c:ptCount val="3"/>
                <c:pt idx="0">
                  <c:v>447</c:v>
                </c:pt>
                <c:pt idx="1">
                  <c:v>362</c:v>
                </c:pt>
                <c:pt idx="2">
                  <c:v>487</c:v>
                </c:pt>
              </c:numCache>
            </c:numRef>
          </c:val>
          <c:extLst xmlns:c16r2="http://schemas.microsoft.com/office/drawing/2015/06/chart">
            <c:ext xmlns:c16="http://schemas.microsoft.com/office/drawing/2014/chart" uri="{C3380CC4-5D6E-409C-BE32-E72D297353CC}">
              <c16:uniqueId val="{00000001-2C7C-451A-955E-62FEC1AB4D5F}"/>
            </c:ext>
          </c:extLst>
        </c:ser>
        <c:ser>
          <c:idx val="2"/>
          <c:order val="2"/>
          <c:tx>
            <c:strRef>
              <c:f>'8.4'!$K$12</c:f>
              <c:strCache>
                <c:ptCount val="1"/>
                <c:pt idx="0">
                  <c:v>Černé uhlí</c:v>
                </c:pt>
              </c:strCache>
            </c:strRef>
          </c:tx>
          <c:spPr>
            <a:solidFill>
              <a:schemeClr val="tx1"/>
            </a:solidFill>
          </c:spPr>
          <c:invertIfNegative val="0"/>
          <c:cat>
            <c:strRef>
              <c:f>'8.4'!$L$9:$N$9</c:f>
              <c:strCache>
                <c:ptCount val="3"/>
                <c:pt idx="0">
                  <c:v>Červenec</c:v>
                </c:pt>
                <c:pt idx="1">
                  <c:v>Srpen</c:v>
                </c:pt>
                <c:pt idx="2">
                  <c:v>Září</c:v>
                </c:pt>
              </c:strCache>
            </c:strRef>
          </c:cat>
          <c:val>
            <c:numRef>
              <c:f>'8.4'!$L$12:$N$12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2C7C-451A-955E-62FEC1AB4D5F}"/>
            </c:ext>
          </c:extLst>
        </c:ser>
        <c:ser>
          <c:idx val="3"/>
          <c:order val="3"/>
          <c:tx>
            <c:strRef>
              <c:f>'8.4'!$K$13</c:f>
              <c:strCache>
                <c:ptCount val="1"/>
                <c:pt idx="0">
                  <c:v>Elektrická energie</c:v>
                </c:pt>
              </c:strCache>
            </c:strRef>
          </c:tx>
          <c:invertIfNegative val="0"/>
          <c:cat>
            <c:strRef>
              <c:f>'8.4'!$L$9:$N$9</c:f>
              <c:strCache>
                <c:ptCount val="3"/>
                <c:pt idx="0">
                  <c:v>Červenec</c:v>
                </c:pt>
                <c:pt idx="1">
                  <c:v>Srpen</c:v>
                </c:pt>
                <c:pt idx="2">
                  <c:v>Září</c:v>
                </c:pt>
              </c:strCache>
            </c:strRef>
          </c:cat>
          <c:val>
            <c:numRef>
              <c:f>'8.4'!$L$13:$N$13</c:f>
              <c:numCache>
                <c:formatCode>#,##0.0</c:formatCode>
                <c:ptCount val="3"/>
                <c:pt idx="0">
                  <c:v>3.8719999999999999</c:v>
                </c:pt>
                <c:pt idx="1">
                  <c:v>3.423</c:v>
                </c:pt>
                <c:pt idx="2">
                  <c:v>4.0739999999999998</c:v>
                </c:pt>
              </c:numCache>
            </c:numRef>
          </c:val>
          <c:extLst xmlns:c16r2="http://schemas.microsoft.com/office/drawing/2015/06/chart">
            <c:ext xmlns:c16="http://schemas.microsoft.com/office/drawing/2014/chart" uri="{C3380CC4-5D6E-409C-BE32-E72D297353CC}">
              <c16:uniqueId val="{00000003-2C7C-451A-955E-62FEC1AB4D5F}"/>
            </c:ext>
          </c:extLst>
        </c:ser>
        <c:ser>
          <c:idx val="4"/>
          <c:order val="4"/>
          <c:tx>
            <c:strRef>
              <c:f>'8.4'!$K$14</c:f>
              <c:strCache>
                <c:ptCount val="1"/>
                <c:pt idx="0">
                  <c:v>Energie prostředí (tepelné čerpadlo)</c:v>
                </c:pt>
              </c:strCache>
            </c:strRef>
          </c:tx>
          <c:invertIfNegative val="0"/>
          <c:cat>
            <c:strRef>
              <c:f>'8.4'!$L$9:$N$9</c:f>
              <c:strCache>
                <c:ptCount val="3"/>
                <c:pt idx="0">
                  <c:v>Červenec</c:v>
                </c:pt>
                <c:pt idx="1">
                  <c:v>Srpen</c:v>
                </c:pt>
                <c:pt idx="2">
                  <c:v>Září</c:v>
                </c:pt>
              </c:strCache>
            </c:strRef>
          </c:cat>
          <c:val>
            <c:numRef>
              <c:f>'8.4'!$L$14:$N$14</c:f>
              <c:numCache>
                <c:formatCode>#,##0.0</c:formatCode>
                <c:ptCount val="3"/>
                <c:pt idx="0">
                  <c:v>341.55</c:v>
                </c:pt>
                <c:pt idx="1">
                  <c:v>301.18</c:v>
                </c:pt>
                <c:pt idx="2">
                  <c:v>305.41000000000003</c:v>
                </c:pt>
              </c:numCache>
            </c:numRef>
          </c:val>
          <c:extLst xmlns:c16r2="http://schemas.microsoft.com/office/drawing/2015/06/chart">
            <c:ext xmlns:c16="http://schemas.microsoft.com/office/drawing/2014/chart" uri="{C3380CC4-5D6E-409C-BE32-E72D297353CC}">
              <c16:uniqueId val="{00000004-2C7C-451A-955E-62FEC1AB4D5F}"/>
            </c:ext>
          </c:extLst>
        </c:ser>
        <c:ser>
          <c:idx val="5"/>
          <c:order val="5"/>
          <c:tx>
            <c:strRef>
              <c:f>'8.4'!$K$15</c:f>
              <c:strCache>
                <c:ptCount val="1"/>
                <c:pt idx="0">
                  <c:v>Energie Slunce (solární kolektor)</c:v>
                </c:pt>
              </c:strCache>
            </c:strRef>
          </c:tx>
          <c:invertIfNegative val="0"/>
          <c:cat>
            <c:strRef>
              <c:f>'8.4'!$L$9:$N$9</c:f>
              <c:strCache>
                <c:ptCount val="3"/>
                <c:pt idx="0">
                  <c:v>Červenec</c:v>
                </c:pt>
                <c:pt idx="1">
                  <c:v>Srpen</c:v>
                </c:pt>
                <c:pt idx="2">
                  <c:v>Září</c:v>
                </c:pt>
              </c:strCache>
            </c:strRef>
          </c:cat>
          <c:val>
            <c:numRef>
              <c:f>'8.4'!$L$15:$N$15</c:f>
              <c:numCache>
                <c:formatCode>#,##0.0</c:formatCode>
                <c:ptCount val="3"/>
                <c:pt idx="0">
                  <c:v>27.215</c:v>
                </c:pt>
                <c:pt idx="1">
                  <c:v>25.936</c:v>
                </c:pt>
                <c:pt idx="2">
                  <c:v>21.771999999999998</c:v>
                </c:pt>
              </c:numCache>
            </c:numRef>
          </c:val>
          <c:extLst xmlns:c16r2="http://schemas.microsoft.com/office/drawing/2015/06/chart">
            <c:ext xmlns:c16="http://schemas.microsoft.com/office/drawing/2014/chart" uri="{C3380CC4-5D6E-409C-BE32-E72D297353CC}">
              <c16:uniqueId val="{00000005-2C7C-451A-955E-62FEC1AB4D5F}"/>
            </c:ext>
          </c:extLst>
        </c:ser>
        <c:ser>
          <c:idx val="6"/>
          <c:order val="6"/>
          <c:tx>
            <c:strRef>
              <c:f>'8.4'!$K$16</c:f>
              <c:strCache>
                <c:ptCount val="1"/>
                <c:pt idx="0">
                  <c:v>Hnědé uhlí</c:v>
                </c:pt>
              </c:strCache>
            </c:strRef>
          </c:tx>
          <c:spPr>
            <a:solidFill>
              <a:srgbClr val="6E4932"/>
            </a:solidFill>
          </c:spPr>
          <c:invertIfNegative val="0"/>
          <c:cat>
            <c:strRef>
              <c:f>'8.4'!$L$9:$N$9</c:f>
              <c:strCache>
                <c:ptCount val="3"/>
                <c:pt idx="0">
                  <c:v>Červenec</c:v>
                </c:pt>
                <c:pt idx="1">
                  <c:v>Srpen</c:v>
                </c:pt>
                <c:pt idx="2">
                  <c:v>Září</c:v>
                </c:pt>
              </c:strCache>
            </c:strRef>
          </c:cat>
          <c:val>
            <c:numRef>
              <c:f>'8.4'!$L$16:$N$16</c:f>
              <c:numCache>
                <c:formatCode>#,##0.0</c:formatCode>
                <c:ptCount val="3"/>
                <c:pt idx="0">
                  <c:v>46249.61</c:v>
                </c:pt>
                <c:pt idx="1">
                  <c:v>40078.651000000005</c:v>
                </c:pt>
                <c:pt idx="2">
                  <c:v>75500.425000000003</c:v>
                </c:pt>
              </c:numCache>
            </c:numRef>
          </c:val>
          <c:extLst xmlns:c16r2="http://schemas.microsoft.com/office/drawing/2015/06/chart">
            <c:ext xmlns:c16="http://schemas.microsoft.com/office/drawing/2014/chart" uri="{C3380CC4-5D6E-409C-BE32-E72D297353CC}">
              <c16:uniqueId val="{00000006-2C7C-451A-955E-62FEC1AB4D5F}"/>
            </c:ext>
          </c:extLst>
        </c:ser>
        <c:ser>
          <c:idx val="7"/>
          <c:order val="7"/>
          <c:tx>
            <c:strRef>
              <c:f>'8.4'!$K$17</c:f>
              <c:strCache>
                <c:ptCount val="1"/>
                <c:pt idx="0">
                  <c:v>Jaderné palivo</c:v>
                </c:pt>
              </c:strCache>
            </c:strRef>
          </c:tx>
          <c:invertIfNegative val="0"/>
          <c:cat>
            <c:strRef>
              <c:f>'8.4'!$L$9:$N$9</c:f>
              <c:strCache>
                <c:ptCount val="3"/>
                <c:pt idx="0">
                  <c:v>Červenec</c:v>
                </c:pt>
                <c:pt idx="1">
                  <c:v>Srpen</c:v>
                </c:pt>
                <c:pt idx="2">
                  <c:v>Září</c:v>
                </c:pt>
              </c:strCache>
            </c:strRef>
          </c:cat>
          <c:val>
            <c:numRef>
              <c:f>'8.4'!$L$17:$N$17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2C7C-451A-955E-62FEC1AB4D5F}"/>
            </c:ext>
          </c:extLst>
        </c:ser>
        <c:ser>
          <c:idx val="8"/>
          <c:order val="8"/>
          <c:tx>
            <c:strRef>
              <c:f>'8.4'!$K$18</c:f>
              <c:strCache>
                <c:ptCount val="1"/>
                <c:pt idx="0">
                  <c:v>Koks</c:v>
                </c:pt>
              </c:strCache>
            </c:strRef>
          </c:tx>
          <c:invertIfNegative val="0"/>
          <c:cat>
            <c:strRef>
              <c:f>'8.4'!$L$9:$N$9</c:f>
              <c:strCache>
                <c:ptCount val="3"/>
                <c:pt idx="0">
                  <c:v>Červenec</c:v>
                </c:pt>
                <c:pt idx="1">
                  <c:v>Srpen</c:v>
                </c:pt>
                <c:pt idx="2">
                  <c:v>Září</c:v>
                </c:pt>
              </c:strCache>
            </c:strRef>
          </c:cat>
          <c:val>
            <c:numRef>
              <c:f>'8.4'!$L$18:$N$18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2C7C-451A-955E-62FEC1AB4D5F}"/>
            </c:ext>
          </c:extLst>
        </c:ser>
        <c:ser>
          <c:idx val="9"/>
          <c:order val="9"/>
          <c:tx>
            <c:strRef>
              <c:f>'8.4'!$K$19</c:f>
              <c:strCache>
                <c:ptCount val="1"/>
                <c:pt idx="0">
                  <c:v>Odpadní teplo</c:v>
                </c:pt>
              </c:strCache>
            </c:strRef>
          </c:tx>
          <c:invertIfNegative val="0"/>
          <c:cat>
            <c:strRef>
              <c:f>'8.4'!$L$9:$N$9</c:f>
              <c:strCache>
                <c:ptCount val="3"/>
                <c:pt idx="0">
                  <c:v>Červenec</c:v>
                </c:pt>
                <c:pt idx="1">
                  <c:v>Srpen</c:v>
                </c:pt>
                <c:pt idx="2">
                  <c:v>Září</c:v>
                </c:pt>
              </c:strCache>
            </c:strRef>
          </c:cat>
          <c:val>
            <c:numRef>
              <c:f>'8.4'!$L$19:$N$19</c:f>
              <c:numCache>
                <c:formatCode>#,##0.0</c:formatCode>
                <c:ptCount val="3"/>
                <c:pt idx="0">
                  <c:v>65.010000000000005</c:v>
                </c:pt>
                <c:pt idx="1">
                  <c:v>61.7</c:v>
                </c:pt>
                <c:pt idx="2">
                  <c:v>0</c:v>
                </c:pt>
              </c:numCache>
            </c:numRef>
          </c:val>
          <c:extLst xmlns:c16r2="http://schemas.microsoft.com/office/drawing/2015/06/chart">
            <c:ext xmlns:c16="http://schemas.microsoft.com/office/drawing/2014/chart" uri="{C3380CC4-5D6E-409C-BE32-E72D297353CC}">
              <c16:uniqueId val="{00000009-2C7C-451A-955E-62FEC1AB4D5F}"/>
            </c:ext>
          </c:extLst>
        </c:ser>
        <c:ser>
          <c:idx val="10"/>
          <c:order val="10"/>
          <c:tx>
            <c:strRef>
              <c:f>'8.4'!$K$20</c:f>
              <c:strCache>
                <c:ptCount val="1"/>
                <c:pt idx="0">
                  <c:v>Ostatní kapalná paliva</c:v>
                </c:pt>
              </c:strCache>
            </c:strRef>
          </c:tx>
          <c:invertIfNegative val="0"/>
          <c:cat>
            <c:strRef>
              <c:f>'8.4'!$L$9:$N$9</c:f>
              <c:strCache>
                <c:ptCount val="3"/>
                <c:pt idx="0">
                  <c:v>Červenec</c:v>
                </c:pt>
                <c:pt idx="1">
                  <c:v>Srpen</c:v>
                </c:pt>
                <c:pt idx="2">
                  <c:v>Září</c:v>
                </c:pt>
              </c:strCache>
            </c:strRef>
          </c:cat>
          <c:val>
            <c:numRef>
              <c:f>'8.4'!$L$20:$N$20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2C7C-451A-955E-62FEC1AB4D5F}"/>
            </c:ext>
          </c:extLst>
        </c:ser>
        <c:ser>
          <c:idx val="11"/>
          <c:order val="11"/>
          <c:tx>
            <c:strRef>
              <c:f>'8.4'!$K$21</c:f>
              <c:strCache>
                <c:ptCount val="1"/>
                <c:pt idx="0">
                  <c:v>Ostatní pevná paliva</c:v>
                </c:pt>
              </c:strCache>
            </c:strRef>
          </c:tx>
          <c:invertIfNegative val="0"/>
          <c:cat>
            <c:strRef>
              <c:f>'8.4'!$L$9:$N$9</c:f>
              <c:strCache>
                <c:ptCount val="3"/>
                <c:pt idx="0">
                  <c:v>Červenec</c:v>
                </c:pt>
                <c:pt idx="1">
                  <c:v>Srpen</c:v>
                </c:pt>
                <c:pt idx="2">
                  <c:v>Září</c:v>
                </c:pt>
              </c:strCache>
            </c:strRef>
          </c:cat>
          <c:val>
            <c:numRef>
              <c:f>'8.4'!$L$21:$N$21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B-2C7C-451A-955E-62FEC1AB4D5F}"/>
            </c:ext>
          </c:extLst>
        </c:ser>
        <c:ser>
          <c:idx val="12"/>
          <c:order val="12"/>
          <c:tx>
            <c:strRef>
              <c:f>'8.4'!$K$22</c:f>
              <c:strCache>
                <c:ptCount val="1"/>
                <c:pt idx="0">
                  <c:v>Ostatní plyny</c:v>
                </c:pt>
              </c:strCache>
            </c:strRef>
          </c:tx>
          <c:invertIfNegative val="0"/>
          <c:cat>
            <c:strRef>
              <c:f>'8.4'!$L$9:$N$9</c:f>
              <c:strCache>
                <c:ptCount val="3"/>
                <c:pt idx="0">
                  <c:v>Červenec</c:v>
                </c:pt>
                <c:pt idx="1">
                  <c:v>Srpen</c:v>
                </c:pt>
                <c:pt idx="2">
                  <c:v>Září</c:v>
                </c:pt>
              </c:strCache>
            </c:strRef>
          </c:cat>
          <c:val>
            <c:numRef>
              <c:f>'8.4'!$L$22:$N$22</c:f>
              <c:numCache>
                <c:formatCode>#,##0.0</c:formatCode>
                <c:ptCount val="3"/>
                <c:pt idx="0">
                  <c:v>1198.3899999999999</c:v>
                </c:pt>
                <c:pt idx="1">
                  <c:v>1150.99</c:v>
                </c:pt>
                <c:pt idx="2">
                  <c:v>0</c:v>
                </c:pt>
              </c:numCache>
            </c:numRef>
          </c:val>
          <c:extLst xmlns:c16r2="http://schemas.microsoft.com/office/drawing/2015/06/chart">
            <c:ext xmlns:c16="http://schemas.microsoft.com/office/drawing/2014/chart" uri="{C3380CC4-5D6E-409C-BE32-E72D297353CC}">
              <c16:uniqueId val="{0000000C-2C7C-451A-955E-62FEC1AB4D5F}"/>
            </c:ext>
          </c:extLst>
        </c:ser>
        <c:ser>
          <c:idx val="13"/>
          <c:order val="13"/>
          <c:tx>
            <c:strRef>
              <c:f>'8.4'!$K$23</c:f>
              <c:strCache>
                <c:ptCount val="1"/>
                <c:pt idx="0">
                  <c:v>Ostatní</c:v>
                </c:pt>
              </c:strCache>
            </c:strRef>
          </c:tx>
          <c:invertIfNegative val="0"/>
          <c:cat>
            <c:strRef>
              <c:f>'8.4'!$L$9:$N$9</c:f>
              <c:strCache>
                <c:ptCount val="3"/>
                <c:pt idx="0">
                  <c:v>Červenec</c:v>
                </c:pt>
                <c:pt idx="1">
                  <c:v>Srpen</c:v>
                </c:pt>
                <c:pt idx="2">
                  <c:v>Září</c:v>
                </c:pt>
              </c:strCache>
            </c:strRef>
          </c:cat>
          <c:val>
            <c:numRef>
              <c:f>'8.4'!$L$23:$N$23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2C7C-451A-955E-62FEC1AB4D5F}"/>
            </c:ext>
          </c:extLst>
        </c:ser>
        <c:ser>
          <c:idx val="14"/>
          <c:order val="14"/>
          <c:tx>
            <c:strRef>
              <c:f>'8.4'!$K$24</c:f>
              <c:strCache>
                <c:ptCount val="1"/>
                <c:pt idx="0">
                  <c:v>Topné oleje</c:v>
                </c:pt>
              </c:strCache>
            </c:strRef>
          </c:tx>
          <c:invertIfNegative val="0"/>
          <c:cat>
            <c:strRef>
              <c:f>'8.4'!$L$9:$N$9</c:f>
              <c:strCache>
                <c:ptCount val="3"/>
                <c:pt idx="0">
                  <c:v>Červenec</c:v>
                </c:pt>
                <c:pt idx="1">
                  <c:v>Srpen</c:v>
                </c:pt>
                <c:pt idx="2">
                  <c:v>Září</c:v>
                </c:pt>
              </c:strCache>
            </c:strRef>
          </c:cat>
          <c:val>
            <c:numRef>
              <c:f>'8.4'!$L$24:$N$24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E-2C7C-451A-955E-62FEC1AB4D5F}"/>
            </c:ext>
          </c:extLst>
        </c:ser>
        <c:ser>
          <c:idx val="15"/>
          <c:order val="15"/>
          <c:tx>
            <c:strRef>
              <c:f>'8.4'!$K$25</c:f>
              <c:strCache>
                <c:ptCount val="1"/>
                <c:pt idx="0">
                  <c:v>Zemní plyn</c:v>
                </c:pt>
              </c:strCache>
            </c:strRef>
          </c:tx>
          <c:spPr>
            <a:solidFill>
              <a:srgbClr val="EBE600"/>
            </a:solidFill>
          </c:spPr>
          <c:invertIfNegative val="0"/>
          <c:cat>
            <c:strRef>
              <c:f>'8.4'!$L$9:$N$9</c:f>
              <c:strCache>
                <c:ptCount val="3"/>
                <c:pt idx="0">
                  <c:v>Červenec</c:v>
                </c:pt>
                <c:pt idx="1">
                  <c:v>Srpen</c:v>
                </c:pt>
                <c:pt idx="2">
                  <c:v>Září</c:v>
                </c:pt>
              </c:strCache>
            </c:strRef>
          </c:cat>
          <c:val>
            <c:numRef>
              <c:f>'8.4'!$L$25:$N$25</c:f>
              <c:numCache>
                <c:formatCode>#,##0.0</c:formatCode>
                <c:ptCount val="3"/>
                <c:pt idx="0">
                  <c:v>41573.595000000008</c:v>
                </c:pt>
                <c:pt idx="1">
                  <c:v>43929.583000000006</c:v>
                </c:pt>
                <c:pt idx="2">
                  <c:v>48969.903000000006</c:v>
                </c:pt>
              </c:numCache>
            </c:numRef>
          </c:val>
          <c:extLst xmlns:c16r2="http://schemas.microsoft.com/office/drawing/2015/06/chart">
            <c:ext xmlns:c16="http://schemas.microsoft.com/office/drawing/2014/chart" uri="{C3380CC4-5D6E-409C-BE32-E72D297353CC}">
              <c16:uniqueId val="{0000000F-2C7C-451A-955E-62FEC1AB4D5F}"/>
            </c:ext>
          </c:extLst>
        </c:ser>
        <c:dLbls>
          <c:showLegendKey val="0"/>
          <c:showVal val="0"/>
          <c:showCatName val="0"/>
          <c:showSerName val="0"/>
          <c:showPercent val="0"/>
          <c:showBubbleSize val="0"/>
        </c:dLbls>
        <c:gapWidth val="150"/>
        <c:overlap val="100"/>
        <c:axId val="168915328"/>
        <c:axId val="168916864"/>
      </c:barChart>
      <c:catAx>
        <c:axId val="168915328"/>
        <c:scaling>
          <c:orientation val="minMax"/>
        </c:scaling>
        <c:delete val="0"/>
        <c:axPos val="b"/>
        <c:numFmt formatCode="General" sourceLinked="1"/>
        <c:majorTickMark val="none"/>
        <c:minorTickMark val="none"/>
        <c:tickLblPos val="nextTo"/>
        <c:txPr>
          <a:bodyPr/>
          <a:lstStyle/>
          <a:p>
            <a:pPr>
              <a:defRPr sz="900"/>
            </a:pPr>
            <a:endParaRPr lang="cs-CZ"/>
          </a:p>
        </c:txPr>
        <c:crossAx val="168916864"/>
        <c:crosses val="autoZero"/>
        <c:auto val="1"/>
        <c:lblAlgn val="ctr"/>
        <c:lblOffset val="100"/>
        <c:noMultiLvlLbl val="0"/>
      </c:catAx>
      <c:valAx>
        <c:axId val="168916864"/>
        <c:scaling>
          <c:orientation val="minMax"/>
          <c:max val="150000"/>
        </c:scaling>
        <c:delete val="0"/>
        <c:axPos val="l"/>
        <c:majorGridlines/>
        <c:numFmt formatCode="#,##0" sourceLinked="0"/>
        <c:majorTickMark val="out"/>
        <c:minorTickMark val="none"/>
        <c:tickLblPos val="nextTo"/>
        <c:spPr>
          <a:ln>
            <a:noFill/>
          </a:ln>
        </c:spPr>
        <c:txPr>
          <a:bodyPr/>
          <a:lstStyle/>
          <a:p>
            <a:pPr>
              <a:defRPr sz="900"/>
            </a:pPr>
            <a:endParaRPr lang="cs-CZ"/>
          </a:p>
        </c:txPr>
        <c:crossAx val="168915328"/>
        <c:crosses val="autoZero"/>
        <c:crossBetween val="between"/>
        <c:majorUnit val="3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19B2-4F6B-A101-59745005D5F0}"/>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19B2-4F6B-A101-59745005D5F0}"/>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19B2-4F6B-A101-59745005D5F0}"/>
              </c:ext>
            </c:extLst>
          </c:dPt>
          <c:dPt>
            <c:idx val="5"/>
            <c:bubble3D val="0"/>
            <c:extLst xmlns:c16r2="http://schemas.microsoft.com/office/drawing/2015/06/chart">
              <c:ext xmlns:c16="http://schemas.microsoft.com/office/drawing/2014/chart" uri="{C3380CC4-5D6E-409C-BE32-E72D297353CC}">
                <c16:uniqueId val="{00000006-19B2-4F6B-A101-59745005D5F0}"/>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19B2-4F6B-A101-59745005D5F0}"/>
              </c:ext>
            </c:extLst>
          </c:dPt>
          <c:dPt>
            <c:idx val="7"/>
            <c:bubble3D val="0"/>
            <c:extLst xmlns:c16r2="http://schemas.microsoft.com/office/drawing/2015/06/chart">
              <c:ext xmlns:c16="http://schemas.microsoft.com/office/drawing/2014/chart" uri="{C3380CC4-5D6E-409C-BE32-E72D297353CC}">
                <c16:uniqueId val="{00000009-19B2-4F6B-A101-59745005D5F0}"/>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19B2-4F6B-A101-59745005D5F0}"/>
              </c:ext>
            </c:extLst>
          </c:dPt>
          <c:cat>
            <c:numRef>
              <c:f>'8.4'!$O$10:$O$25</c:f>
              <c:numCache>
                <c:formatCode>0.0%</c:formatCode>
                <c:ptCount val="16"/>
              </c:numCache>
            </c:numRef>
          </c:cat>
          <c:val>
            <c:numRef>
              <c:f>'8.4'!$J$10:$J$25</c:f>
              <c:numCache>
                <c:formatCode>0.0</c:formatCode>
                <c:ptCount val="16"/>
              </c:numCache>
            </c:numRef>
          </c:val>
          <c:extLst xmlns:c16r2="http://schemas.microsoft.com/office/drawing/2015/06/chart">
            <c:ext xmlns:c16="http://schemas.microsoft.com/office/drawing/2014/chart" uri="{C3380CC4-5D6E-409C-BE32-E72D297353CC}">
              <c16:uniqueId val="{0000000C-19B2-4F6B-A101-59745005D5F0}"/>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CE88-46EC-A25C-1A30C3C67B1D}"/>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CE88-46EC-A25C-1A30C3C67B1D}"/>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CE88-46EC-A25C-1A30C3C67B1D}"/>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CE88-46EC-A25C-1A30C3C67B1D}"/>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CE88-46EC-A25C-1A30C3C67B1D}"/>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CE88-46EC-A25C-1A30C3C67B1D}"/>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CE88-46EC-A25C-1A30C3C67B1D}"/>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CE88-46EC-A25C-1A30C3C67B1D}"/>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CE88-46EC-A25C-1A30C3C67B1D}"/>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CE88-46EC-A25C-1A30C3C67B1D}"/>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CE88-46EC-A25C-1A30C3C67B1D}"/>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CE88-46EC-A25C-1A30C3C67B1D}"/>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CE88-46EC-A25C-1A30C3C67B1D}"/>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CE88-46EC-A25C-1A30C3C67B1D}"/>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CE88-46EC-A25C-1A30C3C67B1D}"/>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CE88-46EC-A25C-1A30C3C67B1D}"/>
            </c:ext>
          </c:extLst>
        </c:ser>
        <c:dLbls>
          <c:showLegendKey val="0"/>
          <c:showVal val="0"/>
          <c:showCatName val="0"/>
          <c:showSerName val="0"/>
          <c:showPercent val="0"/>
          <c:showBubbleSize val="0"/>
        </c:dLbls>
        <c:gapWidth val="150"/>
        <c:axId val="106460672"/>
        <c:axId val="106462208"/>
      </c:barChart>
      <c:catAx>
        <c:axId val="106460672"/>
        <c:scaling>
          <c:orientation val="minMax"/>
        </c:scaling>
        <c:delete val="1"/>
        <c:axPos val="b"/>
        <c:numFmt formatCode="General" sourceLinked="1"/>
        <c:majorTickMark val="out"/>
        <c:minorTickMark val="none"/>
        <c:tickLblPos val="nextTo"/>
        <c:crossAx val="106462208"/>
        <c:crosses val="autoZero"/>
        <c:auto val="1"/>
        <c:lblAlgn val="ctr"/>
        <c:lblOffset val="100"/>
        <c:noMultiLvlLbl val="0"/>
      </c:catAx>
      <c:valAx>
        <c:axId val="106462208"/>
        <c:scaling>
          <c:orientation val="minMax"/>
        </c:scaling>
        <c:delete val="1"/>
        <c:axPos val="l"/>
        <c:numFmt formatCode="0.0%" sourceLinked="1"/>
        <c:majorTickMark val="out"/>
        <c:minorTickMark val="none"/>
        <c:tickLblPos val="nextTo"/>
        <c:crossAx val="1064606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7B9A-4780-A2EF-1B919D60E169}"/>
              </c:ext>
            </c:extLst>
          </c:dPt>
          <c:cat>
            <c:numRef>
              <c:f>'8.4'!$O$27:$O$34</c:f>
              <c:numCache>
                <c:formatCode>#,##0.0</c:formatCode>
                <c:ptCount val="8"/>
              </c:numCache>
            </c:numRef>
          </c:cat>
          <c:val>
            <c:numRef>
              <c:f>'8.4'!$J$27:$J$34</c:f>
              <c:numCache>
                <c:formatCode>0.0</c:formatCode>
                <c:ptCount val="8"/>
              </c:numCache>
            </c:numRef>
          </c:val>
          <c:extLst xmlns:c16r2="http://schemas.microsoft.com/office/drawing/2015/06/chart">
            <c:ext xmlns:c16="http://schemas.microsoft.com/office/drawing/2014/chart" uri="{C3380CC4-5D6E-409C-BE32-E72D297353CC}">
              <c16:uniqueId val="{00000001-7B9A-4780-A2EF-1B919D60E16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'8.5'!$K$27</c:f>
              <c:strCache>
                <c:ptCount val="1"/>
                <c:pt idx="0">
                  <c:v>Průmysl</c:v>
                </c:pt>
              </c:strCache>
            </c:strRef>
          </c:tx>
          <c:invertIfNegative val="0"/>
          <c:cat>
            <c:strRef>
              <c:f>'8.5'!$L$26:$N$26</c:f>
              <c:strCache>
                <c:ptCount val="3"/>
                <c:pt idx="0">
                  <c:v>Červenec</c:v>
                </c:pt>
                <c:pt idx="1">
                  <c:v>Srpen</c:v>
                </c:pt>
                <c:pt idx="2">
                  <c:v>Září</c:v>
                </c:pt>
              </c:strCache>
            </c:strRef>
          </c:cat>
          <c:val>
            <c:numRef>
              <c:f>'8.5'!$L$27:$N$27</c:f>
              <c:numCache>
                <c:formatCode>#,##0.0</c:formatCode>
                <c:ptCount val="3"/>
                <c:pt idx="0">
                  <c:v>1015.6899999999999</c:v>
                </c:pt>
                <c:pt idx="1">
                  <c:v>983.48</c:v>
                </c:pt>
                <c:pt idx="2">
                  <c:v>1445.7890000000002</c:v>
                </c:pt>
              </c:numCache>
            </c:numRef>
          </c:val>
          <c:extLst xmlns:c16r2="http://schemas.microsoft.com/office/drawing/2015/06/chart">
            <c:ext xmlns:c16="http://schemas.microsoft.com/office/drawing/2014/chart" uri="{C3380CC4-5D6E-409C-BE32-E72D297353CC}">
              <c16:uniqueId val="{00000000-B363-40D2-8D91-C550D348226B}"/>
            </c:ext>
          </c:extLst>
        </c:ser>
        <c:ser>
          <c:idx val="1"/>
          <c:order val="1"/>
          <c:tx>
            <c:strRef>
              <c:f>'8.5'!$K$28</c:f>
              <c:strCache>
                <c:ptCount val="1"/>
                <c:pt idx="0">
                  <c:v>Energetika</c:v>
                </c:pt>
              </c:strCache>
            </c:strRef>
          </c:tx>
          <c:invertIfNegative val="0"/>
          <c:cat>
            <c:strRef>
              <c:f>'8.5'!$L$26:$N$26</c:f>
              <c:strCache>
                <c:ptCount val="3"/>
                <c:pt idx="0">
                  <c:v>Červenec</c:v>
                </c:pt>
                <c:pt idx="1">
                  <c:v>Srpen</c:v>
                </c:pt>
                <c:pt idx="2">
                  <c:v>Září</c:v>
                </c:pt>
              </c:strCache>
            </c:strRef>
          </c:cat>
          <c:val>
            <c:numRef>
              <c:f>'8.5'!$L$28:$N$28</c:f>
              <c:numCache>
                <c:formatCode>#,##0.0</c:formatCode>
                <c:ptCount val="3"/>
                <c:pt idx="0">
                  <c:v>1410.97</c:v>
                </c:pt>
                <c:pt idx="1">
                  <c:v>1411.01</c:v>
                </c:pt>
                <c:pt idx="2">
                  <c:v>1669.09</c:v>
                </c:pt>
              </c:numCache>
            </c:numRef>
          </c:val>
          <c:extLst xmlns:c16r2="http://schemas.microsoft.com/office/drawing/2015/06/chart">
            <c:ext xmlns:c16="http://schemas.microsoft.com/office/drawing/2014/chart" uri="{C3380CC4-5D6E-409C-BE32-E72D297353CC}">
              <c16:uniqueId val="{00000001-B363-40D2-8D91-C550D348226B}"/>
            </c:ext>
          </c:extLst>
        </c:ser>
        <c:ser>
          <c:idx val="2"/>
          <c:order val="2"/>
          <c:tx>
            <c:strRef>
              <c:f>'8.5'!$K$29</c:f>
              <c:strCache>
                <c:ptCount val="1"/>
                <c:pt idx="0">
                  <c:v>Doprava</c:v>
                </c:pt>
              </c:strCache>
            </c:strRef>
          </c:tx>
          <c:invertIfNegative val="0"/>
          <c:cat>
            <c:strRef>
              <c:f>'8.5'!$L$26:$N$26</c:f>
              <c:strCache>
                <c:ptCount val="3"/>
                <c:pt idx="0">
                  <c:v>Červenec</c:v>
                </c:pt>
                <c:pt idx="1">
                  <c:v>Srpen</c:v>
                </c:pt>
                <c:pt idx="2">
                  <c:v>Září</c:v>
                </c:pt>
              </c:strCache>
            </c:strRef>
          </c:cat>
          <c:val>
            <c:numRef>
              <c:f>'8.5'!$L$29:$N$29</c:f>
              <c:numCache>
                <c:formatCode>#,##0.0</c:formatCode>
                <c:ptCount val="3"/>
                <c:pt idx="0">
                  <c:v>27.53</c:v>
                </c:pt>
                <c:pt idx="1">
                  <c:v>21.84</c:v>
                </c:pt>
                <c:pt idx="2">
                  <c:v>30.380000000000003</c:v>
                </c:pt>
              </c:numCache>
            </c:numRef>
          </c:val>
          <c:extLst xmlns:c16r2="http://schemas.microsoft.com/office/drawing/2015/06/chart">
            <c:ext xmlns:c16="http://schemas.microsoft.com/office/drawing/2014/chart" uri="{C3380CC4-5D6E-409C-BE32-E72D297353CC}">
              <c16:uniqueId val="{00000002-B363-40D2-8D91-C550D348226B}"/>
            </c:ext>
          </c:extLst>
        </c:ser>
        <c:ser>
          <c:idx val="3"/>
          <c:order val="3"/>
          <c:tx>
            <c:strRef>
              <c:f>'8.5'!$K$30</c:f>
              <c:strCache>
                <c:ptCount val="1"/>
                <c:pt idx="0">
                  <c:v>Stavebnictví</c:v>
                </c:pt>
              </c:strCache>
            </c:strRef>
          </c:tx>
          <c:invertIfNegative val="0"/>
          <c:cat>
            <c:strRef>
              <c:f>'8.5'!$L$26:$N$26</c:f>
              <c:strCache>
                <c:ptCount val="3"/>
                <c:pt idx="0">
                  <c:v>Červenec</c:v>
                </c:pt>
                <c:pt idx="1">
                  <c:v>Srpen</c:v>
                </c:pt>
                <c:pt idx="2">
                  <c:v>Září</c:v>
                </c:pt>
              </c:strCache>
            </c:strRef>
          </c:cat>
          <c:val>
            <c:numRef>
              <c:f>'8.5'!$L$30:$N$30</c:f>
              <c:numCache>
                <c:formatCode>#,##0.0</c:formatCode>
                <c:ptCount val="3"/>
                <c:pt idx="0">
                  <c:v>24.12</c:v>
                </c:pt>
                <c:pt idx="1">
                  <c:v>28.59</c:v>
                </c:pt>
                <c:pt idx="2">
                  <c:v>82.320000000000007</c:v>
                </c:pt>
              </c:numCache>
            </c:numRef>
          </c:val>
          <c:extLst xmlns:c16r2="http://schemas.microsoft.com/office/drawing/2015/06/chart">
            <c:ext xmlns:c16="http://schemas.microsoft.com/office/drawing/2014/chart" uri="{C3380CC4-5D6E-409C-BE32-E72D297353CC}">
              <c16:uniqueId val="{00000003-B363-40D2-8D91-C550D348226B}"/>
            </c:ext>
          </c:extLst>
        </c:ser>
        <c:ser>
          <c:idx val="4"/>
          <c:order val="4"/>
          <c:tx>
            <c:strRef>
              <c:f>'8.5'!$K$31</c:f>
              <c:strCache>
                <c:ptCount val="1"/>
                <c:pt idx="0">
                  <c:v>Zemědělství a lesnictví</c:v>
                </c:pt>
              </c:strCache>
            </c:strRef>
          </c:tx>
          <c:invertIfNegative val="0"/>
          <c:cat>
            <c:strRef>
              <c:f>'8.5'!$L$26:$N$26</c:f>
              <c:strCache>
                <c:ptCount val="3"/>
                <c:pt idx="0">
                  <c:v>Červenec</c:v>
                </c:pt>
                <c:pt idx="1">
                  <c:v>Srpen</c:v>
                </c:pt>
                <c:pt idx="2">
                  <c:v>Září</c:v>
                </c:pt>
              </c:strCache>
            </c:strRef>
          </c:cat>
          <c:val>
            <c:numRef>
              <c:f>'8.5'!$L$31:$N$31</c:f>
              <c:numCache>
                <c:formatCode>#,##0.0</c:formatCode>
                <c:ptCount val="3"/>
                <c:pt idx="0">
                  <c:v>1967.4</c:v>
                </c:pt>
                <c:pt idx="1">
                  <c:v>2084.08</c:v>
                </c:pt>
                <c:pt idx="2">
                  <c:v>3820.4270000000001</c:v>
                </c:pt>
              </c:numCache>
            </c:numRef>
          </c:val>
          <c:extLst xmlns:c16r2="http://schemas.microsoft.com/office/drawing/2015/06/chart">
            <c:ext xmlns:c16="http://schemas.microsoft.com/office/drawing/2014/chart" uri="{C3380CC4-5D6E-409C-BE32-E72D297353CC}">
              <c16:uniqueId val="{00000004-B363-40D2-8D91-C550D348226B}"/>
            </c:ext>
          </c:extLst>
        </c:ser>
        <c:ser>
          <c:idx val="5"/>
          <c:order val="5"/>
          <c:tx>
            <c:strRef>
              <c:f>'8.5'!$K$32</c:f>
              <c:strCache>
                <c:ptCount val="1"/>
                <c:pt idx="0">
                  <c:v>Domácnosti</c:v>
                </c:pt>
              </c:strCache>
            </c:strRef>
          </c:tx>
          <c:invertIfNegative val="0"/>
          <c:cat>
            <c:strRef>
              <c:f>'8.5'!$L$26:$N$26</c:f>
              <c:strCache>
                <c:ptCount val="3"/>
                <c:pt idx="0">
                  <c:v>Červenec</c:v>
                </c:pt>
                <c:pt idx="1">
                  <c:v>Srpen</c:v>
                </c:pt>
                <c:pt idx="2">
                  <c:v>Září</c:v>
                </c:pt>
              </c:strCache>
            </c:strRef>
          </c:cat>
          <c:val>
            <c:numRef>
              <c:f>'8.5'!$L$32:$N$32</c:f>
              <c:numCache>
                <c:formatCode>#,##0.0</c:formatCode>
                <c:ptCount val="3"/>
                <c:pt idx="0">
                  <c:v>20611.082999999999</c:v>
                </c:pt>
                <c:pt idx="1">
                  <c:v>19517.003000000004</c:v>
                </c:pt>
                <c:pt idx="2">
                  <c:v>29242.076000000008</c:v>
                </c:pt>
              </c:numCache>
            </c:numRef>
          </c:val>
          <c:extLst xmlns:c16r2="http://schemas.microsoft.com/office/drawing/2015/06/chart">
            <c:ext xmlns:c16="http://schemas.microsoft.com/office/drawing/2014/chart" uri="{C3380CC4-5D6E-409C-BE32-E72D297353CC}">
              <c16:uniqueId val="{00000005-B363-40D2-8D91-C550D348226B}"/>
            </c:ext>
          </c:extLst>
        </c:ser>
        <c:ser>
          <c:idx val="6"/>
          <c:order val="6"/>
          <c:tx>
            <c:strRef>
              <c:f>'8.5'!$K$33</c:f>
              <c:strCache>
                <c:ptCount val="1"/>
                <c:pt idx="0">
                  <c:v>Obchod, služby, školství, zdravotnictví</c:v>
                </c:pt>
              </c:strCache>
            </c:strRef>
          </c:tx>
          <c:invertIfNegative val="0"/>
          <c:cat>
            <c:strRef>
              <c:f>'8.5'!$L$26:$N$26</c:f>
              <c:strCache>
                <c:ptCount val="3"/>
                <c:pt idx="0">
                  <c:v>Červenec</c:v>
                </c:pt>
                <c:pt idx="1">
                  <c:v>Srpen</c:v>
                </c:pt>
                <c:pt idx="2">
                  <c:v>Září</c:v>
                </c:pt>
              </c:strCache>
            </c:strRef>
          </c:cat>
          <c:val>
            <c:numRef>
              <c:f>'8.5'!$L$33:$N$33</c:f>
              <c:numCache>
                <c:formatCode>#,##0.0</c:formatCode>
                <c:ptCount val="3"/>
                <c:pt idx="0">
                  <c:v>5333.9409999999998</c:v>
                </c:pt>
                <c:pt idx="1">
                  <c:v>5085.5249999999996</c:v>
                </c:pt>
                <c:pt idx="2">
                  <c:v>7674.61</c:v>
                </c:pt>
              </c:numCache>
            </c:numRef>
          </c:val>
          <c:extLst xmlns:c16r2="http://schemas.microsoft.com/office/drawing/2015/06/chart">
            <c:ext xmlns:c16="http://schemas.microsoft.com/office/drawing/2014/chart" uri="{C3380CC4-5D6E-409C-BE32-E72D297353CC}">
              <c16:uniqueId val="{00000006-B363-40D2-8D91-C550D348226B}"/>
            </c:ext>
          </c:extLst>
        </c:ser>
        <c:ser>
          <c:idx val="7"/>
          <c:order val="7"/>
          <c:tx>
            <c:strRef>
              <c:f>'8.5'!$K$34</c:f>
              <c:strCache>
                <c:ptCount val="1"/>
                <c:pt idx="0">
                  <c:v>Ostatní</c:v>
                </c:pt>
              </c:strCache>
            </c:strRef>
          </c:tx>
          <c:invertIfNegative val="0"/>
          <c:cat>
            <c:strRef>
              <c:f>'8.5'!$L$26:$N$26</c:f>
              <c:strCache>
                <c:ptCount val="3"/>
                <c:pt idx="0">
                  <c:v>Červenec</c:v>
                </c:pt>
                <c:pt idx="1">
                  <c:v>Srpen</c:v>
                </c:pt>
                <c:pt idx="2">
                  <c:v>Září</c:v>
                </c:pt>
              </c:strCache>
            </c:strRef>
          </c:cat>
          <c:val>
            <c:numRef>
              <c:f>'8.5'!$L$34:$N$34</c:f>
              <c:numCache>
                <c:formatCode>#,##0.0</c:formatCode>
                <c:ptCount val="3"/>
                <c:pt idx="0">
                  <c:v>0</c:v>
                </c:pt>
                <c:pt idx="1">
                  <c:v>0</c:v>
                </c:pt>
                <c:pt idx="2">
                  <c:v>0.88</c:v>
                </c:pt>
              </c:numCache>
            </c:numRef>
          </c:val>
          <c:extLst xmlns:c16r2="http://schemas.microsoft.com/office/drawing/2015/06/chart">
            <c:ext xmlns:c16="http://schemas.microsoft.com/office/drawing/2014/chart" uri="{C3380CC4-5D6E-409C-BE32-E72D297353CC}">
              <c16:uniqueId val="{00000007-B363-40D2-8D91-C550D348226B}"/>
            </c:ext>
          </c:extLst>
        </c:ser>
        <c:dLbls>
          <c:showLegendKey val="0"/>
          <c:showVal val="0"/>
          <c:showCatName val="0"/>
          <c:showSerName val="0"/>
          <c:showPercent val="0"/>
          <c:showBubbleSize val="0"/>
        </c:dLbls>
        <c:gapWidth val="150"/>
        <c:overlap val="100"/>
        <c:axId val="169055360"/>
        <c:axId val="169056896"/>
      </c:barChart>
      <c:catAx>
        <c:axId val="169055360"/>
        <c:scaling>
          <c:orientation val="minMax"/>
        </c:scaling>
        <c:delete val="0"/>
        <c:axPos val="b"/>
        <c:numFmt formatCode="General" sourceLinked="1"/>
        <c:majorTickMark val="none"/>
        <c:minorTickMark val="none"/>
        <c:tickLblPos val="nextTo"/>
        <c:txPr>
          <a:bodyPr/>
          <a:lstStyle/>
          <a:p>
            <a:pPr>
              <a:defRPr sz="900"/>
            </a:pPr>
            <a:endParaRPr lang="cs-CZ"/>
          </a:p>
        </c:txPr>
        <c:crossAx val="169056896"/>
        <c:crosses val="autoZero"/>
        <c:auto val="1"/>
        <c:lblAlgn val="ctr"/>
        <c:lblOffset val="100"/>
        <c:noMultiLvlLbl val="0"/>
      </c:catAx>
      <c:valAx>
        <c:axId val="169056896"/>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1690553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'8.5'!$L$39</c:f>
              <c:strCache>
                <c:ptCount val="1"/>
                <c:pt idx="0">
                  <c:v>Instalovaný výkon</c:v>
                </c:pt>
              </c:strCache>
            </c:strRef>
          </c:tx>
          <c:invertIfNegative val="0"/>
          <c:val>
            <c:numRef>
              <c:f>'8.5'!$M$39</c:f>
              <c:numCache>
                <c:formatCode>0.0%</c:formatCode>
                <c:ptCount val="1"/>
                <c:pt idx="0">
                  <c:v>1.4433207888551642E-2</c:v>
                </c:pt>
              </c:numCache>
            </c:numRef>
          </c:val>
          <c:extLst xmlns:c16r2="http://schemas.microsoft.com/office/drawing/2015/06/chart">
            <c:ext xmlns:c16="http://schemas.microsoft.com/office/drawing/2014/chart" uri="{C3380CC4-5D6E-409C-BE32-E72D297353CC}">
              <c16:uniqueId val="{00000000-3868-4782-96C7-1A7886EE5043}"/>
            </c:ext>
          </c:extLst>
        </c:ser>
        <c:ser>
          <c:idx val="1"/>
          <c:order val="1"/>
          <c:tx>
            <c:strRef>
              <c:f>'8.5'!$L$40</c:f>
              <c:strCache>
                <c:ptCount val="1"/>
                <c:pt idx="0">
                  <c:v>Výroba tepla brutto</c:v>
                </c:pt>
              </c:strCache>
            </c:strRef>
          </c:tx>
          <c:invertIfNegative val="0"/>
          <c:val>
            <c:numRef>
              <c:f>'8.5'!$M$40</c:f>
              <c:numCache>
                <c:formatCode>0.0%</c:formatCode>
                <c:ptCount val="1"/>
                <c:pt idx="0">
                  <c:v>1.9364969132299271E-2</c:v>
                </c:pt>
              </c:numCache>
            </c:numRef>
          </c:val>
          <c:extLst xmlns:c16r2="http://schemas.microsoft.com/office/drawing/2015/06/chart">
            <c:ext xmlns:c16="http://schemas.microsoft.com/office/drawing/2014/chart" uri="{C3380CC4-5D6E-409C-BE32-E72D297353CC}">
              <c16:uniqueId val="{00000001-3868-4782-96C7-1A7886EE5043}"/>
            </c:ext>
          </c:extLst>
        </c:ser>
        <c:ser>
          <c:idx val="2"/>
          <c:order val="2"/>
          <c:tx>
            <c:strRef>
              <c:f>'8.5'!$L$41</c:f>
              <c:strCache>
                <c:ptCount val="1"/>
                <c:pt idx="0">
                  <c:v>Dodávky tepla</c:v>
                </c:pt>
              </c:strCache>
            </c:strRef>
          </c:tx>
          <c:invertIfNegative val="0"/>
          <c:val>
            <c:numRef>
              <c:f>'8.5'!$M$41</c:f>
              <c:numCache>
                <c:formatCode>0.0%</c:formatCode>
                <c:ptCount val="1"/>
                <c:pt idx="0">
                  <c:v>1.3131748447070131E-2</c:v>
                </c:pt>
              </c:numCache>
            </c:numRef>
          </c:val>
          <c:extLst xmlns:c16r2="http://schemas.microsoft.com/office/drawing/2015/06/chart">
            <c:ext xmlns:c16="http://schemas.microsoft.com/office/drawing/2014/chart" uri="{C3380CC4-5D6E-409C-BE32-E72D297353CC}">
              <c16:uniqueId val="{00000002-3868-4782-96C7-1A7886EE5043}"/>
            </c:ext>
          </c:extLst>
        </c:ser>
        <c:dLbls>
          <c:showLegendKey val="0"/>
          <c:showVal val="0"/>
          <c:showCatName val="0"/>
          <c:showSerName val="0"/>
          <c:showPercent val="0"/>
          <c:showBubbleSize val="0"/>
        </c:dLbls>
        <c:gapWidth val="150"/>
        <c:axId val="169161856"/>
        <c:axId val="169163392"/>
      </c:barChart>
      <c:catAx>
        <c:axId val="169161856"/>
        <c:scaling>
          <c:orientation val="maxMin"/>
        </c:scaling>
        <c:delete val="0"/>
        <c:axPos val="l"/>
        <c:numFmt formatCode="General" sourceLinked="1"/>
        <c:majorTickMark val="none"/>
        <c:minorTickMark val="none"/>
        <c:tickLblPos val="none"/>
        <c:crossAx val="169163392"/>
        <c:crosses val="autoZero"/>
        <c:auto val="1"/>
        <c:lblAlgn val="ctr"/>
        <c:lblOffset val="100"/>
        <c:noMultiLvlLbl val="0"/>
      </c:catAx>
      <c:valAx>
        <c:axId val="1691633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916185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'8.5'!$K$10</c:f>
              <c:strCache>
                <c:ptCount val="1"/>
                <c:pt idx="0">
                  <c:v>Biomasa</c:v>
                </c:pt>
              </c:strCache>
            </c:strRef>
          </c:tx>
          <c:spPr>
            <a:solidFill>
              <a:schemeClr val="accent3">
                <a:lumMod val="75000"/>
              </a:schemeClr>
            </a:solidFill>
          </c:spPr>
          <c:invertIfNegative val="0"/>
          <c:cat>
            <c:strRef>
              <c:f>'8.5'!$L$9:$N$9</c:f>
              <c:strCache>
                <c:ptCount val="3"/>
                <c:pt idx="0">
                  <c:v>Červenec</c:v>
                </c:pt>
                <c:pt idx="1">
                  <c:v>Srpen</c:v>
                </c:pt>
                <c:pt idx="2">
                  <c:v>Září</c:v>
                </c:pt>
              </c:strCache>
            </c:strRef>
          </c:cat>
          <c:val>
            <c:numRef>
              <c:f>'8.5'!$L$10:$N$10</c:f>
              <c:numCache>
                <c:formatCode>#,##0.0</c:formatCode>
                <c:ptCount val="3"/>
                <c:pt idx="0">
                  <c:v>9641.33</c:v>
                </c:pt>
                <c:pt idx="1">
                  <c:v>10324.61</c:v>
                </c:pt>
                <c:pt idx="2">
                  <c:v>15091.738000000001</c:v>
                </c:pt>
              </c:numCache>
            </c:numRef>
          </c:val>
          <c:extLst xmlns:c16r2="http://schemas.microsoft.com/office/drawing/2015/06/chart">
            <c:ext xmlns:c16="http://schemas.microsoft.com/office/drawing/2014/chart" uri="{C3380CC4-5D6E-409C-BE32-E72D297353CC}">
              <c16:uniqueId val="{00000000-FA0B-444B-A497-0331C97397D4}"/>
            </c:ext>
          </c:extLst>
        </c:ser>
        <c:ser>
          <c:idx val="1"/>
          <c:order val="1"/>
          <c:tx>
            <c:strRef>
              <c:f>'8.5'!$K$11</c:f>
              <c:strCache>
                <c:ptCount val="1"/>
                <c:pt idx="0">
                  <c:v>Bioplyn</c:v>
                </c:pt>
              </c:strCache>
            </c:strRef>
          </c:tx>
          <c:spPr>
            <a:solidFill>
              <a:schemeClr val="bg2">
                <a:lumMod val="50000"/>
              </a:schemeClr>
            </a:solidFill>
          </c:spPr>
          <c:invertIfNegative val="0"/>
          <c:cat>
            <c:strRef>
              <c:f>'8.5'!$L$9:$N$9</c:f>
              <c:strCache>
                <c:ptCount val="3"/>
                <c:pt idx="0">
                  <c:v>Červenec</c:v>
                </c:pt>
                <c:pt idx="1">
                  <c:v>Srpen</c:v>
                </c:pt>
                <c:pt idx="2">
                  <c:v>Září</c:v>
                </c:pt>
              </c:strCache>
            </c:strRef>
          </c:cat>
          <c:val>
            <c:numRef>
              <c:f>'8.5'!$L$11:$N$11</c:f>
              <c:numCache>
                <c:formatCode>#,##0.0</c:formatCode>
                <c:ptCount val="3"/>
                <c:pt idx="0">
                  <c:v>1716.375</c:v>
                </c:pt>
                <c:pt idx="1">
                  <c:v>1604.662</c:v>
                </c:pt>
                <c:pt idx="2">
                  <c:v>1815.4380000000001</c:v>
                </c:pt>
              </c:numCache>
            </c:numRef>
          </c:val>
          <c:extLst xmlns:c16r2="http://schemas.microsoft.com/office/drawing/2015/06/chart">
            <c:ext xmlns:c16="http://schemas.microsoft.com/office/drawing/2014/chart" uri="{C3380CC4-5D6E-409C-BE32-E72D297353CC}">
              <c16:uniqueId val="{00000001-FA0B-444B-A497-0331C97397D4}"/>
            </c:ext>
          </c:extLst>
        </c:ser>
        <c:ser>
          <c:idx val="2"/>
          <c:order val="2"/>
          <c:tx>
            <c:strRef>
              <c:f>'8.5'!$K$12</c:f>
              <c:strCache>
                <c:ptCount val="1"/>
                <c:pt idx="0">
                  <c:v>Černé uhlí</c:v>
                </c:pt>
              </c:strCache>
            </c:strRef>
          </c:tx>
          <c:spPr>
            <a:solidFill>
              <a:schemeClr val="tx1"/>
            </a:solidFill>
          </c:spPr>
          <c:invertIfNegative val="0"/>
          <c:cat>
            <c:strRef>
              <c:f>'8.5'!$L$9:$N$9</c:f>
              <c:strCache>
                <c:ptCount val="3"/>
                <c:pt idx="0">
                  <c:v>Červenec</c:v>
                </c:pt>
                <c:pt idx="1">
                  <c:v>Srpen</c:v>
                </c:pt>
                <c:pt idx="2">
                  <c:v>Září</c:v>
                </c:pt>
              </c:strCache>
            </c:strRef>
          </c:cat>
          <c:val>
            <c:numRef>
              <c:f>'8.5'!$L$12:$N$12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FA0B-444B-A497-0331C97397D4}"/>
            </c:ext>
          </c:extLst>
        </c:ser>
        <c:ser>
          <c:idx val="3"/>
          <c:order val="3"/>
          <c:tx>
            <c:strRef>
              <c:f>'8.5'!$K$13</c:f>
              <c:strCache>
                <c:ptCount val="1"/>
                <c:pt idx="0">
                  <c:v>Elektrická energie</c:v>
                </c:pt>
              </c:strCache>
            </c:strRef>
          </c:tx>
          <c:invertIfNegative val="0"/>
          <c:cat>
            <c:strRef>
              <c:f>'8.5'!$L$9:$N$9</c:f>
              <c:strCache>
                <c:ptCount val="3"/>
                <c:pt idx="0">
                  <c:v>Červenec</c:v>
                </c:pt>
                <c:pt idx="1">
                  <c:v>Srpen</c:v>
                </c:pt>
                <c:pt idx="2">
                  <c:v>Září</c:v>
                </c:pt>
              </c:strCache>
            </c:strRef>
          </c:cat>
          <c:val>
            <c:numRef>
              <c:f>'8.5'!$L$13:$N$13</c:f>
              <c:numCache>
                <c:formatCode>#,##0.0</c:formatCode>
                <c:ptCount val="3"/>
                <c:pt idx="0">
                  <c:v>0</c:v>
                </c:pt>
                <c:pt idx="1">
                  <c:v>11</c:v>
                </c:pt>
                <c:pt idx="2">
                  <c:v>2</c:v>
                </c:pt>
              </c:numCache>
            </c:numRef>
          </c:val>
          <c:extLst xmlns:c16r2="http://schemas.microsoft.com/office/drawing/2015/06/chart">
            <c:ext xmlns:c16="http://schemas.microsoft.com/office/drawing/2014/chart" uri="{C3380CC4-5D6E-409C-BE32-E72D297353CC}">
              <c16:uniqueId val="{00000003-FA0B-444B-A497-0331C97397D4}"/>
            </c:ext>
          </c:extLst>
        </c:ser>
        <c:ser>
          <c:idx val="4"/>
          <c:order val="4"/>
          <c:tx>
            <c:strRef>
              <c:f>'8.5'!$K$14</c:f>
              <c:strCache>
                <c:ptCount val="1"/>
                <c:pt idx="0">
                  <c:v>Energie prostředí (tepelné čerpadlo)</c:v>
                </c:pt>
              </c:strCache>
            </c:strRef>
          </c:tx>
          <c:invertIfNegative val="0"/>
          <c:cat>
            <c:strRef>
              <c:f>'8.5'!$L$9:$N$9</c:f>
              <c:strCache>
                <c:ptCount val="3"/>
                <c:pt idx="0">
                  <c:v>Červenec</c:v>
                </c:pt>
                <c:pt idx="1">
                  <c:v>Srpen</c:v>
                </c:pt>
                <c:pt idx="2">
                  <c:v>Září</c:v>
                </c:pt>
              </c:strCache>
            </c:strRef>
          </c:cat>
          <c:val>
            <c:numRef>
              <c:f>'8.5'!$L$14:$N$14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FA0B-444B-A497-0331C97397D4}"/>
            </c:ext>
          </c:extLst>
        </c:ser>
        <c:ser>
          <c:idx val="5"/>
          <c:order val="5"/>
          <c:tx>
            <c:strRef>
              <c:f>'8.5'!$K$15</c:f>
              <c:strCache>
                <c:ptCount val="1"/>
                <c:pt idx="0">
                  <c:v>Energie Slunce (solární kolektor)</c:v>
                </c:pt>
              </c:strCache>
            </c:strRef>
          </c:tx>
          <c:invertIfNegative val="0"/>
          <c:cat>
            <c:strRef>
              <c:f>'8.5'!$L$9:$N$9</c:f>
              <c:strCache>
                <c:ptCount val="3"/>
                <c:pt idx="0">
                  <c:v>Červenec</c:v>
                </c:pt>
                <c:pt idx="1">
                  <c:v>Srpen</c:v>
                </c:pt>
                <c:pt idx="2">
                  <c:v>Září</c:v>
                </c:pt>
              </c:strCache>
            </c:strRef>
          </c:cat>
          <c:val>
            <c:numRef>
              <c:f>'8.5'!$L$15:$N$15</c:f>
              <c:numCache>
                <c:formatCode>#,##0.0</c:formatCode>
                <c:ptCount val="3"/>
                <c:pt idx="0">
                  <c:v>23.8</c:v>
                </c:pt>
                <c:pt idx="1">
                  <c:v>21.3</c:v>
                </c:pt>
                <c:pt idx="2">
                  <c:v>16</c:v>
                </c:pt>
              </c:numCache>
            </c:numRef>
          </c:val>
          <c:extLst xmlns:c16r2="http://schemas.microsoft.com/office/drawing/2015/06/chart">
            <c:ext xmlns:c16="http://schemas.microsoft.com/office/drawing/2014/chart" uri="{C3380CC4-5D6E-409C-BE32-E72D297353CC}">
              <c16:uniqueId val="{00000005-FA0B-444B-A497-0331C97397D4}"/>
            </c:ext>
          </c:extLst>
        </c:ser>
        <c:ser>
          <c:idx val="6"/>
          <c:order val="6"/>
          <c:tx>
            <c:strRef>
              <c:f>'8.5'!$K$16</c:f>
              <c:strCache>
                <c:ptCount val="1"/>
                <c:pt idx="0">
                  <c:v>Hnědé uhlí</c:v>
                </c:pt>
              </c:strCache>
            </c:strRef>
          </c:tx>
          <c:spPr>
            <a:solidFill>
              <a:srgbClr val="6E4932"/>
            </a:solidFill>
          </c:spPr>
          <c:invertIfNegative val="0"/>
          <c:cat>
            <c:strRef>
              <c:f>'8.5'!$L$9:$N$9</c:f>
              <c:strCache>
                <c:ptCount val="3"/>
                <c:pt idx="0">
                  <c:v>Červenec</c:v>
                </c:pt>
                <c:pt idx="1">
                  <c:v>Srpen</c:v>
                </c:pt>
                <c:pt idx="2">
                  <c:v>Září</c:v>
                </c:pt>
              </c:strCache>
            </c:strRef>
          </c:cat>
          <c:val>
            <c:numRef>
              <c:f>'8.5'!$L$16:$N$16</c:f>
              <c:numCache>
                <c:formatCode>#,##0.0</c:formatCode>
                <c:ptCount val="3"/>
                <c:pt idx="0">
                  <c:v>536</c:v>
                </c:pt>
                <c:pt idx="1">
                  <c:v>387</c:v>
                </c:pt>
                <c:pt idx="2">
                  <c:v>1812.5740000000001</c:v>
                </c:pt>
              </c:numCache>
            </c:numRef>
          </c:val>
          <c:extLst xmlns:c16r2="http://schemas.microsoft.com/office/drawing/2015/06/chart">
            <c:ext xmlns:c16="http://schemas.microsoft.com/office/drawing/2014/chart" uri="{C3380CC4-5D6E-409C-BE32-E72D297353CC}">
              <c16:uniqueId val="{00000006-FA0B-444B-A497-0331C97397D4}"/>
            </c:ext>
          </c:extLst>
        </c:ser>
        <c:ser>
          <c:idx val="7"/>
          <c:order val="7"/>
          <c:tx>
            <c:strRef>
              <c:f>'8.5'!$K$17</c:f>
              <c:strCache>
                <c:ptCount val="1"/>
                <c:pt idx="0">
                  <c:v>Jaderné palivo</c:v>
                </c:pt>
              </c:strCache>
            </c:strRef>
          </c:tx>
          <c:invertIfNegative val="0"/>
          <c:cat>
            <c:strRef>
              <c:f>'8.5'!$L$9:$N$9</c:f>
              <c:strCache>
                <c:ptCount val="3"/>
                <c:pt idx="0">
                  <c:v>Červenec</c:v>
                </c:pt>
                <c:pt idx="1">
                  <c:v>Srpen</c:v>
                </c:pt>
                <c:pt idx="2">
                  <c:v>Září</c:v>
                </c:pt>
              </c:strCache>
            </c:strRef>
          </c:cat>
          <c:val>
            <c:numRef>
              <c:f>'8.5'!$L$17:$N$17</c:f>
              <c:numCache>
                <c:formatCode>#,##0.0</c:formatCode>
                <c:ptCount val="3"/>
                <c:pt idx="0">
                  <c:v>1410.97</c:v>
                </c:pt>
                <c:pt idx="1">
                  <c:v>1411.01</c:v>
                </c:pt>
                <c:pt idx="2">
                  <c:v>1669.09</c:v>
                </c:pt>
              </c:numCache>
            </c:numRef>
          </c:val>
          <c:extLst xmlns:c16r2="http://schemas.microsoft.com/office/drawing/2015/06/chart">
            <c:ext xmlns:c16="http://schemas.microsoft.com/office/drawing/2014/chart" uri="{C3380CC4-5D6E-409C-BE32-E72D297353CC}">
              <c16:uniqueId val="{00000007-FA0B-444B-A497-0331C97397D4}"/>
            </c:ext>
          </c:extLst>
        </c:ser>
        <c:ser>
          <c:idx val="8"/>
          <c:order val="8"/>
          <c:tx>
            <c:strRef>
              <c:f>'8.5'!$K$18</c:f>
              <c:strCache>
                <c:ptCount val="1"/>
                <c:pt idx="0">
                  <c:v>Koks</c:v>
                </c:pt>
              </c:strCache>
            </c:strRef>
          </c:tx>
          <c:invertIfNegative val="0"/>
          <c:cat>
            <c:strRef>
              <c:f>'8.5'!$L$9:$N$9</c:f>
              <c:strCache>
                <c:ptCount val="3"/>
                <c:pt idx="0">
                  <c:v>Červenec</c:v>
                </c:pt>
                <c:pt idx="1">
                  <c:v>Srpen</c:v>
                </c:pt>
                <c:pt idx="2">
                  <c:v>Září</c:v>
                </c:pt>
              </c:strCache>
            </c:strRef>
          </c:cat>
          <c:val>
            <c:numRef>
              <c:f>'8.5'!$L$18:$N$18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FA0B-444B-A497-0331C97397D4}"/>
            </c:ext>
          </c:extLst>
        </c:ser>
        <c:ser>
          <c:idx val="9"/>
          <c:order val="9"/>
          <c:tx>
            <c:strRef>
              <c:f>'8.5'!$K$19</c:f>
              <c:strCache>
                <c:ptCount val="1"/>
                <c:pt idx="0">
                  <c:v>Odpadní teplo</c:v>
                </c:pt>
              </c:strCache>
            </c:strRef>
          </c:tx>
          <c:invertIfNegative val="0"/>
          <c:cat>
            <c:strRef>
              <c:f>'8.5'!$L$9:$N$9</c:f>
              <c:strCache>
                <c:ptCount val="3"/>
                <c:pt idx="0">
                  <c:v>Červenec</c:v>
                </c:pt>
                <c:pt idx="1">
                  <c:v>Srpen</c:v>
                </c:pt>
                <c:pt idx="2">
                  <c:v>Září</c:v>
                </c:pt>
              </c:strCache>
            </c:strRef>
          </c:cat>
          <c:val>
            <c:numRef>
              <c:f>'8.5'!$L$19:$N$19</c:f>
              <c:numCache>
                <c:formatCode>#,##0.0</c:formatCode>
                <c:ptCount val="3"/>
                <c:pt idx="0">
                  <c:v>1003.543</c:v>
                </c:pt>
                <c:pt idx="1">
                  <c:v>1840.7840000000001</c:v>
                </c:pt>
                <c:pt idx="2">
                  <c:v>1960.296</c:v>
                </c:pt>
              </c:numCache>
            </c:numRef>
          </c:val>
          <c:extLst xmlns:c16r2="http://schemas.microsoft.com/office/drawing/2015/06/chart">
            <c:ext xmlns:c16="http://schemas.microsoft.com/office/drawing/2014/chart" uri="{C3380CC4-5D6E-409C-BE32-E72D297353CC}">
              <c16:uniqueId val="{00000009-FA0B-444B-A497-0331C97397D4}"/>
            </c:ext>
          </c:extLst>
        </c:ser>
        <c:ser>
          <c:idx val="10"/>
          <c:order val="10"/>
          <c:tx>
            <c:strRef>
              <c:f>'8.5'!$K$20</c:f>
              <c:strCache>
                <c:ptCount val="1"/>
                <c:pt idx="0">
                  <c:v>Ostatní kapalná paliva</c:v>
                </c:pt>
              </c:strCache>
            </c:strRef>
          </c:tx>
          <c:invertIfNegative val="0"/>
          <c:cat>
            <c:strRef>
              <c:f>'8.5'!$L$9:$N$9</c:f>
              <c:strCache>
                <c:ptCount val="3"/>
                <c:pt idx="0">
                  <c:v>Červenec</c:v>
                </c:pt>
                <c:pt idx="1">
                  <c:v>Srpen</c:v>
                </c:pt>
                <c:pt idx="2">
                  <c:v>Září</c:v>
                </c:pt>
              </c:strCache>
            </c:strRef>
          </c:cat>
          <c:val>
            <c:numRef>
              <c:f>'8.5'!$L$20:$N$20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FA0B-444B-A497-0331C97397D4}"/>
            </c:ext>
          </c:extLst>
        </c:ser>
        <c:ser>
          <c:idx val="11"/>
          <c:order val="11"/>
          <c:tx>
            <c:strRef>
              <c:f>'8.5'!$K$21</c:f>
              <c:strCache>
                <c:ptCount val="1"/>
                <c:pt idx="0">
                  <c:v>Ostatní pevná paliva</c:v>
                </c:pt>
              </c:strCache>
            </c:strRef>
          </c:tx>
          <c:invertIfNegative val="0"/>
          <c:cat>
            <c:strRef>
              <c:f>'8.5'!$L$9:$N$9</c:f>
              <c:strCache>
                <c:ptCount val="3"/>
                <c:pt idx="0">
                  <c:v>Červenec</c:v>
                </c:pt>
                <c:pt idx="1">
                  <c:v>Srpen</c:v>
                </c:pt>
                <c:pt idx="2">
                  <c:v>Září</c:v>
                </c:pt>
              </c:strCache>
            </c:strRef>
          </c:cat>
          <c:val>
            <c:numRef>
              <c:f>'8.5'!$L$21:$N$21</c:f>
              <c:numCache>
                <c:formatCode>#,##0.0</c:formatCode>
                <c:ptCount val="3"/>
                <c:pt idx="0">
                  <c:v>83</c:v>
                </c:pt>
                <c:pt idx="1">
                  <c:v>101</c:v>
                </c:pt>
                <c:pt idx="2">
                  <c:v>99</c:v>
                </c:pt>
              </c:numCache>
            </c:numRef>
          </c:val>
          <c:extLst xmlns:c16r2="http://schemas.microsoft.com/office/drawing/2015/06/chart">
            <c:ext xmlns:c16="http://schemas.microsoft.com/office/drawing/2014/chart" uri="{C3380CC4-5D6E-409C-BE32-E72D297353CC}">
              <c16:uniqueId val="{0000000B-FA0B-444B-A497-0331C97397D4}"/>
            </c:ext>
          </c:extLst>
        </c:ser>
        <c:ser>
          <c:idx val="12"/>
          <c:order val="12"/>
          <c:tx>
            <c:strRef>
              <c:f>'8.5'!$K$22</c:f>
              <c:strCache>
                <c:ptCount val="1"/>
                <c:pt idx="0">
                  <c:v>Ostatní plyny</c:v>
                </c:pt>
              </c:strCache>
            </c:strRef>
          </c:tx>
          <c:invertIfNegative val="0"/>
          <c:cat>
            <c:strRef>
              <c:f>'8.5'!$L$9:$N$9</c:f>
              <c:strCache>
                <c:ptCount val="3"/>
                <c:pt idx="0">
                  <c:v>Červenec</c:v>
                </c:pt>
                <c:pt idx="1">
                  <c:v>Srpen</c:v>
                </c:pt>
                <c:pt idx="2">
                  <c:v>Září</c:v>
                </c:pt>
              </c:strCache>
            </c:strRef>
          </c:cat>
          <c:val>
            <c:numRef>
              <c:f>'8.5'!$L$22:$N$22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FA0B-444B-A497-0331C97397D4}"/>
            </c:ext>
          </c:extLst>
        </c:ser>
        <c:ser>
          <c:idx val="13"/>
          <c:order val="13"/>
          <c:tx>
            <c:strRef>
              <c:f>'8.5'!$K$23</c:f>
              <c:strCache>
                <c:ptCount val="1"/>
                <c:pt idx="0">
                  <c:v>Ostatní</c:v>
                </c:pt>
              </c:strCache>
            </c:strRef>
          </c:tx>
          <c:invertIfNegative val="0"/>
          <c:cat>
            <c:strRef>
              <c:f>'8.5'!$L$9:$N$9</c:f>
              <c:strCache>
                <c:ptCount val="3"/>
                <c:pt idx="0">
                  <c:v>Červenec</c:v>
                </c:pt>
                <c:pt idx="1">
                  <c:v>Srpen</c:v>
                </c:pt>
                <c:pt idx="2">
                  <c:v>Září</c:v>
                </c:pt>
              </c:strCache>
            </c:strRef>
          </c:cat>
          <c:val>
            <c:numRef>
              <c:f>'8.5'!$L$23:$N$23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FA0B-444B-A497-0331C97397D4}"/>
            </c:ext>
          </c:extLst>
        </c:ser>
        <c:ser>
          <c:idx val="14"/>
          <c:order val="14"/>
          <c:tx>
            <c:strRef>
              <c:f>'8.5'!$K$24</c:f>
              <c:strCache>
                <c:ptCount val="1"/>
                <c:pt idx="0">
                  <c:v>Topné oleje</c:v>
                </c:pt>
              </c:strCache>
            </c:strRef>
          </c:tx>
          <c:invertIfNegative val="0"/>
          <c:cat>
            <c:strRef>
              <c:f>'8.5'!$L$9:$N$9</c:f>
              <c:strCache>
                <c:ptCount val="3"/>
                <c:pt idx="0">
                  <c:v>Červenec</c:v>
                </c:pt>
                <c:pt idx="1">
                  <c:v>Srpen</c:v>
                </c:pt>
                <c:pt idx="2">
                  <c:v>Září</c:v>
                </c:pt>
              </c:strCache>
            </c:strRef>
          </c:cat>
          <c:val>
            <c:numRef>
              <c:f>'8.5'!$L$24:$N$24</c:f>
              <c:numCache>
                <c:formatCode>#,##0.0</c:formatCode>
                <c:ptCount val="3"/>
                <c:pt idx="0">
                  <c:v>0</c:v>
                </c:pt>
                <c:pt idx="1">
                  <c:v>0</c:v>
                </c:pt>
                <c:pt idx="2">
                  <c:v>10.23</c:v>
                </c:pt>
              </c:numCache>
            </c:numRef>
          </c:val>
          <c:extLst xmlns:c16r2="http://schemas.microsoft.com/office/drawing/2015/06/chart">
            <c:ext xmlns:c16="http://schemas.microsoft.com/office/drawing/2014/chart" uri="{C3380CC4-5D6E-409C-BE32-E72D297353CC}">
              <c16:uniqueId val="{0000000E-FA0B-444B-A497-0331C97397D4}"/>
            </c:ext>
          </c:extLst>
        </c:ser>
        <c:ser>
          <c:idx val="15"/>
          <c:order val="15"/>
          <c:tx>
            <c:strRef>
              <c:f>'8.5'!$K$25</c:f>
              <c:strCache>
                <c:ptCount val="1"/>
                <c:pt idx="0">
                  <c:v>Zemní plyn</c:v>
                </c:pt>
              </c:strCache>
            </c:strRef>
          </c:tx>
          <c:spPr>
            <a:solidFill>
              <a:srgbClr val="EBE600"/>
            </a:solidFill>
          </c:spPr>
          <c:invertIfNegative val="0"/>
          <c:cat>
            <c:strRef>
              <c:f>'8.5'!$L$9:$N$9</c:f>
              <c:strCache>
                <c:ptCount val="3"/>
                <c:pt idx="0">
                  <c:v>Červenec</c:v>
                </c:pt>
                <c:pt idx="1">
                  <c:v>Srpen</c:v>
                </c:pt>
                <c:pt idx="2">
                  <c:v>Září</c:v>
                </c:pt>
              </c:strCache>
            </c:strRef>
          </c:cat>
          <c:val>
            <c:numRef>
              <c:f>'8.5'!$L$25:$N$25</c:f>
              <c:numCache>
                <c:formatCode>#,##0.0</c:formatCode>
                <c:ptCount val="3"/>
                <c:pt idx="0">
                  <c:v>24078.550999999999</c:v>
                </c:pt>
                <c:pt idx="1">
                  <c:v>21018.979999999996</c:v>
                </c:pt>
                <c:pt idx="2">
                  <c:v>29370.179999999997</c:v>
                </c:pt>
              </c:numCache>
            </c:numRef>
          </c:val>
          <c:extLst xmlns:c16r2="http://schemas.microsoft.com/office/drawing/2015/06/chart">
            <c:ext xmlns:c16="http://schemas.microsoft.com/office/drawing/2014/chart" uri="{C3380CC4-5D6E-409C-BE32-E72D297353CC}">
              <c16:uniqueId val="{0000000F-FA0B-444B-A497-0331C97397D4}"/>
            </c:ext>
          </c:extLst>
        </c:ser>
        <c:dLbls>
          <c:showLegendKey val="0"/>
          <c:showVal val="0"/>
          <c:showCatName val="0"/>
          <c:showSerName val="0"/>
          <c:showPercent val="0"/>
          <c:showBubbleSize val="0"/>
        </c:dLbls>
        <c:gapWidth val="150"/>
        <c:overlap val="100"/>
        <c:axId val="169448576"/>
        <c:axId val="169450112"/>
      </c:barChart>
      <c:catAx>
        <c:axId val="169448576"/>
        <c:scaling>
          <c:orientation val="minMax"/>
        </c:scaling>
        <c:delete val="0"/>
        <c:axPos val="b"/>
        <c:numFmt formatCode="General" sourceLinked="1"/>
        <c:majorTickMark val="none"/>
        <c:minorTickMark val="none"/>
        <c:tickLblPos val="nextTo"/>
        <c:txPr>
          <a:bodyPr/>
          <a:lstStyle/>
          <a:p>
            <a:pPr>
              <a:defRPr sz="900"/>
            </a:pPr>
            <a:endParaRPr lang="cs-CZ"/>
          </a:p>
        </c:txPr>
        <c:crossAx val="169450112"/>
        <c:crosses val="autoZero"/>
        <c:auto val="1"/>
        <c:lblAlgn val="ctr"/>
        <c:lblOffset val="100"/>
        <c:noMultiLvlLbl val="0"/>
      </c:catAx>
      <c:valAx>
        <c:axId val="1694501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94485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C0D9-42E1-9D99-EB5E0C79AA2A}"/>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C0D9-42E1-9D99-EB5E0C79AA2A}"/>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C0D9-42E1-9D99-EB5E0C79AA2A}"/>
              </c:ext>
            </c:extLst>
          </c:dPt>
          <c:dPt>
            <c:idx val="5"/>
            <c:bubble3D val="0"/>
            <c:extLst xmlns:c16r2="http://schemas.microsoft.com/office/drawing/2015/06/chart">
              <c:ext xmlns:c16="http://schemas.microsoft.com/office/drawing/2014/chart" uri="{C3380CC4-5D6E-409C-BE32-E72D297353CC}">
                <c16:uniqueId val="{00000006-C0D9-42E1-9D99-EB5E0C79AA2A}"/>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C0D9-42E1-9D99-EB5E0C79AA2A}"/>
              </c:ext>
            </c:extLst>
          </c:dPt>
          <c:dPt>
            <c:idx val="7"/>
            <c:bubble3D val="0"/>
            <c:extLst xmlns:c16r2="http://schemas.microsoft.com/office/drawing/2015/06/chart">
              <c:ext xmlns:c16="http://schemas.microsoft.com/office/drawing/2014/chart" uri="{C3380CC4-5D6E-409C-BE32-E72D297353CC}">
                <c16:uniqueId val="{00000009-C0D9-42E1-9D99-EB5E0C79AA2A}"/>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C0D9-42E1-9D99-EB5E0C79AA2A}"/>
              </c:ext>
            </c:extLst>
          </c:dPt>
          <c:cat>
            <c:numRef>
              <c:f>'8.5'!$O$10:$O$25</c:f>
              <c:numCache>
                <c:formatCode>0.0%</c:formatCode>
                <c:ptCount val="16"/>
              </c:numCache>
            </c:numRef>
          </c:cat>
          <c:val>
            <c:numRef>
              <c:f>'8.5'!$J$10:$J$25</c:f>
              <c:numCache>
                <c:formatCode>0.0</c:formatCode>
                <c:ptCount val="16"/>
              </c:numCache>
            </c:numRef>
          </c:val>
          <c:extLst xmlns:c16r2="http://schemas.microsoft.com/office/drawing/2015/06/chart">
            <c:ext xmlns:c16="http://schemas.microsoft.com/office/drawing/2014/chart" uri="{C3380CC4-5D6E-409C-BE32-E72D297353CC}">
              <c16:uniqueId val="{0000000C-C0D9-42E1-9D99-EB5E0C79AA2A}"/>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98EE-4BD9-BE2F-DFF497B15DD7}"/>
              </c:ext>
            </c:extLst>
          </c:dPt>
          <c:cat>
            <c:numRef>
              <c:f>'8.5'!$O$27:$O$34</c:f>
              <c:numCache>
                <c:formatCode>#,##0.0</c:formatCode>
                <c:ptCount val="8"/>
              </c:numCache>
            </c:numRef>
          </c:cat>
          <c:val>
            <c:numRef>
              <c:f>'8.5'!$J$27:$J$34</c:f>
              <c:numCache>
                <c:formatCode>0.0</c:formatCode>
                <c:ptCount val="8"/>
              </c:numCache>
            </c:numRef>
          </c:val>
          <c:extLst xmlns:c16r2="http://schemas.microsoft.com/office/drawing/2015/06/chart">
            <c:ext xmlns:c16="http://schemas.microsoft.com/office/drawing/2014/chart" uri="{C3380CC4-5D6E-409C-BE32-E72D297353CC}">
              <c16:uniqueId val="{00000001-98EE-4BD9-BE2F-DFF497B15DD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51885830785"/>
          <c:y val="4.3463080915310218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'8.6'!$K$28</c:f>
              <c:strCache>
                <c:ptCount val="1"/>
                <c:pt idx="0">
                  <c:v>Průmysl</c:v>
                </c:pt>
              </c:strCache>
            </c:strRef>
          </c:tx>
          <c:invertIfNegative val="0"/>
          <c:cat>
            <c:strRef>
              <c:f>'8.6'!$L$27:$N$27</c:f>
              <c:strCache>
                <c:ptCount val="3"/>
                <c:pt idx="0">
                  <c:v>Červenec</c:v>
                </c:pt>
                <c:pt idx="1">
                  <c:v>Srpen</c:v>
                </c:pt>
                <c:pt idx="2">
                  <c:v>Září</c:v>
                </c:pt>
              </c:strCache>
            </c:strRef>
          </c:cat>
          <c:val>
            <c:numRef>
              <c:f>'8.6'!$L$28:$N$28</c:f>
              <c:numCache>
                <c:formatCode>#,##0.0</c:formatCode>
                <c:ptCount val="3"/>
                <c:pt idx="0">
                  <c:v>34238.097000000002</c:v>
                </c:pt>
                <c:pt idx="1">
                  <c:v>25061.448</c:v>
                </c:pt>
                <c:pt idx="2">
                  <c:v>42368.610999999997</c:v>
                </c:pt>
              </c:numCache>
            </c:numRef>
          </c:val>
          <c:extLst xmlns:c16r2="http://schemas.microsoft.com/office/drawing/2015/06/chart">
            <c:ext xmlns:c16="http://schemas.microsoft.com/office/drawing/2014/chart" uri="{C3380CC4-5D6E-409C-BE32-E72D297353CC}">
              <c16:uniqueId val="{00000000-AB60-4BC2-95EE-3B31B5332A16}"/>
            </c:ext>
          </c:extLst>
        </c:ser>
        <c:ser>
          <c:idx val="1"/>
          <c:order val="1"/>
          <c:tx>
            <c:strRef>
              <c:f>'8.6'!$K$29</c:f>
              <c:strCache>
                <c:ptCount val="1"/>
                <c:pt idx="0">
                  <c:v>Energetika</c:v>
                </c:pt>
              </c:strCache>
            </c:strRef>
          </c:tx>
          <c:invertIfNegative val="0"/>
          <c:cat>
            <c:strRef>
              <c:f>'8.6'!$L$27:$N$27</c:f>
              <c:strCache>
                <c:ptCount val="3"/>
                <c:pt idx="0">
                  <c:v>Červenec</c:v>
                </c:pt>
                <c:pt idx="1">
                  <c:v>Srpen</c:v>
                </c:pt>
                <c:pt idx="2">
                  <c:v>Září</c:v>
                </c:pt>
              </c:strCache>
            </c:strRef>
          </c:cat>
          <c:val>
            <c:numRef>
              <c:f>'8.6'!$L$29:$N$29</c:f>
              <c:numCache>
                <c:formatCode>#,##0.0</c:formatCode>
                <c:ptCount val="3"/>
                <c:pt idx="0">
                  <c:v>21295.579999999998</c:v>
                </c:pt>
                <c:pt idx="1">
                  <c:v>20020.11</c:v>
                </c:pt>
                <c:pt idx="2">
                  <c:v>25415.01</c:v>
                </c:pt>
              </c:numCache>
            </c:numRef>
          </c:val>
          <c:extLst xmlns:c16r2="http://schemas.microsoft.com/office/drawing/2015/06/chart">
            <c:ext xmlns:c16="http://schemas.microsoft.com/office/drawing/2014/chart" uri="{C3380CC4-5D6E-409C-BE32-E72D297353CC}">
              <c16:uniqueId val="{00000001-AB60-4BC2-95EE-3B31B5332A16}"/>
            </c:ext>
          </c:extLst>
        </c:ser>
        <c:ser>
          <c:idx val="2"/>
          <c:order val="2"/>
          <c:tx>
            <c:strRef>
              <c:f>'8.6'!$K$30</c:f>
              <c:strCache>
                <c:ptCount val="1"/>
                <c:pt idx="0">
                  <c:v>Doprava</c:v>
                </c:pt>
              </c:strCache>
            </c:strRef>
          </c:tx>
          <c:invertIfNegative val="0"/>
          <c:cat>
            <c:strRef>
              <c:f>'8.6'!$L$27:$N$27</c:f>
              <c:strCache>
                <c:ptCount val="3"/>
                <c:pt idx="0">
                  <c:v>Červenec</c:v>
                </c:pt>
                <c:pt idx="1">
                  <c:v>Srpen</c:v>
                </c:pt>
                <c:pt idx="2">
                  <c:v>Září</c:v>
                </c:pt>
              </c:strCache>
            </c:strRef>
          </c:cat>
          <c:val>
            <c:numRef>
              <c:f>'8.6'!$L$30:$N$30</c:f>
              <c:numCache>
                <c:formatCode>#,##0.0</c:formatCode>
                <c:ptCount val="3"/>
                <c:pt idx="0">
                  <c:v>146.5</c:v>
                </c:pt>
                <c:pt idx="1">
                  <c:v>152</c:v>
                </c:pt>
                <c:pt idx="2">
                  <c:v>356</c:v>
                </c:pt>
              </c:numCache>
            </c:numRef>
          </c:val>
          <c:extLst xmlns:c16r2="http://schemas.microsoft.com/office/drawing/2015/06/chart">
            <c:ext xmlns:c16="http://schemas.microsoft.com/office/drawing/2014/chart" uri="{C3380CC4-5D6E-409C-BE32-E72D297353CC}">
              <c16:uniqueId val="{00000002-AB60-4BC2-95EE-3B31B5332A16}"/>
            </c:ext>
          </c:extLst>
        </c:ser>
        <c:ser>
          <c:idx val="3"/>
          <c:order val="3"/>
          <c:tx>
            <c:strRef>
              <c:f>'8.6'!$K$31</c:f>
              <c:strCache>
                <c:ptCount val="1"/>
                <c:pt idx="0">
                  <c:v>Stavebnictví</c:v>
                </c:pt>
              </c:strCache>
            </c:strRef>
          </c:tx>
          <c:invertIfNegative val="0"/>
          <c:cat>
            <c:strRef>
              <c:f>'8.6'!$L$27:$N$27</c:f>
              <c:strCache>
                <c:ptCount val="3"/>
                <c:pt idx="0">
                  <c:v>Červenec</c:v>
                </c:pt>
                <c:pt idx="1">
                  <c:v>Srpen</c:v>
                </c:pt>
                <c:pt idx="2">
                  <c:v>Září</c:v>
                </c:pt>
              </c:strCache>
            </c:strRef>
          </c:cat>
          <c:val>
            <c:numRef>
              <c:f>'8.6'!$L$31:$N$31</c:f>
              <c:numCache>
                <c:formatCode>#,##0.0</c:formatCode>
                <c:ptCount val="3"/>
                <c:pt idx="0">
                  <c:v>60</c:v>
                </c:pt>
                <c:pt idx="1">
                  <c:v>61</c:v>
                </c:pt>
                <c:pt idx="2">
                  <c:v>161</c:v>
                </c:pt>
              </c:numCache>
            </c:numRef>
          </c:val>
          <c:extLst xmlns:c16r2="http://schemas.microsoft.com/office/drawing/2015/06/chart">
            <c:ext xmlns:c16="http://schemas.microsoft.com/office/drawing/2014/chart" uri="{C3380CC4-5D6E-409C-BE32-E72D297353CC}">
              <c16:uniqueId val="{00000003-AB60-4BC2-95EE-3B31B5332A16}"/>
            </c:ext>
          </c:extLst>
        </c:ser>
        <c:ser>
          <c:idx val="4"/>
          <c:order val="4"/>
          <c:tx>
            <c:strRef>
              <c:f>'8.6'!$K$32</c:f>
              <c:strCache>
                <c:ptCount val="1"/>
                <c:pt idx="0">
                  <c:v>Zemědělství a lesnictví</c:v>
                </c:pt>
              </c:strCache>
            </c:strRef>
          </c:tx>
          <c:invertIfNegative val="0"/>
          <c:cat>
            <c:strRef>
              <c:f>'8.6'!$L$27:$N$27</c:f>
              <c:strCache>
                <c:ptCount val="3"/>
                <c:pt idx="0">
                  <c:v>Červenec</c:v>
                </c:pt>
                <c:pt idx="1">
                  <c:v>Srpen</c:v>
                </c:pt>
                <c:pt idx="2">
                  <c:v>Září</c:v>
                </c:pt>
              </c:strCache>
            </c:strRef>
          </c:cat>
          <c:val>
            <c:numRef>
              <c:f>'8.6'!$L$32:$N$32</c:f>
              <c:numCache>
                <c:formatCode>#,##0.0</c:formatCode>
                <c:ptCount val="3"/>
                <c:pt idx="0">
                  <c:v>12</c:v>
                </c:pt>
                <c:pt idx="1">
                  <c:v>12</c:v>
                </c:pt>
                <c:pt idx="2">
                  <c:v>20</c:v>
                </c:pt>
              </c:numCache>
            </c:numRef>
          </c:val>
          <c:extLst xmlns:c16r2="http://schemas.microsoft.com/office/drawing/2015/06/chart">
            <c:ext xmlns:c16="http://schemas.microsoft.com/office/drawing/2014/chart" uri="{C3380CC4-5D6E-409C-BE32-E72D297353CC}">
              <c16:uniqueId val="{00000004-AB60-4BC2-95EE-3B31B5332A16}"/>
            </c:ext>
          </c:extLst>
        </c:ser>
        <c:ser>
          <c:idx val="5"/>
          <c:order val="5"/>
          <c:tx>
            <c:strRef>
              <c:f>'8.6'!$K$33</c:f>
              <c:strCache>
                <c:ptCount val="1"/>
                <c:pt idx="0">
                  <c:v>Domácnosti</c:v>
                </c:pt>
              </c:strCache>
            </c:strRef>
          </c:tx>
          <c:invertIfNegative val="0"/>
          <c:cat>
            <c:strRef>
              <c:f>'8.6'!$L$27:$N$27</c:f>
              <c:strCache>
                <c:ptCount val="3"/>
                <c:pt idx="0">
                  <c:v>Červenec</c:v>
                </c:pt>
                <c:pt idx="1">
                  <c:v>Srpen</c:v>
                </c:pt>
                <c:pt idx="2">
                  <c:v>Září</c:v>
                </c:pt>
              </c:strCache>
            </c:strRef>
          </c:cat>
          <c:val>
            <c:numRef>
              <c:f>'8.6'!$L$33:$N$33</c:f>
              <c:numCache>
                <c:formatCode>#,##0.0</c:formatCode>
                <c:ptCount val="3"/>
                <c:pt idx="0">
                  <c:v>37152.025000000001</c:v>
                </c:pt>
                <c:pt idx="1">
                  <c:v>35069.748999999996</c:v>
                </c:pt>
                <c:pt idx="2">
                  <c:v>54034.913000000008</c:v>
                </c:pt>
              </c:numCache>
            </c:numRef>
          </c:val>
          <c:extLst xmlns:c16r2="http://schemas.microsoft.com/office/drawing/2015/06/chart">
            <c:ext xmlns:c16="http://schemas.microsoft.com/office/drawing/2014/chart" uri="{C3380CC4-5D6E-409C-BE32-E72D297353CC}">
              <c16:uniqueId val="{00000005-AB60-4BC2-95EE-3B31B5332A16}"/>
            </c:ext>
          </c:extLst>
        </c:ser>
        <c:ser>
          <c:idx val="6"/>
          <c:order val="6"/>
          <c:tx>
            <c:strRef>
              <c:f>'8.6'!$K$34</c:f>
              <c:strCache>
                <c:ptCount val="1"/>
                <c:pt idx="0">
                  <c:v>Obchod, služby, školství, zdravotnictví</c:v>
                </c:pt>
              </c:strCache>
            </c:strRef>
          </c:tx>
          <c:invertIfNegative val="0"/>
          <c:cat>
            <c:strRef>
              <c:f>'8.6'!$L$27:$N$27</c:f>
              <c:strCache>
                <c:ptCount val="3"/>
                <c:pt idx="0">
                  <c:v>Červenec</c:v>
                </c:pt>
                <c:pt idx="1">
                  <c:v>Srpen</c:v>
                </c:pt>
                <c:pt idx="2">
                  <c:v>Září</c:v>
                </c:pt>
              </c:strCache>
            </c:strRef>
          </c:cat>
          <c:val>
            <c:numRef>
              <c:f>'8.6'!$L$34:$N$34</c:f>
              <c:numCache>
                <c:formatCode>#,##0.0</c:formatCode>
                <c:ptCount val="3"/>
                <c:pt idx="0">
                  <c:v>17343.91</c:v>
                </c:pt>
                <c:pt idx="1">
                  <c:v>16744.64</c:v>
                </c:pt>
                <c:pt idx="2">
                  <c:v>28466.453999999998</c:v>
                </c:pt>
              </c:numCache>
            </c:numRef>
          </c:val>
          <c:extLst xmlns:c16r2="http://schemas.microsoft.com/office/drawing/2015/06/chart">
            <c:ext xmlns:c16="http://schemas.microsoft.com/office/drawing/2014/chart" uri="{C3380CC4-5D6E-409C-BE32-E72D297353CC}">
              <c16:uniqueId val="{00000006-AB60-4BC2-95EE-3B31B5332A16}"/>
            </c:ext>
          </c:extLst>
        </c:ser>
        <c:ser>
          <c:idx val="7"/>
          <c:order val="7"/>
          <c:tx>
            <c:strRef>
              <c:f>'8.6'!$K$35</c:f>
              <c:strCache>
                <c:ptCount val="1"/>
                <c:pt idx="0">
                  <c:v>Ostatní</c:v>
                </c:pt>
              </c:strCache>
            </c:strRef>
          </c:tx>
          <c:invertIfNegative val="0"/>
          <c:cat>
            <c:strRef>
              <c:f>'8.6'!$L$27:$N$27</c:f>
              <c:strCache>
                <c:ptCount val="3"/>
                <c:pt idx="0">
                  <c:v>Červenec</c:v>
                </c:pt>
                <c:pt idx="1">
                  <c:v>Srpen</c:v>
                </c:pt>
                <c:pt idx="2">
                  <c:v>Září</c:v>
                </c:pt>
              </c:strCache>
            </c:strRef>
          </c:cat>
          <c:val>
            <c:numRef>
              <c:f>'8.6'!$L$35:$N$35</c:f>
              <c:numCache>
                <c:formatCode>#,##0.0</c:formatCode>
                <c:ptCount val="3"/>
                <c:pt idx="0">
                  <c:v>314.09199999999998</c:v>
                </c:pt>
                <c:pt idx="1">
                  <c:v>237.71099999999998</c:v>
                </c:pt>
                <c:pt idx="2">
                  <c:v>615.89499999999998</c:v>
                </c:pt>
              </c:numCache>
            </c:numRef>
          </c:val>
          <c:extLst xmlns:c16r2="http://schemas.microsoft.com/office/drawing/2015/06/chart">
            <c:ext xmlns:c16="http://schemas.microsoft.com/office/drawing/2014/chart" uri="{C3380CC4-5D6E-409C-BE32-E72D297353CC}">
              <c16:uniqueId val="{00000007-AB60-4BC2-95EE-3B31B5332A16}"/>
            </c:ext>
          </c:extLst>
        </c:ser>
        <c:dLbls>
          <c:showLegendKey val="0"/>
          <c:showVal val="0"/>
          <c:showCatName val="0"/>
          <c:showSerName val="0"/>
          <c:showPercent val="0"/>
          <c:showBubbleSize val="0"/>
        </c:dLbls>
        <c:gapWidth val="150"/>
        <c:overlap val="100"/>
        <c:axId val="169904000"/>
        <c:axId val="169905536"/>
      </c:barChart>
      <c:catAx>
        <c:axId val="169904000"/>
        <c:scaling>
          <c:orientation val="minMax"/>
        </c:scaling>
        <c:delete val="0"/>
        <c:axPos val="b"/>
        <c:numFmt formatCode="General" sourceLinked="1"/>
        <c:majorTickMark val="none"/>
        <c:minorTickMark val="none"/>
        <c:tickLblPos val="nextTo"/>
        <c:txPr>
          <a:bodyPr/>
          <a:lstStyle/>
          <a:p>
            <a:pPr>
              <a:defRPr sz="900"/>
            </a:pPr>
            <a:endParaRPr lang="cs-CZ"/>
          </a:p>
        </c:txPr>
        <c:crossAx val="169905536"/>
        <c:crosses val="autoZero"/>
        <c:auto val="1"/>
        <c:lblAlgn val="ctr"/>
        <c:lblOffset val="100"/>
        <c:noMultiLvlLbl val="0"/>
      </c:catAx>
      <c:valAx>
        <c:axId val="1699055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99040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'8.6'!$L$40</c:f>
              <c:strCache>
                <c:ptCount val="1"/>
                <c:pt idx="0">
                  <c:v>Instalovaný výkon</c:v>
                </c:pt>
              </c:strCache>
            </c:strRef>
          </c:tx>
          <c:invertIfNegative val="0"/>
          <c:val>
            <c:numRef>
              <c:f>'8.6'!$M$40</c:f>
              <c:numCache>
                <c:formatCode>0.0%</c:formatCode>
                <c:ptCount val="1"/>
                <c:pt idx="0">
                  <c:v>2.7047562906520137E-2</c:v>
                </c:pt>
              </c:numCache>
            </c:numRef>
          </c:val>
          <c:extLst xmlns:c16r2="http://schemas.microsoft.com/office/drawing/2015/06/chart">
            <c:ext xmlns:c16="http://schemas.microsoft.com/office/drawing/2014/chart" uri="{C3380CC4-5D6E-409C-BE32-E72D297353CC}">
              <c16:uniqueId val="{00000000-CCA8-4798-B065-206F87F26470}"/>
            </c:ext>
          </c:extLst>
        </c:ser>
        <c:ser>
          <c:idx val="1"/>
          <c:order val="1"/>
          <c:tx>
            <c:strRef>
              <c:f>'8.6'!$L$41</c:f>
              <c:strCache>
                <c:ptCount val="1"/>
                <c:pt idx="0">
                  <c:v>Výroba tepla brutto</c:v>
                </c:pt>
              </c:strCache>
            </c:strRef>
          </c:tx>
          <c:invertIfNegative val="0"/>
          <c:val>
            <c:numRef>
              <c:f>'8.6'!$M$41</c:f>
              <c:numCache>
                <c:formatCode>0.0%</c:formatCode>
                <c:ptCount val="1"/>
                <c:pt idx="0">
                  <c:v>2.3509781279121619E-2</c:v>
                </c:pt>
              </c:numCache>
            </c:numRef>
          </c:val>
          <c:extLst xmlns:c16r2="http://schemas.microsoft.com/office/drawing/2015/06/chart">
            <c:ext xmlns:c16="http://schemas.microsoft.com/office/drawing/2014/chart" uri="{C3380CC4-5D6E-409C-BE32-E72D297353CC}">
              <c16:uniqueId val="{00000001-CCA8-4798-B065-206F87F26470}"/>
            </c:ext>
          </c:extLst>
        </c:ser>
        <c:ser>
          <c:idx val="2"/>
          <c:order val="2"/>
          <c:tx>
            <c:strRef>
              <c:f>'8.6'!$L$42</c:f>
              <c:strCache>
                <c:ptCount val="1"/>
                <c:pt idx="0">
                  <c:v>Dodávky tepla</c:v>
                </c:pt>
              </c:strCache>
            </c:strRef>
          </c:tx>
          <c:invertIfNegative val="0"/>
          <c:val>
            <c:numRef>
              <c:f>'8.6'!$M$42</c:f>
              <c:numCache>
                <c:formatCode>0.0%</c:formatCode>
                <c:ptCount val="1"/>
                <c:pt idx="0">
                  <c:v>3.5279034248202994E-2</c:v>
                </c:pt>
              </c:numCache>
            </c:numRef>
          </c:val>
          <c:extLst xmlns:c16r2="http://schemas.microsoft.com/office/drawing/2015/06/chart">
            <c:ext xmlns:c16="http://schemas.microsoft.com/office/drawing/2014/chart" uri="{C3380CC4-5D6E-409C-BE32-E72D297353CC}">
              <c16:uniqueId val="{00000002-CCA8-4798-B065-206F87F26470}"/>
            </c:ext>
          </c:extLst>
        </c:ser>
        <c:dLbls>
          <c:showLegendKey val="0"/>
          <c:showVal val="0"/>
          <c:showCatName val="0"/>
          <c:showSerName val="0"/>
          <c:showPercent val="0"/>
          <c:showBubbleSize val="0"/>
        </c:dLbls>
        <c:gapWidth val="150"/>
        <c:axId val="169953152"/>
        <c:axId val="169954688"/>
      </c:barChart>
      <c:catAx>
        <c:axId val="169953152"/>
        <c:scaling>
          <c:orientation val="maxMin"/>
        </c:scaling>
        <c:delete val="0"/>
        <c:axPos val="l"/>
        <c:numFmt formatCode="General" sourceLinked="1"/>
        <c:majorTickMark val="none"/>
        <c:minorTickMark val="none"/>
        <c:tickLblPos val="none"/>
        <c:crossAx val="169954688"/>
        <c:crosses val="autoZero"/>
        <c:auto val="1"/>
        <c:lblAlgn val="ctr"/>
        <c:lblOffset val="100"/>
        <c:noMultiLvlLbl val="0"/>
      </c:catAx>
      <c:valAx>
        <c:axId val="16995468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995315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425336164193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'8.6'!$K$10</c:f>
              <c:strCache>
                <c:ptCount val="1"/>
                <c:pt idx="0">
                  <c:v>Biomasa</c:v>
                </c:pt>
              </c:strCache>
            </c:strRef>
          </c:tx>
          <c:spPr>
            <a:solidFill>
              <a:schemeClr val="accent3">
                <a:lumMod val="75000"/>
              </a:schemeClr>
            </a:solidFill>
          </c:spPr>
          <c:invertIfNegative val="0"/>
          <c:cat>
            <c:strRef>
              <c:f>'8.6'!$L$9:$N$9</c:f>
              <c:strCache>
                <c:ptCount val="3"/>
                <c:pt idx="0">
                  <c:v>Červenec</c:v>
                </c:pt>
                <c:pt idx="1">
                  <c:v>Srpen</c:v>
                </c:pt>
                <c:pt idx="2">
                  <c:v>Září</c:v>
                </c:pt>
              </c:strCache>
            </c:strRef>
          </c:cat>
          <c:val>
            <c:numRef>
              <c:f>'8.6'!$L$10:$N$10</c:f>
              <c:numCache>
                <c:formatCode>#,##0.0</c:formatCode>
                <c:ptCount val="3"/>
                <c:pt idx="0">
                  <c:v>18792.87</c:v>
                </c:pt>
                <c:pt idx="1">
                  <c:v>44846.96</c:v>
                </c:pt>
                <c:pt idx="2">
                  <c:v>49226.66</c:v>
                </c:pt>
              </c:numCache>
            </c:numRef>
          </c:val>
          <c:extLst xmlns:c16r2="http://schemas.microsoft.com/office/drawing/2015/06/chart">
            <c:ext xmlns:c16="http://schemas.microsoft.com/office/drawing/2014/chart" uri="{C3380CC4-5D6E-409C-BE32-E72D297353CC}">
              <c16:uniqueId val="{00000000-18DA-448C-ACE6-6E92A527C649}"/>
            </c:ext>
          </c:extLst>
        </c:ser>
        <c:ser>
          <c:idx val="1"/>
          <c:order val="1"/>
          <c:tx>
            <c:strRef>
              <c:f>'8.6'!$K$11</c:f>
              <c:strCache>
                <c:ptCount val="1"/>
                <c:pt idx="0">
                  <c:v>Bioplyn</c:v>
                </c:pt>
              </c:strCache>
            </c:strRef>
          </c:tx>
          <c:spPr>
            <a:solidFill>
              <a:schemeClr val="bg2">
                <a:lumMod val="50000"/>
              </a:schemeClr>
            </a:solidFill>
          </c:spPr>
          <c:invertIfNegative val="0"/>
          <c:cat>
            <c:strRef>
              <c:f>'8.6'!$L$9:$N$9</c:f>
              <c:strCache>
                <c:ptCount val="3"/>
                <c:pt idx="0">
                  <c:v>Červenec</c:v>
                </c:pt>
                <c:pt idx="1">
                  <c:v>Srpen</c:v>
                </c:pt>
                <c:pt idx="2">
                  <c:v>Září</c:v>
                </c:pt>
              </c:strCache>
            </c:strRef>
          </c:cat>
          <c:val>
            <c:numRef>
              <c:f>'8.6'!$L$11:$N$11</c:f>
              <c:numCache>
                <c:formatCode>#,##0.0</c:formatCode>
                <c:ptCount val="3"/>
                <c:pt idx="0">
                  <c:v>3110.2599999999998</c:v>
                </c:pt>
                <c:pt idx="1">
                  <c:v>2965.5789999999997</c:v>
                </c:pt>
                <c:pt idx="2">
                  <c:v>3588.2729999999997</c:v>
                </c:pt>
              </c:numCache>
            </c:numRef>
          </c:val>
          <c:extLst xmlns:c16r2="http://schemas.microsoft.com/office/drawing/2015/06/chart">
            <c:ext xmlns:c16="http://schemas.microsoft.com/office/drawing/2014/chart" uri="{C3380CC4-5D6E-409C-BE32-E72D297353CC}">
              <c16:uniqueId val="{00000001-18DA-448C-ACE6-6E92A527C649}"/>
            </c:ext>
          </c:extLst>
        </c:ser>
        <c:ser>
          <c:idx val="2"/>
          <c:order val="2"/>
          <c:tx>
            <c:strRef>
              <c:f>'8.6'!$K$12</c:f>
              <c:strCache>
                <c:ptCount val="1"/>
                <c:pt idx="0">
                  <c:v>Černé uhlí</c:v>
                </c:pt>
              </c:strCache>
            </c:strRef>
          </c:tx>
          <c:spPr>
            <a:solidFill>
              <a:schemeClr val="tx1"/>
            </a:solidFill>
          </c:spPr>
          <c:invertIfNegative val="0"/>
          <c:cat>
            <c:strRef>
              <c:f>'8.6'!$L$9:$N$9</c:f>
              <c:strCache>
                <c:ptCount val="3"/>
                <c:pt idx="0">
                  <c:v>Červenec</c:v>
                </c:pt>
                <c:pt idx="1">
                  <c:v>Srpen</c:v>
                </c:pt>
                <c:pt idx="2">
                  <c:v>Září</c:v>
                </c:pt>
              </c:strCache>
            </c:strRef>
          </c:cat>
          <c:val>
            <c:numRef>
              <c:f>'8.6'!$L$12:$N$12</c:f>
              <c:numCache>
                <c:formatCode>#,##0.0</c:formatCode>
                <c:ptCount val="3"/>
                <c:pt idx="0">
                  <c:v>2012.87</c:v>
                </c:pt>
                <c:pt idx="1">
                  <c:v>498.02</c:v>
                </c:pt>
                <c:pt idx="2">
                  <c:v>0</c:v>
                </c:pt>
              </c:numCache>
            </c:numRef>
          </c:val>
          <c:extLst xmlns:c16r2="http://schemas.microsoft.com/office/drawing/2015/06/chart">
            <c:ext xmlns:c16="http://schemas.microsoft.com/office/drawing/2014/chart" uri="{C3380CC4-5D6E-409C-BE32-E72D297353CC}">
              <c16:uniqueId val="{00000002-18DA-448C-ACE6-6E92A527C649}"/>
            </c:ext>
          </c:extLst>
        </c:ser>
        <c:ser>
          <c:idx val="3"/>
          <c:order val="3"/>
          <c:tx>
            <c:strRef>
              <c:f>'8.6'!$K$13</c:f>
              <c:strCache>
                <c:ptCount val="1"/>
                <c:pt idx="0">
                  <c:v>Elektrická energie</c:v>
                </c:pt>
              </c:strCache>
            </c:strRef>
          </c:tx>
          <c:invertIfNegative val="0"/>
          <c:cat>
            <c:strRef>
              <c:f>'8.6'!$L$9:$N$9</c:f>
              <c:strCache>
                <c:ptCount val="3"/>
                <c:pt idx="0">
                  <c:v>Červenec</c:v>
                </c:pt>
                <c:pt idx="1">
                  <c:v>Srpen</c:v>
                </c:pt>
                <c:pt idx="2">
                  <c:v>Září</c:v>
                </c:pt>
              </c:strCache>
            </c:strRef>
          </c:cat>
          <c:val>
            <c:numRef>
              <c:f>'8.6'!$L$13:$N$13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18DA-448C-ACE6-6E92A527C649}"/>
            </c:ext>
          </c:extLst>
        </c:ser>
        <c:ser>
          <c:idx val="4"/>
          <c:order val="4"/>
          <c:tx>
            <c:strRef>
              <c:f>'8.6'!$K$14</c:f>
              <c:strCache>
                <c:ptCount val="1"/>
                <c:pt idx="0">
                  <c:v>Energie prostředí (tepelné čerpadlo)</c:v>
                </c:pt>
              </c:strCache>
            </c:strRef>
          </c:tx>
          <c:invertIfNegative val="0"/>
          <c:cat>
            <c:strRef>
              <c:f>'8.6'!$L$9:$N$9</c:f>
              <c:strCache>
                <c:ptCount val="3"/>
                <c:pt idx="0">
                  <c:v>Červenec</c:v>
                </c:pt>
                <c:pt idx="1">
                  <c:v>Srpen</c:v>
                </c:pt>
                <c:pt idx="2">
                  <c:v>Září</c:v>
                </c:pt>
              </c:strCache>
            </c:strRef>
          </c:cat>
          <c:val>
            <c:numRef>
              <c:f>'8.6'!$L$14:$N$14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18DA-448C-ACE6-6E92A527C649}"/>
            </c:ext>
          </c:extLst>
        </c:ser>
        <c:ser>
          <c:idx val="5"/>
          <c:order val="5"/>
          <c:tx>
            <c:strRef>
              <c:f>'8.6'!$K$15</c:f>
              <c:strCache>
                <c:ptCount val="1"/>
                <c:pt idx="0">
                  <c:v>Energie Slunce (solární kolektor)</c:v>
                </c:pt>
              </c:strCache>
            </c:strRef>
          </c:tx>
          <c:invertIfNegative val="0"/>
          <c:cat>
            <c:strRef>
              <c:f>'8.6'!$L$9:$N$9</c:f>
              <c:strCache>
                <c:ptCount val="3"/>
                <c:pt idx="0">
                  <c:v>Červenec</c:v>
                </c:pt>
                <c:pt idx="1">
                  <c:v>Srpen</c:v>
                </c:pt>
                <c:pt idx="2">
                  <c:v>Září</c:v>
                </c:pt>
              </c:strCache>
            </c:strRef>
          </c:cat>
          <c:val>
            <c:numRef>
              <c:f>'8.6'!$L$15:$N$15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18DA-448C-ACE6-6E92A527C649}"/>
            </c:ext>
          </c:extLst>
        </c:ser>
        <c:ser>
          <c:idx val="6"/>
          <c:order val="6"/>
          <c:tx>
            <c:strRef>
              <c:f>'8.6'!$K$16</c:f>
              <c:strCache>
                <c:ptCount val="1"/>
                <c:pt idx="0">
                  <c:v>Hnědé uhlí</c:v>
                </c:pt>
              </c:strCache>
            </c:strRef>
          </c:tx>
          <c:spPr>
            <a:solidFill>
              <a:srgbClr val="6E4932"/>
            </a:solidFill>
          </c:spPr>
          <c:invertIfNegative val="0"/>
          <c:cat>
            <c:strRef>
              <c:f>'8.6'!$L$9:$N$9</c:f>
              <c:strCache>
                <c:ptCount val="3"/>
                <c:pt idx="0">
                  <c:v>Červenec</c:v>
                </c:pt>
                <c:pt idx="1">
                  <c:v>Srpen</c:v>
                </c:pt>
                <c:pt idx="2">
                  <c:v>Září</c:v>
                </c:pt>
              </c:strCache>
            </c:strRef>
          </c:cat>
          <c:val>
            <c:numRef>
              <c:f>'8.6'!$L$16:$N$16</c:f>
              <c:numCache>
                <c:formatCode>#,##0.0</c:formatCode>
                <c:ptCount val="3"/>
                <c:pt idx="0">
                  <c:v>35035.229999999996</c:v>
                </c:pt>
                <c:pt idx="1">
                  <c:v>11075.01</c:v>
                </c:pt>
                <c:pt idx="2">
                  <c:v>33513.229999999996</c:v>
                </c:pt>
              </c:numCache>
            </c:numRef>
          </c:val>
          <c:extLst xmlns:c16r2="http://schemas.microsoft.com/office/drawing/2015/06/chart">
            <c:ext xmlns:c16="http://schemas.microsoft.com/office/drawing/2014/chart" uri="{C3380CC4-5D6E-409C-BE32-E72D297353CC}">
              <c16:uniqueId val="{00000006-18DA-448C-ACE6-6E92A527C649}"/>
            </c:ext>
          </c:extLst>
        </c:ser>
        <c:ser>
          <c:idx val="7"/>
          <c:order val="7"/>
          <c:tx>
            <c:strRef>
              <c:f>'8.6'!$K$17</c:f>
              <c:strCache>
                <c:ptCount val="1"/>
                <c:pt idx="0">
                  <c:v>Jaderné palivo</c:v>
                </c:pt>
              </c:strCache>
            </c:strRef>
          </c:tx>
          <c:invertIfNegative val="0"/>
          <c:cat>
            <c:strRef>
              <c:f>'8.6'!$L$9:$N$9</c:f>
              <c:strCache>
                <c:ptCount val="3"/>
                <c:pt idx="0">
                  <c:v>Červenec</c:v>
                </c:pt>
                <c:pt idx="1">
                  <c:v>Srpen</c:v>
                </c:pt>
                <c:pt idx="2">
                  <c:v>Září</c:v>
                </c:pt>
              </c:strCache>
            </c:strRef>
          </c:cat>
          <c:val>
            <c:numRef>
              <c:f>'8.6'!$L$17:$N$17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18DA-448C-ACE6-6E92A527C649}"/>
            </c:ext>
          </c:extLst>
        </c:ser>
        <c:ser>
          <c:idx val="8"/>
          <c:order val="8"/>
          <c:tx>
            <c:strRef>
              <c:f>'8.6'!$K$18</c:f>
              <c:strCache>
                <c:ptCount val="1"/>
                <c:pt idx="0">
                  <c:v>Koks</c:v>
                </c:pt>
              </c:strCache>
            </c:strRef>
          </c:tx>
          <c:invertIfNegative val="0"/>
          <c:cat>
            <c:strRef>
              <c:f>'8.6'!$L$9:$N$9</c:f>
              <c:strCache>
                <c:ptCount val="3"/>
                <c:pt idx="0">
                  <c:v>Červenec</c:v>
                </c:pt>
                <c:pt idx="1">
                  <c:v>Srpen</c:v>
                </c:pt>
                <c:pt idx="2">
                  <c:v>Září</c:v>
                </c:pt>
              </c:strCache>
            </c:strRef>
          </c:cat>
          <c:val>
            <c:numRef>
              <c:f>'8.6'!$L$18:$N$18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18DA-448C-ACE6-6E92A527C649}"/>
            </c:ext>
          </c:extLst>
        </c:ser>
        <c:ser>
          <c:idx val="9"/>
          <c:order val="9"/>
          <c:tx>
            <c:strRef>
              <c:f>'8.6'!$K$19</c:f>
              <c:strCache>
                <c:ptCount val="1"/>
                <c:pt idx="0">
                  <c:v>Odpadní teplo</c:v>
                </c:pt>
              </c:strCache>
            </c:strRef>
          </c:tx>
          <c:invertIfNegative val="0"/>
          <c:cat>
            <c:strRef>
              <c:f>'8.6'!$L$9:$N$9</c:f>
              <c:strCache>
                <c:ptCount val="3"/>
                <c:pt idx="0">
                  <c:v>Červenec</c:v>
                </c:pt>
                <c:pt idx="1">
                  <c:v>Srpen</c:v>
                </c:pt>
                <c:pt idx="2">
                  <c:v>Září</c:v>
                </c:pt>
              </c:strCache>
            </c:strRef>
          </c:cat>
          <c:val>
            <c:numRef>
              <c:f>'8.6'!$L$19:$N$19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18DA-448C-ACE6-6E92A527C649}"/>
            </c:ext>
          </c:extLst>
        </c:ser>
        <c:ser>
          <c:idx val="10"/>
          <c:order val="10"/>
          <c:tx>
            <c:strRef>
              <c:f>'8.6'!$K$20</c:f>
              <c:strCache>
                <c:ptCount val="1"/>
                <c:pt idx="0">
                  <c:v>Ostatní kapalná paliva</c:v>
                </c:pt>
              </c:strCache>
            </c:strRef>
          </c:tx>
          <c:invertIfNegative val="0"/>
          <c:cat>
            <c:strRef>
              <c:f>'8.6'!$L$9:$N$9</c:f>
              <c:strCache>
                <c:ptCount val="3"/>
                <c:pt idx="0">
                  <c:v>Červenec</c:v>
                </c:pt>
                <c:pt idx="1">
                  <c:v>Srpen</c:v>
                </c:pt>
                <c:pt idx="2">
                  <c:v>Září</c:v>
                </c:pt>
              </c:strCache>
            </c:strRef>
          </c:cat>
          <c:val>
            <c:numRef>
              <c:f>'8.6'!$L$20:$N$20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18DA-448C-ACE6-6E92A527C649}"/>
            </c:ext>
          </c:extLst>
        </c:ser>
        <c:ser>
          <c:idx val="11"/>
          <c:order val="11"/>
          <c:tx>
            <c:strRef>
              <c:f>'8.6'!$K$21</c:f>
              <c:strCache>
                <c:ptCount val="1"/>
                <c:pt idx="0">
                  <c:v>Ostatní pevná paliva</c:v>
                </c:pt>
              </c:strCache>
            </c:strRef>
          </c:tx>
          <c:invertIfNegative val="0"/>
          <c:cat>
            <c:strRef>
              <c:f>'8.6'!$L$9:$N$9</c:f>
              <c:strCache>
                <c:ptCount val="3"/>
                <c:pt idx="0">
                  <c:v>Červenec</c:v>
                </c:pt>
                <c:pt idx="1">
                  <c:v>Srpen</c:v>
                </c:pt>
                <c:pt idx="2">
                  <c:v>Září</c:v>
                </c:pt>
              </c:strCache>
            </c:strRef>
          </c:cat>
          <c:val>
            <c:numRef>
              <c:f>'8.6'!$L$21:$N$21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B-18DA-448C-ACE6-6E92A527C649}"/>
            </c:ext>
          </c:extLst>
        </c:ser>
        <c:ser>
          <c:idx val="12"/>
          <c:order val="12"/>
          <c:tx>
            <c:strRef>
              <c:f>'8.6'!$K$22</c:f>
              <c:strCache>
                <c:ptCount val="1"/>
                <c:pt idx="0">
                  <c:v>Ostatní plyny</c:v>
                </c:pt>
              </c:strCache>
            </c:strRef>
          </c:tx>
          <c:invertIfNegative val="0"/>
          <c:cat>
            <c:strRef>
              <c:f>'8.6'!$L$9:$N$9</c:f>
              <c:strCache>
                <c:ptCount val="3"/>
                <c:pt idx="0">
                  <c:v>Červenec</c:v>
                </c:pt>
                <c:pt idx="1">
                  <c:v>Srpen</c:v>
                </c:pt>
                <c:pt idx="2">
                  <c:v>Září</c:v>
                </c:pt>
              </c:strCache>
            </c:strRef>
          </c:cat>
          <c:val>
            <c:numRef>
              <c:f>'8.6'!$L$22:$N$22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18DA-448C-ACE6-6E92A527C649}"/>
            </c:ext>
          </c:extLst>
        </c:ser>
        <c:ser>
          <c:idx val="13"/>
          <c:order val="13"/>
          <c:tx>
            <c:strRef>
              <c:f>'8.6'!$K$23</c:f>
              <c:strCache>
                <c:ptCount val="1"/>
                <c:pt idx="0">
                  <c:v>Ostatní</c:v>
                </c:pt>
              </c:strCache>
            </c:strRef>
          </c:tx>
          <c:invertIfNegative val="0"/>
          <c:cat>
            <c:strRef>
              <c:f>'8.6'!$L$9:$N$9</c:f>
              <c:strCache>
                <c:ptCount val="3"/>
                <c:pt idx="0">
                  <c:v>Červenec</c:v>
                </c:pt>
                <c:pt idx="1">
                  <c:v>Srpen</c:v>
                </c:pt>
                <c:pt idx="2">
                  <c:v>Září</c:v>
                </c:pt>
              </c:strCache>
            </c:strRef>
          </c:cat>
          <c:val>
            <c:numRef>
              <c:f>'8.6'!$L$23:$N$23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18DA-448C-ACE6-6E92A527C649}"/>
            </c:ext>
          </c:extLst>
        </c:ser>
        <c:ser>
          <c:idx val="14"/>
          <c:order val="14"/>
          <c:tx>
            <c:strRef>
              <c:f>'8.6'!$K$24</c:f>
              <c:strCache>
                <c:ptCount val="1"/>
                <c:pt idx="0">
                  <c:v>Topné oleje</c:v>
                </c:pt>
              </c:strCache>
            </c:strRef>
          </c:tx>
          <c:invertIfNegative val="0"/>
          <c:cat>
            <c:strRef>
              <c:f>'8.6'!$L$9:$N$9</c:f>
              <c:strCache>
                <c:ptCount val="3"/>
                <c:pt idx="0">
                  <c:v>Červenec</c:v>
                </c:pt>
                <c:pt idx="1">
                  <c:v>Srpen</c:v>
                </c:pt>
                <c:pt idx="2">
                  <c:v>Září</c:v>
                </c:pt>
              </c:strCache>
            </c:strRef>
          </c:cat>
          <c:val>
            <c:numRef>
              <c:f>'8.6'!$L$24:$N$24</c:f>
              <c:numCache>
                <c:formatCode>#,##0.0</c:formatCode>
                <c:ptCount val="3"/>
                <c:pt idx="0">
                  <c:v>424</c:v>
                </c:pt>
                <c:pt idx="1">
                  <c:v>718.39</c:v>
                </c:pt>
                <c:pt idx="2">
                  <c:v>117</c:v>
                </c:pt>
              </c:numCache>
            </c:numRef>
          </c:val>
          <c:extLst xmlns:c16r2="http://schemas.microsoft.com/office/drawing/2015/06/chart">
            <c:ext xmlns:c16="http://schemas.microsoft.com/office/drawing/2014/chart" uri="{C3380CC4-5D6E-409C-BE32-E72D297353CC}">
              <c16:uniqueId val="{0000000E-18DA-448C-ACE6-6E92A527C649}"/>
            </c:ext>
          </c:extLst>
        </c:ser>
        <c:ser>
          <c:idx val="15"/>
          <c:order val="15"/>
          <c:tx>
            <c:strRef>
              <c:f>'8.6'!$K$25</c:f>
              <c:strCache>
                <c:ptCount val="1"/>
                <c:pt idx="0">
                  <c:v>Zemní plyn</c:v>
                </c:pt>
              </c:strCache>
            </c:strRef>
          </c:tx>
          <c:spPr>
            <a:solidFill>
              <a:srgbClr val="EBE600"/>
            </a:solidFill>
          </c:spPr>
          <c:invertIfNegative val="0"/>
          <c:cat>
            <c:strRef>
              <c:f>'8.6'!$L$9:$N$9</c:f>
              <c:strCache>
                <c:ptCount val="3"/>
                <c:pt idx="0">
                  <c:v>Červenec</c:v>
                </c:pt>
                <c:pt idx="1">
                  <c:v>Srpen</c:v>
                </c:pt>
                <c:pt idx="2">
                  <c:v>Září</c:v>
                </c:pt>
              </c:strCache>
            </c:strRef>
          </c:cat>
          <c:val>
            <c:numRef>
              <c:f>'8.6'!$L$25:$N$25</c:f>
              <c:numCache>
                <c:formatCode>#,##0.0</c:formatCode>
                <c:ptCount val="3"/>
                <c:pt idx="0">
                  <c:v>46264.760999999999</c:v>
                </c:pt>
                <c:pt idx="1">
                  <c:v>38182.138999999996</c:v>
                </c:pt>
                <c:pt idx="2">
                  <c:v>50982.404999999999</c:v>
                </c:pt>
              </c:numCache>
            </c:numRef>
          </c:val>
          <c:extLst xmlns:c16r2="http://schemas.microsoft.com/office/drawing/2015/06/chart">
            <c:ext xmlns:c16="http://schemas.microsoft.com/office/drawing/2014/chart" uri="{C3380CC4-5D6E-409C-BE32-E72D297353CC}">
              <c16:uniqueId val="{0000000F-18DA-448C-ACE6-6E92A527C649}"/>
            </c:ext>
          </c:extLst>
        </c:ser>
        <c:dLbls>
          <c:showLegendKey val="0"/>
          <c:showVal val="0"/>
          <c:showCatName val="0"/>
          <c:showSerName val="0"/>
          <c:showPercent val="0"/>
          <c:showBubbleSize val="0"/>
        </c:dLbls>
        <c:gapWidth val="150"/>
        <c:overlap val="100"/>
        <c:axId val="170256256"/>
        <c:axId val="170257792"/>
      </c:barChart>
      <c:catAx>
        <c:axId val="170256256"/>
        <c:scaling>
          <c:orientation val="minMax"/>
        </c:scaling>
        <c:delete val="0"/>
        <c:axPos val="b"/>
        <c:numFmt formatCode="General" sourceLinked="1"/>
        <c:majorTickMark val="none"/>
        <c:minorTickMark val="none"/>
        <c:tickLblPos val="nextTo"/>
        <c:txPr>
          <a:bodyPr/>
          <a:lstStyle/>
          <a:p>
            <a:pPr>
              <a:defRPr sz="900"/>
            </a:pPr>
            <a:endParaRPr lang="cs-CZ"/>
          </a:p>
        </c:txPr>
        <c:crossAx val="170257792"/>
        <c:crosses val="autoZero"/>
        <c:auto val="1"/>
        <c:lblAlgn val="ctr"/>
        <c:lblOffset val="100"/>
        <c:noMultiLvlLbl val="0"/>
      </c:catAx>
      <c:valAx>
        <c:axId val="170257792"/>
        <c:scaling>
          <c:orientation val="minMax"/>
          <c:max val="200000"/>
        </c:scaling>
        <c:delete val="0"/>
        <c:axPos val="l"/>
        <c:majorGridlines/>
        <c:numFmt formatCode="#,##0" sourceLinked="0"/>
        <c:majorTickMark val="out"/>
        <c:minorTickMark val="none"/>
        <c:tickLblPos val="nextTo"/>
        <c:spPr>
          <a:ln>
            <a:noFill/>
          </a:ln>
        </c:spPr>
        <c:txPr>
          <a:bodyPr/>
          <a:lstStyle/>
          <a:p>
            <a:pPr>
              <a:defRPr sz="900"/>
            </a:pPr>
            <a:endParaRPr lang="cs-CZ"/>
          </a:p>
        </c:txPr>
        <c:crossAx val="1702562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5F9E-4F40-9FA3-18A69888CC3E}"/>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5F9E-4F40-9FA3-18A69888CC3E}"/>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5F9E-4F40-9FA3-18A69888CC3E}"/>
              </c:ext>
            </c:extLst>
          </c:dPt>
          <c:dPt>
            <c:idx val="5"/>
            <c:bubble3D val="0"/>
            <c:extLst xmlns:c16r2="http://schemas.microsoft.com/office/drawing/2015/06/chart">
              <c:ext xmlns:c16="http://schemas.microsoft.com/office/drawing/2014/chart" uri="{C3380CC4-5D6E-409C-BE32-E72D297353CC}">
                <c16:uniqueId val="{00000006-5F9E-4F40-9FA3-18A69888CC3E}"/>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5F9E-4F40-9FA3-18A69888CC3E}"/>
              </c:ext>
            </c:extLst>
          </c:dPt>
          <c:dPt>
            <c:idx val="7"/>
            <c:bubble3D val="0"/>
            <c:extLst xmlns:c16r2="http://schemas.microsoft.com/office/drawing/2015/06/chart">
              <c:ext xmlns:c16="http://schemas.microsoft.com/office/drawing/2014/chart" uri="{C3380CC4-5D6E-409C-BE32-E72D297353CC}">
                <c16:uniqueId val="{00000009-5F9E-4F40-9FA3-18A69888CC3E}"/>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5F9E-4F40-9FA3-18A69888CC3E}"/>
              </c:ext>
            </c:extLst>
          </c:dPt>
          <c:cat>
            <c:numRef>
              <c:f>'8.6'!$O$9:$O$23</c:f>
              <c:numCache>
                <c:formatCode>General</c:formatCode>
                <c:ptCount val="15"/>
              </c:numCache>
            </c:numRef>
          </c:cat>
          <c:val>
            <c:numRef>
              <c:f>'8.6'!$J$10:$J$25</c:f>
              <c:numCache>
                <c:formatCode>0.0</c:formatCode>
                <c:ptCount val="16"/>
              </c:numCache>
            </c:numRef>
          </c:val>
          <c:extLst xmlns:c16r2="http://schemas.microsoft.com/office/drawing/2015/06/chart">
            <c:ext xmlns:c16="http://schemas.microsoft.com/office/drawing/2014/chart" uri="{C3380CC4-5D6E-409C-BE32-E72D297353CC}">
              <c16:uniqueId val="{0000000C-5F9E-4F40-9FA3-18A69888CC3E}"/>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t>Podíl paliv na dodávkách tepla</a:t>
            </a:r>
          </a:p>
        </c:rich>
      </c:tx>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570A-41FC-B770-3C4F89171EBC}"/>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570A-41FC-B770-3C4F89171EBC}"/>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570A-41FC-B770-3C4F89171EBC}"/>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7-570A-41FC-B770-3C4F89171EBC}"/>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9-570A-41FC-B770-3C4F89171EBC}"/>
              </c:ext>
            </c:extLst>
          </c:dPt>
          <c:dLbls>
            <c:dLbl>
              <c:idx val="1"/>
              <c:layout>
                <c:manualLayout>
                  <c:x val="0.11866161616161616"/>
                  <c:y val="-0.10044823802762359"/>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70A-41FC-B770-3C4F89171EBC}"/>
                </c:ext>
              </c:extLst>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570A-41FC-B770-3C4F89171EBC}"/>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570A-41FC-B770-3C4F89171EBC}"/>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570A-41FC-B770-3C4F89171EBC}"/>
                </c:ext>
              </c:extLst>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5.8795617084310512E-17"/>
                  <c:y val="0.13997307511899171"/>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570A-41FC-B770-3C4F89171EBC}"/>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570A-41FC-B770-3C4F89171EBC}"/>
                </c:ext>
              </c:extLst>
            </c:dLbl>
            <c:dLbl>
              <c:idx val="9"/>
              <c:layout>
                <c:manualLayout>
                  <c:x val="3.2070707070706484E-3"/>
                  <c:y val="-4.0983606557377051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570A-41FC-B770-3C4F89171EBC}"/>
                </c:ext>
              </c:extLst>
            </c:dLbl>
            <c:dLbl>
              <c:idx val="10"/>
              <c:layout>
                <c:manualLayout>
                  <c:x val="-0.12507575757575756"/>
                  <c:y val="0.10567573423352929"/>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570A-41FC-B770-3C4F89171EBC}"/>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570A-41FC-B770-3C4F89171EBC}"/>
                </c:ext>
              </c:extLst>
            </c:dLbl>
            <c:dLbl>
              <c:idx val="14"/>
              <c:layout>
                <c:manualLayout>
                  <c:x val="-0.13469696969696973"/>
                  <c:y val="6.0966769750112976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570A-41FC-B770-3C4F89171EBC}"/>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#,##0.0</c:formatCode>
                <c:ptCount val="16"/>
                <c:pt idx="0">
                  <c:v>991.18233199999997</c:v>
                </c:pt>
                <c:pt idx="1">
                  <c:v>89.695330000000013</c:v>
                </c:pt>
                <c:pt idx="2">
                  <c:v>611.52437899999995</c:v>
                </c:pt>
                <c:pt idx="3">
                  <c:v>2.5747070000000001</c:v>
                </c:pt>
                <c:pt idx="4">
                  <c:v>4.5251400000000004</c:v>
                </c:pt>
                <c:pt idx="5">
                  <c:v>0.21502299999999999</c:v>
                </c:pt>
                <c:pt idx="6">
                  <c:v>3441.5474479999993</c:v>
                </c:pt>
                <c:pt idx="7">
                  <c:v>13.482939999999999</c:v>
                </c:pt>
                <c:pt idx="8">
                  <c:v>0</c:v>
                </c:pt>
                <c:pt idx="9">
                  <c:v>230.158772</c:v>
                </c:pt>
                <c:pt idx="10">
                  <c:v>10.011384999999999</c:v>
                </c:pt>
                <c:pt idx="11">
                  <c:v>590.01390049673887</c:v>
                </c:pt>
                <c:pt idx="12">
                  <c:v>649.93713300000002</c:v>
                </c:pt>
                <c:pt idx="13">
                  <c:v>0</c:v>
                </c:pt>
                <c:pt idx="14">
                  <c:v>19.988508000000003</c:v>
                </c:pt>
                <c:pt idx="15">
                  <c:v>3020.9650388558425</c:v>
                </c:pt>
              </c:numCache>
            </c:numRef>
          </c:val>
          <c:extLst xmlns:c16r2="http://schemas.microsoft.com/office/drawing/2015/06/chart">
            <c:ext xmlns:c16="http://schemas.microsoft.com/office/drawing/2014/chart" uri="{C3380CC4-5D6E-409C-BE32-E72D297353CC}">
              <c16:uniqueId val="{00000013-570A-41FC-B770-3C4F89171EBC}"/>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83A4-4CD1-B417-370ED4ACB3FD}"/>
              </c:ext>
            </c:extLst>
          </c:dPt>
          <c:cat>
            <c:numRef>
              <c:f>'8.6'!$O$31:$O$35</c:f>
              <c:numCache>
                <c:formatCode>General</c:formatCode>
                <c:ptCount val="5"/>
              </c:numCache>
            </c:numRef>
          </c:cat>
          <c:val>
            <c:numRef>
              <c:f>'8.6'!$J$28:$J$35</c:f>
              <c:numCache>
                <c:formatCode>0.0</c:formatCode>
                <c:ptCount val="8"/>
              </c:numCache>
            </c:numRef>
          </c:val>
          <c:extLst xmlns:c16r2="http://schemas.microsoft.com/office/drawing/2015/06/chart">
            <c:ext xmlns:c16="http://schemas.microsoft.com/office/drawing/2014/chart" uri="{C3380CC4-5D6E-409C-BE32-E72D297353CC}">
              <c16:uniqueId val="{00000001-83A4-4CD1-B417-370ED4ACB3FD}"/>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5188583078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'8.7'!$K$27</c:f>
              <c:strCache>
                <c:ptCount val="1"/>
                <c:pt idx="0">
                  <c:v>Průmysl</c:v>
                </c:pt>
              </c:strCache>
            </c:strRef>
          </c:tx>
          <c:invertIfNegative val="0"/>
          <c:cat>
            <c:strRef>
              <c:f>'8.7'!$L$26:$N$26</c:f>
              <c:strCache>
                <c:ptCount val="3"/>
                <c:pt idx="0">
                  <c:v>Červenec</c:v>
                </c:pt>
                <c:pt idx="1">
                  <c:v>Srpen</c:v>
                </c:pt>
                <c:pt idx="2">
                  <c:v>Září</c:v>
                </c:pt>
              </c:strCache>
            </c:strRef>
          </c:cat>
          <c:val>
            <c:numRef>
              <c:f>'8.7'!$L$27:$N$27</c:f>
              <c:numCache>
                <c:formatCode>#,##0.0</c:formatCode>
                <c:ptCount val="3"/>
                <c:pt idx="0">
                  <c:v>5101.1059999999998</c:v>
                </c:pt>
                <c:pt idx="1">
                  <c:v>5002.1190000000006</c:v>
                </c:pt>
                <c:pt idx="2">
                  <c:v>8013.0360000000001</c:v>
                </c:pt>
              </c:numCache>
            </c:numRef>
          </c:val>
          <c:extLst xmlns:c16r2="http://schemas.microsoft.com/office/drawing/2015/06/chart">
            <c:ext xmlns:c16="http://schemas.microsoft.com/office/drawing/2014/chart" uri="{C3380CC4-5D6E-409C-BE32-E72D297353CC}">
              <c16:uniqueId val="{00000000-711E-44BE-B6EB-1A9A3B4B8E9A}"/>
            </c:ext>
          </c:extLst>
        </c:ser>
        <c:ser>
          <c:idx val="1"/>
          <c:order val="1"/>
          <c:tx>
            <c:strRef>
              <c:f>'8.7'!$K$28</c:f>
              <c:strCache>
                <c:ptCount val="1"/>
                <c:pt idx="0">
                  <c:v>Energetika</c:v>
                </c:pt>
              </c:strCache>
            </c:strRef>
          </c:tx>
          <c:invertIfNegative val="0"/>
          <c:cat>
            <c:strRef>
              <c:f>'8.7'!$L$26:$N$26</c:f>
              <c:strCache>
                <c:ptCount val="3"/>
                <c:pt idx="0">
                  <c:v>Červenec</c:v>
                </c:pt>
                <c:pt idx="1">
                  <c:v>Srpen</c:v>
                </c:pt>
                <c:pt idx="2">
                  <c:v>Září</c:v>
                </c:pt>
              </c:strCache>
            </c:strRef>
          </c:cat>
          <c:val>
            <c:numRef>
              <c:f>'8.7'!$L$28:$N$28</c:f>
              <c:numCache>
                <c:formatCode>#,##0.0</c:formatCode>
                <c:ptCount val="3"/>
                <c:pt idx="0">
                  <c:v>53</c:v>
                </c:pt>
                <c:pt idx="1">
                  <c:v>53</c:v>
                </c:pt>
                <c:pt idx="2">
                  <c:v>111</c:v>
                </c:pt>
              </c:numCache>
            </c:numRef>
          </c:val>
          <c:extLst xmlns:c16r2="http://schemas.microsoft.com/office/drawing/2015/06/chart">
            <c:ext xmlns:c16="http://schemas.microsoft.com/office/drawing/2014/chart" uri="{C3380CC4-5D6E-409C-BE32-E72D297353CC}">
              <c16:uniqueId val="{00000001-711E-44BE-B6EB-1A9A3B4B8E9A}"/>
            </c:ext>
          </c:extLst>
        </c:ser>
        <c:ser>
          <c:idx val="2"/>
          <c:order val="2"/>
          <c:tx>
            <c:strRef>
              <c:f>'8.7'!$K$29</c:f>
              <c:strCache>
                <c:ptCount val="1"/>
                <c:pt idx="0">
                  <c:v>Doprava</c:v>
                </c:pt>
              </c:strCache>
            </c:strRef>
          </c:tx>
          <c:invertIfNegative val="0"/>
          <c:cat>
            <c:strRef>
              <c:f>'8.7'!$L$26:$N$26</c:f>
              <c:strCache>
                <c:ptCount val="3"/>
                <c:pt idx="0">
                  <c:v>Červenec</c:v>
                </c:pt>
                <c:pt idx="1">
                  <c:v>Srpen</c:v>
                </c:pt>
                <c:pt idx="2">
                  <c:v>Září</c:v>
                </c:pt>
              </c:strCache>
            </c:strRef>
          </c:cat>
          <c:val>
            <c:numRef>
              <c:f>'8.7'!$L$29:$N$29</c:f>
              <c:numCache>
                <c:formatCode>#,##0.0</c:formatCode>
                <c:ptCount val="3"/>
                <c:pt idx="0">
                  <c:v>0</c:v>
                </c:pt>
                <c:pt idx="1">
                  <c:v>0</c:v>
                </c:pt>
                <c:pt idx="2">
                  <c:v>32</c:v>
                </c:pt>
              </c:numCache>
            </c:numRef>
          </c:val>
          <c:extLst xmlns:c16r2="http://schemas.microsoft.com/office/drawing/2015/06/chart">
            <c:ext xmlns:c16="http://schemas.microsoft.com/office/drawing/2014/chart" uri="{C3380CC4-5D6E-409C-BE32-E72D297353CC}">
              <c16:uniqueId val="{00000002-711E-44BE-B6EB-1A9A3B4B8E9A}"/>
            </c:ext>
          </c:extLst>
        </c:ser>
        <c:ser>
          <c:idx val="3"/>
          <c:order val="3"/>
          <c:tx>
            <c:strRef>
              <c:f>'8.7'!$K$30</c:f>
              <c:strCache>
                <c:ptCount val="1"/>
                <c:pt idx="0">
                  <c:v>Stavebnictví</c:v>
                </c:pt>
              </c:strCache>
            </c:strRef>
          </c:tx>
          <c:invertIfNegative val="0"/>
          <c:cat>
            <c:strRef>
              <c:f>'8.7'!$L$26:$N$26</c:f>
              <c:strCache>
                <c:ptCount val="3"/>
                <c:pt idx="0">
                  <c:v>Červenec</c:v>
                </c:pt>
                <c:pt idx="1">
                  <c:v>Srpen</c:v>
                </c:pt>
                <c:pt idx="2">
                  <c:v>Září</c:v>
                </c:pt>
              </c:strCache>
            </c:strRef>
          </c:cat>
          <c:val>
            <c:numRef>
              <c:f>'8.7'!$L$30:$N$30</c:f>
              <c:numCache>
                <c:formatCode>#,##0.0</c:formatCode>
                <c:ptCount val="3"/>
                <c:pt idx="0">
                  <c:v>3</c:v>
                </c:pt>
                <c:pt idx="1">
                  <c:v>2</c:v>
                </c:pt>
                <c:pt idx="2">
                  <c:v>5</c:v>
                </c:pt>
              </c:numCache>
            </c:numRef>
          </c:val>
          <c:extLst xmlns:c16r2="http://schemas.microsoft.com/office/drawing/2015/06/chart">
            <c:ext xmlns:c16="http://schemas.microsoft.com/office/drawing/2014/chart" uri="{C3380CC4-5D6E-409C-BE32-E72D297353CC}">
              <c16:uniqueId val="{00000003-711E-44BE-B6EB-1A9A3B4B8E9A}"/>
            </c:ext>
          </c:extLst>
        </c:ser>
        <c:ser>
          <c:idx val="4"/>
          <c:order val="4"/>
          <c:tx>
            <c:strRef>
              <c:f>'8.7'!$K$31</c:f>
              <c:strCache>
                <c:ptCount val="1"/>
                <c:pt idx="0">
                  <c:v>Zemědělství a lesnictví</c:v>
                </c:pt>
              </c:strCache>
            </c:strRef>
          </c:tx>
          <c:invertIfNegative val="0"/>
          <c:cat>
            <c:strRef>
              <c:f>'8.7'!$L$26:$N$26</c:f>
              <c:strCache>
                <c:ptCount val="3"/>
                <c:pt idx="0">
                  <c:v>Červenec</c:v>
                </c:pt>
                <c:pt idx="1">
                  <c:v>Srpen</c:v>
                </c:pt>
                <c:pt idx="2">
                  <c:v>Září</c:v>
                </c:pt>
              </c:strCache>
            </c:strRef>
          </c:cat>
          <c:val>
            <c:numRef>
              <c:f>'8.7'!$L$31:$N$31</c:f>
              <c:numCache>
                <c:formatCode>#,##0.0</c:formatCode>
                <c:ptCount val="3"/>
                <c:pt idx="0">
                  <c:v>938.02</c:v>
                </c:pt>
                <c:pt idx="1">
                  <c:v>842.09</c:v>
                </c:pt>
                <c:pt idx="2">
                  <c:v>884.87</c:v>
                </c:pt>
              </c:numCache>
            </c:numRef>
          </c:val>
          <c:extLst xmlns:c16r2="http://schemas.microsoft.com/office/drawing/2015/06/chart">
            <c:ext xmlns:c16="http://schemas.microsoft.com/office/drawing/2014/chart" uri="{C3380CC4-5D6E-409C-BE32-E72D297353CC}">
              <c16:uniqueId val="{00000004-711E-44BE-B6EB-1A9A3B4B8E9A}"/>
            </c:ext>
          </c:extLst>
        </c:ser>
        <c:ser>
          <c:idx val="5"/>
          <c:order val="5"/>
          <c:tx>
            <c:strRef>
              <c:f>'8.7'!$K$32</c:f>
              <c:strCache>
                <c:ptCount val="1"/>
                <c:pt idx="0">
                  <c:v>Domácnosti</c:v>
                </c:pt>
              </c:strCache>
            </c:strRef>
          </c:tx>
          <c:invertIfNegative val="0"/>
          <c:cat>
            <c:strRef>
              <c:f>'8.7'!$L$26:$N$26</c:f>
              <c:strCache>
                <c:ptCount val="3"/>
                <c:pt idx="0">
                  <c:v>Červenec</c:v>
                </c:pt>
                <c:pt idx="1">
                  <c:v>Srpen</c:v>
                </c:pt>
                <c:pt idx="2">
                  <c:v>Září</c:v>
                </c:pt>
              </c:strCache>
            </c:strRef>
          </c:cat>
          <c:val>
            <c:numRef>
              <c:f>'8.7'!$L$32:$N$32</c:f>
              <c:numCache>
                <c:formatCode>#,##0.0</c:formatCode>
                <c:ptCount val="3"/>
                <c:pt idx="0">
                  <c:v>27806.844000000001</c:v>
                </c:pt>
                <c:pt idx="1">
                  <c:v>26807.193000000003</c:v>
                </c:pt>
                <c:pt idx="2">
                  <c:v>39988.033999999992</c:v>
                </c:pt>
              </c:numCache>
            </c:numRef>
          </c:val>
          <c:extLst xmlns:c16r2="http://schemas.microsoft.com/office/drawing/2015/06/chart">
            <c:ext xmlns:c16="http://schemas.microsoft.com/office/drawing/2014/chart" uri="{C3380CC4-5D6E-409C-BE32-E72D297353CC}">
              <c16:uniqueId val="{00000005-711E-44BE-B6EB-1A9A3B4B8E9A}"/>
            </c:ext>
          </c:extLst>
        </c:ser>
        <c:ser>
          <c:idx val="6"/>
          <c:order val="6"/>
          <c:tx>
            <c:strRef>
              <c:f>'8.7'!$K$33</c:f>
              <c:strCache>
                <c:ptCount val="1"/>
                <c:pt idx="0">
                  <c:v>Obchod, služby, školství, zdravotnictví</c:v>
                </c:pt>
              </c:strCache>
            </c:strRef>
          </c:tx>
          <c:invertIfNegative val="0"/>
          <c:cat>
            <c:strRef>
              <c:f>'8.7'!$L$26:$N$26</c:f>
              <c:strCache>
                <c:ptCount val="3"/>
                <c:pt idx="0">
                  <c:v>Červenec</c:v>
                </c:pt>
                <c:pt idx="1">
                  <c:v>Srpen</c:v>
                </c:pt>
                <c:pt idx="2">
                  <c:v>Září</c:v>
                </c:pt>
              </c:strCache>
            </c:strRef>
          </c:cat>
          <c:val>
            <c:numRef>
              <c:f>'8.7'!$L$33:$N$33</c:f>
              <c:numCache>
                <c:formatCode>#,##0.0</c:formatCode>
                <c:ptCount val="3"/>
                <c:pt idx="0">
                  <c:v>10282.200999999999</c:v>
                </c:pt>
                <c:pt idx="1">
                  <c:v>10467.117</c:v>
                </c:pt>
                <c:pt idx="2">
                  <c:v>17966.228999999999</c:v>
                </c:pt>
              </c:numCache>
            </c:numRef>
          </c:val>
          <c:extLst xmlns:c16r2="http://schemas.microsoft.com/office/drawing/2015/06/chart">
            <c:ext xmlns:c16="http://schemas.microsoft.com/office/drawing/2014/chart" uri="{C3380CC4-5D6E-409C-BE32-E72D297353CC}">
              <c16:uniqueId val="{00000006-711E-44BE-B6EB-1A9A3B4B8E9A}"/>
            </c:ext>
          </c:extLst>
        </c:ser>
        <c:ser>
          <c:idx val="7"/>
          <c:order val="7"/>
          <c:tx>
            <c:strRef>
              <c:f>'8.7'!$K$34</c:f>
              <c:strCache>
                <c:ptCount val="1"/>
                <c:pt idx="0">
                  <c:v>Ostatní</c:v>
                </c:pt>
              </c:strCache>
            </c:strRef>
          </c:tx>
          <c:invertIfNegative val="0"/>
          <c:cat>
            <c:strRef>
              <c:f>'8.7'!$L$26:$N$26</c:f>
              <c:strCache>
                <c:ptCount val="3"/>
                <c:pt idx="0">
                  <c:v>Červenec</c:v>
                </c:pt>
                <c:pt idx="1">
                  <c:v>Srpen</c:v>
                </c:pt>
                <c:pt idx="2">
                  <c:v>Září</c:v>
                </c:pt>
              </c:strCache>
            </c:strRef>
          </c:cat>
          <c:val>
            <c:numRef>
              <c:f>'8.7'!$L$34:$N$34</c:f>
              <c:numCache>
                <c:formatCode>#,##0.0</c:formatCode>
                <c:ptCount val="3"/>
                <c:pt idx="0">
                  <c:v>183.76</c:v>
                </c:pt>
                <c:pt idx="1">
                  <c:v>181.99</c:v>
                </c:pt>
                <c:pt idx="2">
                  <c:v>445.49900000000002</c:v>
                </c:pt>
              </c:numCache>
            </c:numRef>
          </c:val>
          <c:extLst xmlns:c16r2="http://schemas.microsoft.com/office/drawing/2015/06/chart">
            <c:ext xmlns:c16="http://schemas.microsoft.com/office/drawing/2014/chart" uri="{C3380CC4-5D6E-409C-BE32-E72D297353CC}">
              <c16:uniqueId val="{00000007-711E-44BE-B6EB-1A9A3B4B8E9A}"/>
            </c:ext>
          </c:extLst>
        </c:ser>
        <c:dLbls>
          <c:showLegendKey val="0"/>
          <c:showVal val="0"/>
          <c:showCatName val="0"/>
          <c:showSerName val="0"/>
          <c:showPercent val="0"/>
          <c:showBubbleSize val="0"/>
        </c:dLbls>
        <c:gapWidth val="150"/>
        <c:overlap val="100"/>
        <c:axId val="170539648"/>
        <c:axId val="170549632"/>
      </c:barChart>
      <c:catAx>
        <c:axId val="170539648"/>
        <c:scaling>
          <c:orientation val="minMax"/>
        </c:scaling>
        <c:delete val="0"/>
        <c:axPos val="b"/>
        <c:numFmt formatCode="General" sourceLinked="1"/>
        <c:majorTickMark val="none"/>
        <c:minorTickMark val="none"/>
        <c:tickLblPos val="nextTo"/>
        <c:txPr>
          <a:bodyPr/>
          <a:lstStyle/>
          <a:p>
            <a:pPr>
              <a:defRPr sz="900"/>
            </a:pPr>
            <a:endParaRPr lang="cs-CZ"/>
          </a:p>
        </c:txPr>
        <c:crossAx val="170549632"/>
        <c:crosses val="autoZero"/>
        <c:auto val="1"/>
        <c:lblAlgn val="ctr"/>
        <c:lblOffset val="100"/>
        <c:noMultiLvlLbl val="0"/>
      </c:catAx>
      <c:valAx>
        <c:axId val="170549632"/>
        <c:scaling>
          <c:orientation val="minMax"/>
          <c:max val="100000"/>
        </c:scaling>
        <c:delete val="0"/>
        <c:axPos val="l"/>
        <c:majorGridlines/>
        <c:numFmt formatCode="#,##0" sourceLinked="0"/>
        <c:majorTickMark val="out"/>
        <c:minorTickMark val="none"/>
        <c:tickLblPos val="nextTo"/>
        <c:spPr>
          <a:ln>
            <a:noFill/>
          </a:ln>
        </c:spPr>
        <c:txPr>
          <a:bodyPr/>
          <a:lstStyle/>
          <a:p>
            <a:pPr>
              <a:defRPr sz="900"/>
            </a:pPr>
            <a:endParaRPr lang="cs-CZ"/>
          </a:p>
        </c:txPr>
        <c:crossAx val="1705396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'8.7'!$L$39</c:f>
              <c:strCache>
                <c:ptCount val="1"/>
                <c:pt idx="0">
                  <c:v>Instalovaný výkon</c:v>
                </c:pt>
              </c:strCache>
            </c:strRef>
          </c:tx>
          <c:invertIfNegative val="0"/>
          <c:val>
            <c:numRef>
              <c:f>'8.7'!$M$39</c:f>
              <c:numCache>
                <c:formatCode>0.0%</c:formatCode>
                <c:ptCount val="1"/>
                <c:pt idx="0">
                  <c:v>1.4198203726009974E-2</c:v>
                </c:pt>
              </c:numCache>
            </c:numRef>
          </c:val>
          <c:extLst xmlns:c16r2="http://schemas.microsoft.com/office/drawing/2015/06/chart">
            <c:ext xmlns:c16="http://schemas.microsoft.com/office/drawing/2014/chart" uri="{C3380CC4-5D6E-409C-BE32-E72D297353CC}">
              <c16:uniqueId val="{00000000-9F10-4CBA-A76F-743625AF37B9}"/>
            </c:ext>
          </c:extLst>
        </c:ser>
        <c:ser>
          <c:idx val="1"/>
          <c:order val="1"/>
          <c:tx>
            <c:strRef>
              <c:f>'8.7'!$L$40</c:f>
              <c:strCache>
                <c:ptCount val="1"/>
                <c:pt idx="0">
                  <c:v>Výroba tepla brutto</c:v>
                </c:pt>
              </c:strCache>
            </c:strRef>
          </c:tx>
          <c:invertIfNegative val="0"/>
          <c:val>
            <c:numRef>
              <c:f>'8.7'!$M$40</c:f>
              <c:numCache>
                <c:formatCode>0.0%</c:formatCode>
                <c:ptCount val="1"/>
                <c:pt idx="0">
                  <c:v>1.4143217435410957E-2</c:v>
                </c:pt>
              </c:numCache>
            </c:numRef>
          </c:val>
          <c:extLst xmlns:c16r2="http://schemas.microsoft.com/office/drawing/2015/06/chart">
            <c:ext xmlns:c16="http://schemas.microsoft.com/office/drawing/2014/chart" uri="{C3380CC4-5D6E-409C-BE32-E72D297353CC}">
              <c16:uniqueId val="{00000001-9F10-4CBA-A76F-743625AF37B9}"/>
            </c:ext>
          </c:extLst>
        </c:ser>
        <c:ser>
          <c:idx val="2"/>
          <c:order val="2"/>
          <c:tx>
            <c:strRef>
              <c:f>'8.7'!$L$41</c:f>
              <c:strCache>
                <c:ptCount val="1"/>
                <c:pt idx="0">
                  <c:v>Dodávky tepla</c:v>
                </c:pt>
              </c:strCache>
            </c:strRef>
          </c:tx>
          <c:invertIfNegative val="0"/>
          <c:val>
            <c:numRef>
              <c:f>'8.7'!$M$41</c:f>
              <c:numCache>
                <c:formatCode>0.0%</c:formatCode>
                <c:ptCount val="1"/>
                <c:pt idx="0">
                  <c:v>2.3166602605735637E-2</c:v>
                </c:pt>
              </c:numCache>
            </c:numRef>
          </c:val>
          <c:extLst xmlns:c16r2="http://schemas.microsoft.com/office/drawing/2015/06/chart">
            <c:ext xmlns:c16="http://schemas.microsoft.com/office/drawing/2014/chart" uri="{C3380CC4-5D6E-409C-BE32-E72D297353CC}">
              <c16:uniqueId val="{00000002-9F10-4CBA-A76F-743625AF37B9}"/>
            </c:ext>
          </c:extLst>
        </c:ser>
        <c:dLbls>
          <c:showLegendKey val="0"/>
          <c:showVal val="0"/>
          <c:showCatName val="0"/>
          <c:showSerName val="0"/>
          <c:showPercent val="0"/>
          <c:showBubbleSize val="0"/>
        </c:dLbls>
        <c:gapWidth val="150"/>
        <c:axId val="170596992"/>
        <c:axId val="170598784"/>
      </c:barChart>
      <c:catAx>
        <c:axId val="170596992"/>
        <c:scaling>
          <c:orientation val="maxMin"/>
        </c:scaling>
        <c:delete val="0"/>
        <c:axPos val="l"/>
        <c:numFmt formatCode="General" sourceLinked="1"/>
        <c:majorTickMark val="none"/>
        <c:minorTickMark val="none"/>
        <c:tickLblPos val="none"/>
        <c:crossAx val="170598784"/>
        <c:crosses val="autoZero"/>
        <c:auto val="1"/>
        <c:lblAlgn val="ctr"/>
        <c:lblOffset val="100"/>
        <c:noMultiLvlLbl val="0"/>
      </c:catAx>
      <c:valAx>
        <c:axId val="1705987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059699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192695995487876"/>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'8.7'!$K$10</c:f>
              <c:strCache>
                <c:ptCount val="1"/>
                <c:pt idx="0">
                  <c:v>Biomasa</c:v>
                </c:pt>
              </c:strCache>
            </c:strRef>
          </c:tx>
          <c:spPr>
            <a:solidFill>
              <a:schemeClr val="accent3">
                <a:lumMod val="75000"/>
              </a:schemeClr>
            </a:solidFill>
          </c:spPr>
          <c:invertIfNegative val="0"/>
          <c:cat>
            <c:strRef>
              <c:f>'8.7'!$L$9:$N$9</c:f>
              <c:strCache>
                <c:ptCount val="3"/>
                <c:pt idx="0">
                  <c:v>Červenec</c:v>
                </c:pt>
                <c:pt idx="1">
                  <c:v>Srpen</c:v>
                </c:pt>
                <c:pt idx="2">
                  <c:v>Září</c:v>
                </c:pt>
              </c:strCache>
            </c:strRef>
          </c:cat>
          <c:val>
            <c:numRef>
              <c:f>'8.7'!$L$10:$N$10</c:f>
              <c:numCache>
                <c:formatCode>#,##0.0</c:formatCode>
                <c:ptCount val="3"/>
                <c:pt idx="0">
                  <c:v>0</c:v>
                </c:pt>
                <c:pt idx="1">
                  <c:v>0</c:v>
                </c:pt>
                <c:pt idx="2">
                  <c:v>256</c:v>
                </c:pt>
              </c:numCache>
            </c:numRef>
          </c:val>
          <c:extLst xmlns:c16r2="http://schemas.microsoft.com/office/drawing/2015/06/chart">
            <c:ext xmlns:c16="http://schemas.microsoft.com/office/drawing/2014/chart" uri="{C3380CC4-5D6E-409C-BE32-E72D297353CC}">
              <c16:uniqueId val="{00000000-1AE8-460B-8CB3-FD7511116173}"/>
            </c:ext>
          </c:extLst>
        </c:ser>
        <c:ser>
          <c:idx val="1"/>
          <c:order val="1"/>
          <c:tx>
            <c:strRef>
              <c:f>'8.7'!$K$11</c:f>
              <c:strCache>
                <c:ptCount val="1"/>
                <c:pt idx="0">
                  <c:v>Bioplyn</c:v>
                </c:pt>
              </c:strCache>
            </c:strRef>
          </c:tx>
          <c:spPr>
            <a:solidFill>
              <a:schemeClr val="bg2">
                <a:lumMod val="50000"/>
              </a:schemeClr>
            </a:solidFill>
          </c:spPr>
          <c:invertIfNegative val="0"/>
          <c:cat>
            <c:strRef>
              <c:f>'8.7'!$L$9:$N$9</c:f>
              <c:strCache>
                <c:ptCount val="3"/>
                <c:pt idx="0">
                  <c:v>Červenec</c:v>
                </c:pt>
                <c:pt idx="1">
                  <c:v>Srpen</c:v>
                </c:pt>
                <c:pt idx="2">
                  <c:v>Září</c:v>
                </c:pt>
              </c:strCache>
            </c:strRef>
          </c:cat>
          <c:val>
            <c:numRef>
              <c:f>'8.7'!$L$11:$N$11</c:f>
              <c:numCache>
                <c:formatCode>#,##0.0</c:formatCode>
                <c:ptCount val="3"/>
                <c:pt idx="0">
                  <c:v>938.02</c:v>
                </c:pt>
                <c:pt idx="1">
                  <c:v>842.09</c:v>
                </c:pt>
                <c:pt idx="2">
                  <c:v>884.87</c:v>
                </c:pt>
              </c:numCache>
            </c:numRef>
          </c:val>
          <c:extLst xmlns:c16r2="http://schemas.microsoft.com/office/drawing/2015/06/chart">
            <c:ext xmlns:c16="http://schemas.microsoft.com/office/drawing/2014/chart" uri="{C3380CC4-5D6E-409C-BE32-E72D297353CC}">
              <c16:uniqueId val="{00000001-1AE8-460B-8CB3-FD7511116173}"/>
            </c:ext>
          </c:extLst>
        </c:ser>
        <c:ser>
          <c:idx val="2"/>
          <c:order val="2"/>
          <c:tx>
            <c:strRef>
              <c:f>'8.7'!$K$12</c:f>
              <c:strCache>
                <c:ptCount val="1"/>
                <c:pt idx="0">
                  <c:v>Černé uhlí</c:v>
                </c:pt>
              </c:strCache>
            </c:strRef>
          </c:tx>
          <c:spPr>
            <a:solidFill>
              <a:schemeClr val="tx1"/>
            </a:solidFill>
          </c:spPr>
          <c:invertIfNegative val="0"/>
          <c:cat>
            <c:strRef>
              <c:f>'8.7'!$L$9:$N$9</c:f>
              <c:strCache>
                <c:ptCount val="3"/>
                <c:pt idx="0">
                  <c:v>Červenec</c:v>
                </c:pt>
                <c:pt idx="1">
                  <c:v>Srpen</c:v>
                </c:pt>
                <c:pt idx="2">
                  <c:v>Září</c:v>
                </c:pt>
              </c:strCache>
            </c:strRef>
          </c:cat>
          <c:val>
            <c:numRef>
              <c:f>'8.7'!$L$12:$N$12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1AE8-460B-8CB3-FD7511116173}"/>
            </c:ext>
          </c:extLst>
        </c:ser>
        <c:ser>
          <c:idx val="3"/>
          <c:order val="3"/>
          <c:tx>
            <c:strRef>
              <c:f>'8.7'!$K$13</c:f>
              <c:strCache>
                <c:ptCount val="1"/>
                <c:pt idx="0">
                  <c:v>Elektrická energie</c:v>
                </c:pt>
              </c:strCache>
            </c:strRef>
          </c:tx>
          <c:invertIfNegative val="0"/>
          <c:cat>
            <c:strRef>
              <c:f>'8.7'!$L$9:$N$9</c:f>
              <c:strCache>
                <c:ptCount val="3"/>
                <c:pt idx="0">
                  <c:v>Červenec</c:v>
                </c:pt>
                <c:pt idx="1">
                  <c:v>Srpen</c:v>
                </c:pt>
                <c:pt idx="2">
                  <c:v>Září</c:v>
                </c:pt>
              </c:strCache>
            </c:strRef>
          </c:cat>
          <c:val>
            <c:numRef>
              <c:f>'8.7'!$L$13:$N$13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1AE8-460B-8CB3-FD7511116173}"/>
            </c:ext>
          </c:extLst>
        </c:ser>
        <c:ser>
          <c:idx val="4"/>
          <c:order val="4"/>
          <c:tx>
            <c:strRef>
              <c:f>'8.7'!$K$14</c:f>
              <c:strCache>
                <c:ptCount val="1"/>
                <c:pt idx="0">
                  <c:v>Energie prostředí (tepelné čerpadlo)</c:v>
                </c:pt>
              </c:strCache>
            </c:strRef>
          </c:tx>
          <c:invertIfNegative val="0"/>
          <c:cat>
            <c:strRef>
              <c:f>'8.7'!$L$9:$N$9</c:f>
              <c:strCache>
                <c:ptCount val="3"/>
                <c:pt idx="0">
                  <c:v>Červenec</c:v>
                </c:pt>
                <c:pt idx="1">
                  <c:v>Srpen</c:v>
                </c:pt>
                <c:pt idx="2">
                  <c:v>Září</c:v>
                </c:pt>
              </c:strCache>
            </c:strRef>
          </c:cat>
          <c:val>
            <c:numRef>
              <c:f>'8.7'!$L$14:$N$14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1AE8-460B-8CB3-FD7511116173}"/>
            </c:ext>
          </c:extLst>
        </c:ser>
        <c:ser>
          <c:idx val="5"/>
          <c:order val="5"/>
          <c:tx>
            <c:strRef>
              <c:f>'8.7'!$K$15</c:f>
              <c:strCache>
                <c:ptCount val="1"/>
                <c:pt idx="0">
                  <c:v>Energie Slunce (solární kolektor)</c:v>
                </c:pt>
              </c:strCache>
            </c:strRef>
          </c:tx>
          <c:invertIfNegative val="0"/>
          <c:cat>
            <c:strRef>
              <c:f>'8.7'!$L$9:$N$9</c:f>
              <c:strCache>
                <c:ptCount val="3"/>
                <c:pt idx="0">
                  <c:v>Červenec</c:v>
                </c:pt>
                <c:pt idx="1">
                  <c:v>Srpen</c:v>
                </c:pt>
                <c:pt idx="2">
                  <c:v>Září</c:v>
                </c:pt>
              </c:strCache>
            </c:strRef>
          </c:cat>
          <c:val>
            <c:numRef>
              <c:f>'8.7'!$L$15:$N$15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1AE8-460B-8CB3-FD7511116173}"/>
            </c:ext>
          </c:extLst>
        </c:ser>
        <c:ser>
          <c:idx val="6"/>
          <c:order val="6"/>
          <c:tx>
            <c:strRef>
              <c:f>'8.7'!$K$16</c:f>
              <c:strCache>
                <c:ptCount val="1"/>
                <c:pt idx="0">
                  <c:v>Hnědé uhlí</c:v>
                </c:pt>
              </c:strCache>
            </c:strRef>
          </c:tx>
          <c:spPr>
            <a:solidFill>
              <a:srgbClr val="6E4932"/>
            </a:solidFill>
          </c:spPr>
          <c:invertIfNegative val="0"/>
          <c:cat>
            <c:strRef>
              <c:f>'8.7'!$L$9:$N$9</c:f>
              <c:strCache>
                <c:ptCount val="3"/>
                <c:pt idx="0">
                  <c:v>Červenec</c:v>
                </c:pt>
                <c:pt idx="1">
                  <c:v>Srpen</c:v>
                </c:pt>
                <c:pt idx="2">
                  <c:v>Září</c:v>
                </c:pt>
              </c:strCache>
            </c:strRef>
          </c:cat>
          <c:val>
            <c:numRef>
              <c:f>'8.7'!$L$16:$N$16</c:f>
              <c:numCache>
                <c:formatCode>#,##0.0</c:formatCode>
                <c:ptCount val="3"/>
                <c:pt idx="0">
                  <c:v>2602</c:v>
                </c:pt>
                <c:pt idx="1">
                  <c:v>2506</c:v>
                </c:pt>
                <c:pt idx="2">
                  <c:v>3398.6</c:v>
                </c:pt>
              </c:numCache>
            </c:numRef>
          </c:val>
          <c:extLst xmlns:c16r2="http://schemas.microsoft.com/office/drawing/2015/06/chart">
            <c:ext xmlns:c16="http://schemas.microsoft.com/office/drawing/2014/chart" uri="{C3380CC4-5D6E-409C-BE32-E72D297353CC}">
              <c16:uniqueId val="{00000006-1AE8-460B-8CB3-FD7511116173}"/>
            </c:ext>
          </c:extLst>
        </c:ser>
        <c:ser>
          <c:idx val="7"/>
          <c:order val="7"/>
          <c:tx>
            <c:strRef>
              <c:f>'8.7'!$K$17</c:f>
              <c:strCache>
                <c:ptCount val="1"/>
                <c:pt idx="0">
                  <c:v>Jaderné palivo</c:v>
                </c:pt>
              </c:strCache>
            </c:strRef>
          </c:tx>
          <c:invertIfNegative val="0"/>
          <c:cat>
            <c:strRef>
              <c:f>'8.7'!$L$9:$N$9</c:f>
              <c:strCache>
                <c:ptCount val="3"/>
                <c:pt idx="0">
                  <c:v>Červenec</c:v>
                </c:pt>
                <c:pt idx="1">
                  <c:v>Srpen</c:v>
                </c:pt>
                <c:pt idx="2">
                  <c:v>Září</c:v>
                </c:pt>
              </c:strCache>
            </c:strRef>
          </c:cat>
          <c:val>
            <c:numRef>
              <c:f>'8.7'!$L$17:$N$17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1AE8-460B-8CB3-FD7511116173}"/>
            </c:ext>
          </c:extLst>
        </c:ser>
        <c:ser>
          <c:idx val="8"/>
          <c:order val="8"/>
          <c:tx>
            <c:strRef>
              <c:f>'8.7'!$K$18</c:f>
              <c:strCache>
                <c:ptCount val="1"/>
                <c:pt idx="0">
                  <c:v>Koks</c:v>
                </c:pt>
              </c:strCache>
            </c:strRef>
          </c:tx>
          <c:invertIfNegative val="0"/>
          <c:cat>
            <c:strRef>
              <c:f>'8.7'!$L$9:$N$9</c:f>
              <c:strCache>
                <c:ptCount val="3"/>
                <c:pt idx="0">
                  <c:v>Červenec</c:v>
                </c:pt>
                <c:pt idx="1">
                  <c:v>Srpen</c:v>
                </c:pt>
                <c:pt idx="2">
                  <c:v>Září</c:v>
                </c:pt>
              </c:strCache>
            </c:strRef>
          </c:cat>
          <c:val>
            <c:numRef>
              <c:f>'8.7'!$L$18:$N$18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1AE8-460B-8CB3-FD7511116173}"/>
            </c:ext>
          </c:extLst>
        </c:ser>
        <c:ser>
          <c:idx val="9"/>
          <c:order val="9"/>
          <c:tx>
            <c:strRef>
              <c:f>'8.7'!$K$19</c:f>
              <c:strCache>
                <c:ptCount val="1"/>
                <c:pt idx="0">
                  <c:v>Odpadní teplo</c:v>
                </c:pt>
              </c:strCache>
            </c:strRef>
          </c:tx>
          <c:invertIfNegative val="0"/>
          <c:cat>
            <c:strRef>
              <c:f>'8.7'!$L$9:$N$9</c:f>
              <c:strCache>
                <c:ptCount val="3"/>
                <c:pt idx="0">
                  <c:v>Červenec</c:v>
                </c:pt>
                <c:pt idx="1">
                  <c:v>Srpen</c:v>
                </c:pt>
                <c:pt idx="2">
                  <c:v>Září</c:v>
                </c:pt>
              </c:strCache>
            </c:strRef>
          </c:cat>
          <c:val>
            <c:numRef>
              <c:f>'8.7'!$L$19:$N$19</c:f>
              <c:numCache>
                <c:formatCode>#,##0.0</c:formatCode>
                <c:ptCount val="3"/>
                <c:pt idx="0">
                  <c:v>39</c:v>
                </c:pt>
                <c:pt idx="1">
                  <c:v>103.3</c:v>
                </c:pt>
                <c:pt idx="2">
                  <c:v>190.9</c:v>
                </c:pt>
              </c:numCache>
            </c:numRef>
          </c:val>
          <c:extLst xmlns:c16r2="http://schemas.microsoft.com/office/drawing/2015/06/chart">
            <c:ext xmlns:c16="http://schemas.microsoft.com/office/drawing/2014/chart" uri="{C3380CC4-5D6E-409C-BE32-E72D297353CC}">
              <c16:uniqueId val="{00000009-1AE8-460B-8CB3-FD7511116173}"/>
            </c:ext>
          </c:extLst>
        </c:ser>
        <c:ser>
          <c:idx val="10"/>
          <c:order val="10"/>
          <c:tx>
            <c:strRef>
              <c:f>'8.7'!$K$20</c:f>
              <c:strCache>
                <c:ptCount val="1"/>
                <c:pt idx="0">
                  <c:v>Ostatní kapalná paliva</c:v>
                </c:pt>
              </c:strCache>
            </c:strRef>
          </c:tx>
          <c:invertIfNegative val="0"/>
          <c:cat>
            <c:strRef>
              <c:f>'8.7'!$L$9:$N$9</c:f>
              <c:strCache>
                <c:ptCount val="3"/>
                <c:pt idx="0">
                  <c:v>Červenec</c:v>
                </c:pt>
                <c:pt idx="1">
                  <c:v>Srpen</c:v>
                </c:pt>
                <c:pt idx="2">
                  <c:v>Září</c:v>
                </c:pt>
              </c:strCache>
            </c:strRef>
          </c:cat>
          <c:val>
            <c:numRef>
              <c:f>'8.7'!$L$20:$N$20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1AE8-460B-8CB3-FD7511116173}"/>
            </c:ext>
          </c:extLst>
        </c:ser>
        <c:ser>
          <c:idx val="11"/>
          <c:order val="11"/>
          <c:tx>
            <c:strRef>
              <c:f>'8.7'!$K$21</c:f>
              <c:strCache>
                <c:ptCount val="1"/>
                <c:pt idx="0">
                  <c:v>Ostatní pevná paliva</c:v>
                </c:pt>
              </c:strCache>
            </c:strRef>
          </c:tx>
          <c:invertIfNegative val="0"/>
          <c:cat>
            <c:strRef>
              <c:f>'8.7'!$L$9:$N$9</c:f>
              <c:strCache>
                <c:ptCount val="3"/>
                <c:pt idx="0">
                  <c:v>Červenec</c:v>
                </c:pt>
                <c:pt idx="1">
                  <c:v>Srpen</c:v>
                </c:pt>
                <c:pt idx="2">
                  <c:v>Září</c:v>
                </c:pt>
              </c:strCache>
            </c:strRef>
          </c:cat>
          <c:val>
            <c:numRef>
              <c:f>'8.7'!$L$21:$N$21</c:f>
              <c:numCache>
                <c:formatCode>#,##0.0</c:formatCode>
                <c:ptCount val="3"/>
                <c:pt idx="0">
                  <c:v>31797</c:v>
                </c:pt>
                <c:pt idx="1">
                  <c:v>33207</c:v>
                </c:pt>
                <c:pt idx="2">
                  <c:v>41340</c:v>
                </c:pt>
              </c:numCache>
            </c:numRef>
          </c:val>
          <c:extLst xmlns:c16r2="http://schemas.microsoft.com/office/drawing/2015/06/chart">
            <c:ext xmlns:c16="http://schemas.microsoft.com/office/drawing/2014/chart" uri="{C3380CC4-5D6E-409C-BE32-E72D297353CC}">
              <c16:uniqueId val="{0000000B-1AE8-460B-8CB3-FD7511116173}"/>
            </c:ext>
          </c:extLst>
        </c:ser>
        <c:ser>
          <c:idx val="12"/>
          <c:order val="12"/>
          <c:tx>
            <c:strRef>
              <c:f>'8.7'!$K$22</c:f>
              <c:strCache>
                <c:ptCount val="1"/>
                <c:pt idx="0">
                  <c:v>Ostatní plyny</c:v>
                </c:pt>
              </c:strCache>
            </c:strRef>
          </c:tx>
          <c:invertIfNegative val="0"/>
          <c:cat>
            <c:strRef>
              <c:f>'8.7'!$L$9:$N$9</c:f>
              <c:strCache>
                <c:ptCount val="3"/>
                <c:pt idx="0">
                  <c:v>Červenec</c:v>
                </c:pt>
                <c:pt idx="1">
                  <c:v>Srpen</c:v>
                </c:pt>
                <c:pt idx="2">
                  <c:v>Září</c:v>
                </c:pt>
              </c:strCache>
            </c:strRef>
          </c:cat>
          <c:val>
            <c:numRef>
              <c:f>'8.7'!$L$22:$N$22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1AE8-460B-8CB3-FD7511116173}"/>
            </c:ext>
          </c:extLst>
        </c:ser>
        <c:ser>
          <c:idx val="13"/>
          <c:order val="13"/>
          <c:tx>
            <c:strRef>
              <c:f>'8.7'!$K$23</c:f>
              <c:strCache>
                <c:ptCount val="1"/>
                <c:pt idx="0">
                  <c:v>Ostatní</c:v>
                </c:pt>
              </c:strCache>
            </c:strRef>
          </c:tx>
          <c:invertIfNegative val="0"/>
          <c:cat>
            <c:strRef>
              <c:f>'8.7'!$L$9:$N$9</c:f>
              <c:strCache>
                <c:ptCount val="3"/>
                <c:pt idx="0">
                  <c:v>Červenec</c:v>
                </c:pt>
                <c:pt idx="1">
                  <c:v>Srpen</c:v>
                </c:pt>
                <c:pt idx="2">
                  <c:v>Září</c:v>
                </c:pt>
              </c:strCache>
            </c:strRef>
          </c:cat>
          <c:val>
            <c:numRef>
              <c:f>'8.7'!$L$23:$N$23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1AE8-460B-8CB3-FD7511116173}"/>
            </c:ext>
          </c:extLst>
        </c:ser>
        <c:ser>
          <c:idx val="14"/>
          <c:order val="14"/>
          <c:tx>
            <c:strRef>
              <c:f>'8.7'!$K$24</c:f>
              <c:strCache>
                <c:ptCount val="1"/>
                <c:pt idx="0">
                  <c:v>Topné oleje</c:v>
                </c:pt>
              </c:strCache>
            </c:strRef>
          </c:tx>
          <c:invertIfNegative val="0"/>
          <c:cat>
            <c:strRef>
              <c:f>'8.7'!$L$9:$N$9</c:f>
              <c:strCache>
                <c:ptCount val="3"/>
                <c:pt idx="0">
                  <c:v>Červenec</c:v>
                </c:pt>
                <c:pt idx="1">
                  <c:v>Srpen</c:v>
                </c:pt>
                <c:pt idx="2">
                  <c:v>Září</c:v>
                </c:pt>
              </c:strCache>
            </c:strRef>
          </c:cat>
          <c:val>
            <c:numRef>
              <c:f>'8.7'!$L$24:$N$24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E-1AE8-460B-8CB3-FD7511116173}"/>
            </c:ext>
          </c:extLst>
        </c:ser>
        <c:ser>
          <c:idx val="15"/>
          <c:order val="15"/>
          <c:tx>
            <c:strRef>
              <c:f>'8.7'!$K$25</c:f>
              <c:strCache>
                <c:ptCount val="1"/>
                <c:pt idx="0">
                  <c:v>Zemní plyn</c:v>
                </c:pt>
              </c:strCache>
            </c:strRef>
          </c:tx>
          <c:spPr>
            <a:solidFill>
              <a:srgbClr val="EBE600"/>
            </a:solidFill>
          </c:spPr>
          <c:invertIfNegative val="0"/>
          <c:cat>
            <c:strRef>
              <c:f>'8.7'!$L$9:$N$9</c:f>
              <c:strCache>
                <c:ptCount val="3"/>
                <c:pt idx="0">
                  <c:v>Červenec</c:v>
                </c:pt>
                <c:pt idx="1">
                  <c:v>Srpen</c:v>
                </c:pt>
                <c:pt idx="2">
                  <c:v>Září</c:v>
                </c:pt>
              </c:strCache>
            </c:strRef>
          </c:cat>
          <c:val>
            <c:numRef>
              <c:f>'8.7'!$L$25:$N$25</c:f>
              <c:numCache>
                <c:formatCode>#,##0.0</c:formatCode>
                <c:ptCount val="3"/>
                <c:pt idx="0">
                  <c:v>35172.084999999999</c:v>
                </c:pt>
                <c:pt idx="1">
                  <c:v>30034.633000000002</c:v>
                </c:pt>
                <c:pt idx="2">
                  <c:v>40844.425999999992</c:v>
                </c:pt>
              </c:numCache>
            </c:numRef>
          </c:val>
          <c:extLst xmlns:c16r2="http://schemas.microsoft.com/office/drawing/2015/06/chart">
            <c:ext xmlns:c16="http://schemas.microsoft.com/office/drawing/2014/chart" uri="{C3380CC4-5D6E-409C-BE32-E72D297353CC}">
              <c16:uniqueId val="{0000000F-1AE8-460B-8CB3-FD7511116173}"/>
            </c:ext>
          </c:extLst>
        </c:ser>
        <c:dLbls>
          <c:showLegendKey val="0"/>
          <c:showVal val="0"/>
          <c:showCatName val="0"/>
          <c:showSerName val="0"/>
          <c:showPercent val="0"/>
          <c:showBubbleSize val="0"/>
        </c:dLbls>
        <c:gapWidth val="150"/>
        <c:overlap val="100"/>
        <c:axId val="170830464"/>
        <c:axId val="170832256"/>
      </c:barChart>
      <c:catAx>
        <c:axId val="170830464"/>
        <c:scaling>
          <c:orientation val="minMax"/>
        </c:scaling>
        <c:delete val="0"/>
        <c:axPos val="b"/>
        <c:numFmt formatCode="General" sourceLinked="1"/>
        <c:majorTickMark val="none"/>
        <c:minorTickMark val="none"/>
        <c:tickLblPos val="nextTo"/>
        <c:txPr>
          <a:bodyPr/>
          <a:lstStyle/>
          <a:p>
            <a:pPr>
              <a:defRPr sz="900"/>
            </a:pPr>
            <a:endParaRPr lang="cs-CZ"/>
          </a:p>
        </c:txPr>
        <c:crossAx val="170832256"/>
        <c:crosses val="autoZero"/>
        <c:auto val="1"/>
        <c:lblAlgn val="ctr"/>
        <c:lblOffset val="100"/>
        <c:noMultiLvlLbl val="0"/>
      </c:catAx>
      <c:valAx>
        <c:axId val="1708322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08304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85D0-491E-9FFD-244AEE65EF6D}"/>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85D0-491E-9FFD-244AEE65EF6D}"/>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85D0-491E-9FFD-244AEE65EF6D}"/>
              </c:ext>
            </c:extLst>
          </c:dPt>
          <c:dPt>
            <c:idx val="5"/>
            <c:bubble3D val="0"/>
            <c:extLst xmlns:c16r2="http://schemas.microsoft.com/office/drawing/2015/06/chart">
              <c:ext xmlns:c16="http://schemas.microsoft.com/office/drawing/2014/chart" uri="{C3380CC4-5D6E-409C-BE32-E72D297353CC}">
                <c16:uniqueId val="{00000006-85D0-491E-9FFD-244AEE65EF6D}"/>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85D0-491E-9FFD-244AEE65EF6D}"/>
              </c:ext>
            </c:extLst>
          </c:dPt>
          <c:dPt>
            <c:idx val="7"/>
            <c:bubble3D val="0"/>
            <c:extLst xmlns:c16r2="http://schemas.microsoft.com/office/drawing/2015/06/chart">
              <c:ext xmlns:c16="http://schemas.microsoft.com/office/drawing/2014/chart" uri="{C3380CC4-5D6E-409C-BE32-E72D297353CC}">
                <c16:uniqueId val="{00000009-85D0-491E-9FFD-244AEE65EF6D}"/>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85D0-491E-9FFD-244AEE65EF6D}"/>
              </c:ext>
            </c:extLst>
          </c:dPt>
          <c:cat>
            <c:numRef>
              <c:f>'8.7'!$O$10:$O$25</c:f>
              <c:numCache>
                <c:formatCode>0.0%</c:formatCode>
                <c:ptCount val="16"/>
              </c:numCache>
            </c:numRef>
          </c:cat>
          <c:val>
            <c:numRef>
              <c:f>'8.7'!$J$10:$J$25</c:f>
              <c:numCache>
                <c:formatCode>0.0</c:formatCode>
                <c:ptCount val="16"/>
              </c:numCache>
            </c:numRef>
          </c:val>
          <c:extLst xmlns:c16r2="http://schemas.microsoft.com/office/drawing/2015/06/chart">
            <c:ext xmlns:c16="http://schemas.microsoft.com/office/drawing/2014/chart" uri="{C3380CC4-5D6E-409C-BE32-E72D297353CC}">
              <c16:uniqueId val="{0000000C-85D0-491E-9FFD-244AEE65EF6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B289-4285-8C27-2C689B7A2E8C}"/>
              </c:ext>
            </c:extLst>
          </c:dPt>
          <c:cat>
            <c:numRef>
              <c:f>'8.7'!$O$27:$O$34</c:f>
              <c:numCache>
                <c:formatCode>#,##0.0</c:formatCode>
                <c:ptCount val="8"/>
              </c:numCache>
            </c:numRef>
          </c:cat>
          <c:val>
            <c:numRef>
              <c:f>'8.7'!$J$27:$J$34</c:f>
              <c:numCache>
                <c:formatCode>0.0</c:formatCode>
                <c:ptCount val="8"/>
              </c:numCache>
            </c:numRef>
          </c:val>
          <c:extLst xmlns:c16r2="http://schemas.microsoft.com/office/drawing/2015/06/chart">
            <c:ext xmlns:c16="http://schemas.microsoft.com/office/drawing/2014/chart" uri="{C3380CC4-5D6E-409C-BE32-E72D297353CC}">
              <c16:uniqueId val="{00000001-B289-4285-8C27-2C689B7A2E8C}"/>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2953414882772679"/>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'8.8'!$K$27</c:f>
              <c:strCache>
                <c:ptCount val="1"/>
                <c:pt idx="0">
                  <c:v>Průmysl</c:v>
                </c:pt>
              </c:strCache>
            </c:strRef>
          </c:tx>
          <c:invertIfNegative val="0"/>
          <c:cat>
            <c:strRef>
              <c:f>'8.8'!$L$26:$N$26</c:f>
              <c:strCache>
                <c:ptCount val="3"/>
                <c:pt idx="0">
                  <c:v>Červenec</c:v>
                </c:pt>
                <c:pt idx="1">
                  <c:v>Srpen</c:v>
                </c:pt>
                <c:pt idx="2">
                  <c:v>Září</c:v>
                </c:pt>
              </c:strCache>
            </c:strRef>
          </c:cat>
          <c:val>
            <c:numRef>
              <c:f>'8.8'!$L$27:$N$27</c:f>
              <c:numCache>
                <c:formatCode>#,##0.0</c:formatCode>
                <c:ptCount val="3"/>
                <c:pt idx="0">
                  <c:v>219423.09299999999</c:v>
                </c:pt>
                <c:pt idx="1">
                  <c:v>239669.29500000004</c:v>
                </c:pt>
                <c:pt idx="2">
                  <c:v>249291.894</c:v>
                </c:pt>
              </c:numCache>
            </c:numRef>
          </c:val>
          <c:extLst xmlns:c16r2="http://schemas.microsoft.com/office/drawing/2015/06/chart">
            <c:ext xmlns:c16="http://schemas.microsoft.com/office/drawing/2014/chart" uri="{C3380CC4-5D6E-409C-BE32-E72D297353CC}">
              <c16:uniqueId val="{00000000-DF36-4A74-B5C1-6F11E1399518}"/>
            </c:ext>
          </c:extLst>
        </c:ser>
        <c:ser>
          <c:idx val="1"/>
          <c:order val="1"/>
          <c:tx>
            <c:strRef>
              <c:f>'8.8'!$K$28</c:f>
              <c:strCache>
                <c:ptCount val="1"/>
                <c:pt idx="0">
                  <c:v>Energetika</c:v>
                </c:pt>
              </c:strCache>
            </c:strRef>
          </c:tx>
          <c:invertIfNegative val="0"/>
          <c:cat>
            <c:strRef>
              <c:f>'8.8'!$L$26:$N$26</c:f>
              <c:strCache>
                <c:ptCount val="3"/>
                <c:pt idx="0">
                  <c:v>Červenec</c:v>
                </c:pt>
                <c:pt idx="1">
                  <c:v>Srpen</c:v>
                </c:pt>
                <c:pt idx="2">
                  <c:v>Září</c:v>
                </c:pt>
              </c:strCache>
            </c:strRef>
          </c:cat>
          <c:val>
            <c:numRef>
              <c:f>'8.8'!$L$28:$N$28</c:f>
              <c:numCache>
                <c:formatCode>#,##0.0</c:formatCode>
                <c:ptCount val="3"/>
                <c:pt idx="0">
                  <c:v>19300.145999999997</c:v>
                </c:pt>
                <c:pt idx="1">
                  <c:v>21840.429</c:v>
                </c:pt>
                <c:pt idx="2">
                  <c:v>22520.025000000001</c:v>
                </c:pt>
              </c:numCache>
            </c:numRef>
          </c:val>
          <c:extLst xmlns:c16r2="http://schemas.microsoft.com/office/drawing/2015/06/chart">
            <c:ext xmlns:c16="http://schemas.microsoft.com/office/drawing/2014/chart" uri="{C3380CC4-5D6E-409C-BE32-E72D297353CC}">
              <c16:uniqueId val="{00000001-DF36-4A74-B5C1-6F11E1399518}"/>
            </c:ext>
          </c:extLst>
        </c:ser>
        <c:ser>
          <c:idx val="2"/>
          <c:order val="2"/>
          <c:tx>
            <c:strRef>
              <c:f>'8.8'!$K$29</c:f>
              <c:strCache>
                <c:ptCount val="1"/>
                <c:pt idx="0">
                  <c:v>Doprava</c:v>
                </c:pt>
              </c:strCache>
            </c:strRef>
          </c:tx>
          <c:invertIfNegative val="0"/>
          <c:cat>
            <c:strRef>
              <c:f>'8.8'!$L$26:$N$26</c:f>
              <c:strCache>
                <c:ptCount val="3"/>
                <c:pt idx="0">
                  <c:v>Červenec</c:v>
                </c:pt>
                <c:pt idx="1">
                  <c:v>Srpen</c:v>
                </c:pt>
                <c:pt idx="2">
                  <c:v>Září</c:v>
                </c:pt>
              </c:strCache>
            </c:strRef>
          </c:cat>
          <c:val>
            <c:numRef>
              <c:f>'8.8'!$L$29:$N$29</c:f>
              <c:numCache>
                <c:formatCode>#,##0.0</c:formatCode>
                <c:ptCount val="3"/>
                <c:pt idx="0">
                  <c:v>390.9129999999999</c:v>
                </c:pt>
                <c:pt idx="1">
                  <c:v>322.44299999999998</c:v>
                </c:pt>
                <c:pt idx="2">
                  <c:v>483.11900000000003</c:v>
                </c:pt>
              </c:numCache>
            </c:numRef>
          </c:val>
          <c:extLst xmlns:c16r2="http://schemas.microsoft.com/office/drawing/2015/06/chart">
            <c:ext xmlns:c16="http://schemas.microsoft.com/office/drawing/2014/chart" uri="{C3380CC4-5D6E-409C-BE32-E72D297353CC}">
              <c16:uniqueId val="{00000002-DF36-4A74-B5C1-6F11E1399518}"/>
            </c:ext>
          </c:extLst>
        </c:ser>
        <c:ser>
          <c:idx val="3"/>
          <c:order val="3"/>
          <c:tx>
            <c:strRef>
              <c:f>'8.8'!$K$30</c:f>
              <c:strCache>
                <c:ptCount val="1"/>
                <c:pt idx="0">
                  <c:v>Stavebnictví</c:v>
                </c:pt>
              </c:strCache>
            </c:strRef>
          </c:tx>
          <c:invertIfNegative val="0"/>
          <c:cat>
            <c:strRef>
              <c:f>'8.8'!$L$26:$N$26</c:f>
              <c:strCache>
                <c:ptCount val="3"/>
                <c:pt idx="0">
                  <c:v>Červenec</c:v>
                </c:pt>
                <c:pt idx="1">
                  <c:v>Srpen</c:v>
                </c:pt>
                <c:pt idx="2">
                  <c:v>Září</c:v>
                </c:pt>
              </c:strCache>
            </c:strRef>
          </c:cat>
          <c:val>
            <c:numRef>
              <c:f>'8.8'!$L$30:$N$30</c:f>
              <c:numCache>
                <c:formatCode>#,##0.0</c:formatCode>
                <c:ptCount val="3"/>
                <c:pt idx="0">
                  <c:v>1877.0119999999999</c:v>
                </c:pt>
                <c:pt idx="1">
                  <c:v>1146.1980000000001</c:v>
                </c:pt>
                <c:pt idx="2">
                  <c:v>1571.6039999999998</c:v>
                </c:pt>
              </c:numCache>
            </c:numRef>
          </c:val>
          <c:extLst xmlns:c16r2="http://schemas.microsoft.com/office/drawing/2015/06/chart">
            <c:ext xmlns:c16="http://schemas.microsoft.com/office/drawing/2014/chart" uri="{C3380CC4-5D6E-409C-BE32-E72D297353CC}">
              <c16:uniqueId val="{00000003-DF36-4A74-B5C1-6F11E1399518}"/>
            </c:ext>
          </c:extLst>
        </c:ser>
        <c:ser>
          <c:idx val="4"/>
          <c:order val="4"/>
          <c:tx>
            <c:strRef>
              <c:f>'8.8'!$K$31</c:f>
              <c:strCache>
                <c:ptCount val="1"/>
                <c:pt idx="0">
                  <c:v>Zemědělství a lesnictví</c:v>
                </c:pt>
              </c:strCache>
            </c:strRef>
          </c:tx>
          <c:invertIfNegative val="0"/>
          <c:cat>
            <c:strRef>
              <c:f>'8.8'!$L$26:$N$26</c:f>
              <c:strCache>
                <c:ptCount val="3"/>
                <c:pt idx="0">
                  <c:v>Červenec</c:v>
                </c:pt>
                <c:pt idx="1">
                  <c:v>Srpen</c:v>
                </c:pt>
                <c:pt idx="2">
                  <c:v>Září</c:v>
                </c:pt>
              </c:strCache>
            </c:strRef>
          </c:cat>
          <c:val>
            <c:numRef>
              <c:f>'8.8'!$L$31:$N$31</c:f>
              <c:numCache>
                <c:formatCode>#,##0.0</c:formatCode>
                <c:ptCount val="3"/>
                <c:pt idx="0">
                  <c:v>18.100000000000001</c:v>
                </c:pt>
                <c:pt idx="1">
                  <c:v>47.6</c:v>
                </c:pt>
                <c:pt idx="2">
                  <c:v>34.299999999999997</c:v>
                </c:pt>
              </c:numCache>
            </c:numRef>
          </c:val>
          <c:extLst xmlns:c16r2="http://schemas.microsoft.com/office/drawing/2015/06/chart">
            <c:ext xmlns:c16="http://schemas.microsoft.com/office/drawing/2014/chart" uri="{C3380CC4-5D6E-409C-BE32-E72D297353CC}">
              <c16:uniqueId val="{00000004-DF36-4A74-B5C1-6F11E1399518}"/>
            </c:ext>
          </c:extLst>
        </c:ser>
        <c:ser>
          <c:idx val="5"/>
          <c:order val="5"/>
          <c:tx>
            <c:strRef>
              <c:f>'8.8'!$K$32</c:f>
              <c:strCache>
                <c:ptCount val="1"/>
                <c:pt idx="0">
                  <c:v>Domácnosti</c:v>
                </c:pt>
              </c:strCache>
            </c:strRef>
          </c:tx>
          <c:invertIfNegative val="0"/>
          <c:cat>
            <c:strRef>
              <c:f>'8.8'!$L$26:$N$26</c:f>
              <c:strCache>
                <c:ptCount val="3"/>
                <c:pt idx="0">
                  <c:v>Červenec</c:v>
                </c:pt>
                <c:pt idx="1">
                  <c:v>Srpen</c:v>
                </c:pt>
                <c:pt idx="2">
                  <c:v>Září</c:v>
                </c:pt>
              </c:strCache>
            </c:strRef>
          </c:cat>
          <c:val>
            <c:numRef>
              <c:f>'8.8'!$L$32:$N$32</c:f>
              <c:numCache>
                <c:formatCode>#,##0.0</c:formatCode>
                <c:ptCount val="3"/>
                <c:pt idx="0">
                  <c:v>95393.070999999996</c:v>
                </c:pt>
                <c:pt idx="1">
                  <c:v>93243.809000000023</c:v>
                </c:pt>
                <c:pt idx="2">
                  <c:v>130569.47000000003</c:v>
                </c:pt>
              </c:numCache>
            </c:numRef>
          </c:val>
          <c:extLst xmlns:c16r2="http://schemas.microsoft.com/office/drawing/2015/06/chart">
            <c:ext xmlns:c16="http://schemas.microsoft.com/office/drawing/2014/chart" uri="{C3380CC4-5D6E-409C-BE32-E72D297353CC}">
              <c16:uniqueId val="{00000005-DF36-4A74-B5C1-6F11E1399518}"/>
            </c:ext>
          </c:extLst>
        </c:ser>
        <c:ser>
          <c:idx val="6"/>
          <c:order val="6"/>
          <c:tx>
            <c:strRef>
              <c:f>'8.8'!$K$33</c:f>
              <c:strCache>
                <c:ptCount val="1"/>
                <c:pt idx="0">
                  <c:v>Obchod, služby, školství, zdravotnictví</c:v>
                </c:pt>
              </c:strCache>
            </c:strRef>
          </c:tx>
          <c:invertIfNegative val="0"/>
          <c:cat>
            <c:strRef>
              <c:f>'8.8'!$L$26:$N$26</c:f>
              <c:strCache>
                <c:ptCount val="3"/>
                <c:pt idx="0">
                  <c:v>Červenec</c:v>
                </c:pt>
                <c:pt idx="1">
                  <c:v>Srpen</c:v>
                </c:pt>
                <c:pt idx="2">
                  <c:v>Září</c:v>
                </c:pt>
              </c:strCache>
            </c:strRef>
          </c:cat>
          <c:val>
            <c:numRef>
              <c:f>'8.8'!$L$33:$N$33</c:f>
              <c:numCache>
                <c:formatCode>#,##0.0</c:formatCode>
                <c:ptCount val="3"/>
                <c:pt idx="0">
                  <c:v>109784.19899999999</c:v>
                </c:pt>
                <c:pt idx="1">
                  <c:v>108466.527</c:v>
                </c:pt>
                <c:pt idx="2">
                  <c:v>161041.31900000005</c:v>
                </c:pt>
              </c:numCache>
            </c:numRef>
          </c:val>
          <c:extLst xmlns:c16r2="http://schemas.microsoft.com/office/drawing/2015/06/chart">
            <c:ext xmlns:c16="http://schemas.microsoft.com/office/drawing/2014/chart" uri="{C3380CC4-5D6E-409C-BE32-E72D297353CC}">
              <c16:uniqueId val="{00000006-DF36-4A74-B5C1-6F11E1399518}"/>
            </c:ext>
          </c:extLst>
        </c:ser>
        <c:ser>
          <c:idx val="7"/>
          <c:order val="7"/>
          <c:tx>
            <c:strRef>
              <c:f>'8.8'!$K$34</c:f>
              <c:strCache>
                <c:ptCount val="1"/>
                <c:pt idx="0">
                  <c:v>Ostatní</c:v>
                </c:pt>
              </c:strCache>
            </c:strRef>
          </c:tx>
          <c:invertIfNegative val="0"/>
          <c:cat>
            <c:strRef>
              <c:f>'8.8'!$L$26:$N$26</c:f>
              <c:strCache>
                <c:ptCount val="3"/>
                <c:pt idx="0">
                  <c:v>Červenec</c:v>
                </c:pt>
                <c:pt idx="1">
                  <c:v>Srpen</c:v>
                </c:pt>
                <c:pt idx="2">
                  <c:v>Září</c:v>
                </c:pt>
              </c:strCache>
            </c:strRef>
          </c:cat>
          <c:val>
            <c:numRef>
              <c:f>'8.8'!$L$34:$N$34</c:f>
              <c:numCache>
                <c:formatCode>#,##0.0</c:formatCode>
                <c:ptCount val="3"/>
                <c:pt idx="0">
                  <c:v>1320.6079999999999</c:v>
                </c:pt>
                <c:pt idx="1">
                  <c:v>1470.8920000000001</c:v>
                </c:pt>
                <c:pt idx="2">
                  <c:v>1814.46</c:v>
                </c:pt>
              </c:numCache>
            </c:numRef>
          </c:val>
          <c:extLst xmlns:c16r2="http://schemas.microsoft.com/office/drawing/2015/06/chart">
            <c:ext xmlns:c16="http://schemas.microsoft.com/office/drawing/2014/chart" uri="{C3380CC4-5D6E-409C-BE32-E72D297353CC}">
              <c16:uniqueId val="{00000007-DF36-4A74-B5C1-6F11E1399518}"/>
            </c:ext>
          </c:extLst>
        </c:ser>
        <c:dLbls>
          <c:showLegendKey val="0"/>
          <c:showVal val="0"/>
          <c:showCatName val="0"/>
          <c:showSerName val="0"/>
          <c:showPercent val="0"/>
          <c:showBubbleSize val="0"/>
        </c:dLbls>
        <c:gapWidth val="150"/>
        <c:overlap val="100"/>
        <c:axId val="171134336"/>
        <c:axId val="171152512"/>
      </c:barChart>
      <c:catAx>
        <c:axId val="171134336"/>
        <c:scaling>
          <c:orientation val="minMax"/>
        </c:scaling>
        <c:delete val="0"/>
        <c:axPos val="b"/>
        <c:numFmt formatCode="General" sourceLinked="1"/>
        <c:majorTickMark val="none"/>
        <c:minorTickMark val="none"/>
        <c:tickLblPos val="nextTo"/>
        <c:txPr>
          <a:bodyPr/>
          <a:lstStyle/>
          <a:p>
            <a:pPr>
              <a:defRPr sz="900"/>
            </a:pPr>
            <a:endParaRPr lang="cs-CZ"/>
          </a:p>
        </c:txPr>
        <c:crossAx val="171152512"/>
        <c:crosses val="autoZero"/>
        <c:auto val="1"/>
        <c:lblAlgn val="ctr"/>
        <c:lblOffset val="100"/>
        <c:noMultiLvlLbl val="0"/>
      </c:catAx>
      <c:valAx>
        <c:axId val="1711525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11343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'8.8'!$L$39</c:f>
              <c:strCache>
                <c:ptCount val="1"/>
                <c:pt idx="0">
                  <c:v>Instalovaný výkon</c:v>
                </c:pt>
              </c:strCache>
            </c:strRef>
          </c:tx>
          <c:invertIfNegative val="0"/>
          <c:val>
            <c:numRef>
              <c:f>'8.8'!$M$39</c:f>
              <c:numCache>
                <c:formatCode>0.0%</c:formatCode>
                <c:ptCount val="1"/>
                <c:pt idx="0">
                  <c:v>0.16306858235779129</c:v>
                </c:pt>
              </c:numCache>
            </c:numRef>
          </c:val>
          <c:extLst xmlns:c16r2="http://schemas.microsoft.com/office/drawing/2015/06/chart">
            <c:ext xmlns:c16="http://schemas.microsoft.com/office/drawing/2014/chart" uri="{C3380CC4-5D6E-409C-BE32-E72D297353CC}">
              <c16:uniqueId val="{00000000-4B4D-492C-B3BA-87F5CF654DE7}"/>
            </c:ext>
          </c:extLst>
        </c:ser>
        <c:ser>
          <c:idx val="1"/>
          <c:order val="1"/>
          <c:tx>
            <c:strRef>
              <c:f>'8.8'!$L$40</c:f>
              <c:strCache>
                <c:ptCount val="1"/>
                <c:pt idx="0">
                  <c:v>Výroba tepla brutto</c:v>
                </c:pt>
              </c:strCache>
            </c:strRef>
          </c:tx>
          <c:invertIfNegative val="0"/>
          <c:val>
            <c:numRef>
              <c:f>'8.8'!$M$40</c:f>
              <c:numCache>
                <c:formatCode>0.0%</c:formatCode>
                <c:ptCount val="1"/>
                <c:pt idx="0">
                  <c:v>0.20692258189637006</c:v>
                </c:pt>
              </c:numCache>
            </c:numRef>
          </c:val>
          <c:extLst xmlns:c16r2="http://schemas.microsoft.com/office/drawing/2015/06/chart">
            <c:ext xmlns:c16="http://schemas.microsoft.com/office/drawing/2014/chart" uri="{C3380CC4-5D6E-409C-BE32-E72D297353CC}">
              <c16:uniqueId val="{00000001-4B4D-492C-B3BA-87F5CF654DE7}"/>
            </c:ext>
          </c:extLst>
        </c:ser>
        <c:ser>
          <c:idx val="2"/>
          <c:order val="2"/>
          <c:tx>
            <c:strRef>
              <c:f>'8.8'!$L$41</c:f>
              <c:strCache>
                <c:ptCount val="1"/>
                <c:pt idx="0">
                  <c:v>Dodávky tepla</c:v>
                </c:pt>
              </c:strCache>
            </c:strRef>
          </c:tx>
          <c:invertIfNegative val="0"/>
          <c:val>
            <c:numRef>
              <c:f>'8.8'!$M$41</c:f>
              <c:numCache>
                <c:formatCode>0.0%</c:formatCode>
                <c:ptCount val="1"/>
                <c:pt idx="0">
                  <c:v>0.15641569804755456</c:v>
                </c:pt>
              </c:numCache>
            </c:numRef>
          </c:val>
          <c:extLst xmlns:c16r2="http://schemas.microsoft.com/office/drawing/2015/06/chart">
            <c:ext xmlns:c16="http://schemas.microsoft.com/office/drawing/2014/chart" uri="{C3380CC4-5D6E-409C-BE32-E72D297353CC}">
              <c16:uniqueId val="{00000002-4B4D-492C-B3BA-87F5CF654DE7}"/>
            </c:ext>
          </c:extLst>
        </c:ser>
        <c:dLbls>
          <c:showLegendKey val="0"/>
          <c:showVal val="0"/>
          <c:showCatName val="0"/>
          <c:showSerName val="0"/>
          <c:showPercent val="0"/>
          <c:showBubbleSize val="0"/>
        </c:dLbls>
        <c:gapWidth val="150"/>
        <c:axId val="171187584"/>
        <c:axId val="171189376"/>
      </c:barChart>
      <c:catAx>
        <c:axId val="171187584"/>
        <c:scaling>
          <c:orientation val="maxMin"/>
        </c:scaling>
        <c:delete val="0"/>
        <c:axPos val="l"/>
        <c:numFmt formatCode="General" sourceLinked="1"/>
        <c:majorTickMark val="none"/>
        <c:minorTickMark val="none"/>
        <c:tickLblPos val="none"/>
        <c:crossAx val="171189376"/>
        <c:crosses val="autoZero"/>
        <c:auto val="1"/>
        <c:lblAlgn val="ctr"/>
        <c:lblOffset val="100"/>
        <c:noMultiLvlLbl val="0"/>
      </c:catAx>
      <c:valAx>
        <c:axId val="1711893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118758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550846023688664"/>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'8.8'!$K$10</c:f>
              <c:strCache>
                <c:ptCount val="1"/>
                <c:pt idx="0">
                  <c:v>Biomasa</c:v>
                </c:pt>
              </c:strCache>
            </c:strRef>
          </c:tx>
          <c:spPr>
            <a:solidFill>
              <a:schemeClr val="accent3">
                <a:lumMod val="75000"/>
              </a:schemeClr>
            </a:solidFill>
          </c:spPr>
          <c:invertIfNegative val="0"/>
          <c:cat>
            <c:strRef>
              <c:f>'8.8'!$L$9:$N$9</c:f>
              <c:strCache>
                <c:ptCount val="3"/>
                <c:pt idx="0">
                  <c:v>Červenec</c:v>
                </c:pt>
                <c:pt idx="1">
                  <c:v>Srpen</c:v>
                </c:pt>
                <c:pt idx="2">
                  <c:v>Září</c:v>
                </c:pt>
              </c:strCache>
            </c:strRef>
          </c:cat>
          <c:val>
            <c:numRef>
              <c:f>'8.8'!$L$10:$N$10</c:f>
              <c:numCache>
                <c:formatCode>#,##0.0</c:formatCode>
                <c:ptCount val="3"/>
                <c:pt idx="0">
                  <c:v>39183.983</c:v>
                </c:pt>
                <c:pt idx="1">
                  <c:v>29973.415000000001</c:v>
                </c:pt>
                <c:pt idx="2">
                  <c:v>48227.309000000001</c:v>
                </c:pt>
              </c:numCache>
            </c:numRef>
          </c:val>
          <c:extLst xmlns:c16r2="http://schemas.microsoft.com/office/drawing/2015/06/chart">
            <c:ext xmlns:c16="http://schemas.microsoft.com/office/drawing/2014/chart" uri="{C3380CC4-5D6E-409C-BE32-E72D297353CC}">
              <c16:uniqueId val="{00000000-E6EC-415F-8049-761F6ECA5EC9}"/>
            </c:ext>
          </c:extLst>
        </c:ser>
        <c:ser>
          <c:idx val="1"/>
          <c:order val="1"/>
          <c:tx>
            <c:strRef>
              <c:f>'8.8'!$K$11</c:f>
              <c:strCache>
                <c:ptCount val="1"/>
                <c:pt idx="0">
                  <c:v>Bioplyn</c:v>
                </c:pt>
              </c:strCache>
            </c:strRef>
          </c:tx>
          <c:spPr>
            <a:solidFill>
              <a:schemeClr val="bg2">
                <a:lumMod val="50000"/>
              </a:schemeClr>
            </a:solidFill>
          </c:spPr>
          <c:invertIfNegative val="0"/>
          <c:cat>
            <c:strRef>
              <c:f>'8.8'!$L$9:$N$9</c:f>
              <c:strCache>
                <c:ptCount val="3"/>
                <c:pt idx="0">
                  <c:v>Červenec</c:v>
                </c:pt>
                <c:pt idx="1">
                  <c:v>Srpen</c:v>
                </c:pt>
                <c:pt idx="2">
                  <c:v>Září</c:v>
                </c:pt>
              </c:strCache>
            </c:strRef>
          </c:cat>
          <c:val>
            <c:numRef>
              <c:f>'8.8'!$L$11:$N$11</c:f>
              <c:numCache>
                <c:formatCode>#,##0.0</c:formatCode>
                <c:ptCount val="3"/>
                <c:pt idx="0">
                  <c:v>18.100000000000001</c:v>
                </c:pt>
                <c:pt idx="1">
                  <c:v>47.6</c:v>
                </c:pt>
                <c:pt idx="2">
                  <c:v>34.299999999999997</c:v>
                </c:pt>
              </c:numCache>
            </c:numRef>
          </c:val>
          <c:extLst xmlns:c16r2="http://schemas.microsoft.com/office/drawing/2015/06/chart">
            <c:ext xmlns:c16="http://schemas.microsoft.com/office/drawing/2014/chart" uri="{C3380CC4-5D6E-409C-BE32-E72D297353CC}">
              <c16:uniqueId val="{00000001-E6EC-415F-8049-761F6ECA5EC9}"/>
            </c:ext>
          </c:extLst>
        </c:ser>
        <c:ser>
          <c:idx val="2"/>
          <c:order val="2"/>
          <c:tx>
            <c:strRef>
              <c:f>'8.8'!$K$12</c:f>
              <c:strCache>
                <c:ptCount val="1"/>
                <c:pt idx="0">
                  <c:v>Černé uhlí</c:v>
                </c:pt>
              </c:strCache>
            </c:strRef>
          </c:tx>
          <c:spPr>
            <a:solidFill>
              <a:schemeClr val="tx1"/>
            </a:solidFill>
          </c:spPr>
          <c:invertIfNegative val="0"/>
          <c:cat>
            <c:strRef>
              <c:f>'8.8'!$L$9:$N$9</c:f>
              <c:strCache>
                <c:ptCount val="3"/>
                <c:pt idx="0">
                  <c:v>Červenec</c:v>
                </c:pt>
                <c:pt idx="1">
                  <c:v>Srpen</c:v>
                </c:pt>
                <c:pt idx="2">
                  <c:v>Září</c:v>
                </c:pt>
              </c:strCache>
            </c:strRef>
          </c:cat>
          <c:val>
            <c:numRef>
              <c:f>'8.8'!$L$12:$N$12</c:f>
              <c:numCache>
                <c:formatCode>#,##0.0</c:formatCode>
                <c:ptCount val="3"/>
                <c:pt idx="0">
                  <c:v>191924.20500000002</c:v>
                </c:pt>
                <c:pt idx="1">
                  <c:v>181690.17399999997</c:v>
                </c:pt>
                <c:pt idx="2">
                  <c:v>232625.65700000001</c:v>
                </c:pt>
              </c:numCache>
            </c:numRef>
          </c:val>
          <c:extLst xmlns:c16r2="http://schemas.microsoft.com/office/drawing/2015/06/chart">
            <c:ext xmlns:c16="http://schemas.microsoft.com/office/drawing/2014/chart" uri="{C3380CC4-5D6E-409C-BE32-E72D297353CC}">
              <c16:uniqueId val="{00000002-E6EC-415F-8049-761F6ECA5EC9}"/>
            </c:ext>
          </c:extLst>
        </c:ser>
        <c:ser>
          <c:idx val="3"/>
          <c:order val="3"/>
          <c:tx>
            <c:strRef>
              <c:f>'8.8'!$K$13</c:f>
              <c:strCache>
                <c:ptCount val="1"/>
                <c:pt idx="0">
                  <c:v>Elektrická energie</c:v>
                </c:pt>
              </c:strCache>
            </c:strRef>
          </c:tx>
          <c:invertIfNegative val="0"/>
          <c:cat>
            <c:strRef>
              <c:f>'8.8'!$L$9:$N$9</c:f>
              <c:strCache>
                <c:ptCount val="3"/>
                <c:pt idx="0">
                  <c:v>Červenec</c:v>
                </c:pt>
                <c:pt idx="1">
                  <c:v>Srpen</c:v>
                </c:pt>
                <c:pt idx="2">
                  <c:v>Září</c:v>
                </c:pt>
              </c:strCache>
            </c:strRef>
          </c:cat>
          <c:val>
            <c:numRef>
              <c:f>'8.8'!$L$13:$N$13</c:f>
              <c:numCache>
                <c:formatCode>#,##0.0</c:formatCode>
                <c:ptCount val="3"/>
                <c:pt idx="0">
                  <c:v>15.327999999999999</c:v>
                </c:pt>
                <c:pt idx="1">
                  <c:v>15.473000000000001</c:v>
                </c:pt>
                <c:pt idx="2">
                  <c:v>14.436</c:v>
                </c:pt>
              </c:numCache>
            </c:numRef>
          </c:val>
          <c:extLst xmlns:c16r2="http://schemas.microsoft.com/office/drawing/2015/06/chart">
            <c:ext xmlns:c16="http://schemas.microsoft.com/office/drawing/2014/chart" uri="{C3380CC4-5D6E-409C-BE32-E72D297353CC}">
              <c16:uniqueId val="{00000003-E6EC-415F-8049-761F6ECA5EC9}"/>
            </c:ext>
          </c:extLst>
        </c:ser>
        <c:ser>
          <c:idx val="4"/>
          <c:order val="4"/>
          <c:tx>
            <c:strRef>
              <c:f>'8.8'!$K$14</c:f>
              <c:strCache>
                <c:ptCount val="1"/>
                <c:pt idx="0">
                  <c:v>Energie prostředí (tepelné čerpadlo)</c:v>
                </c:pt>
              </c:strCache>
            </c:strRef>
          </c:tx>
          <c:invertIfNegative val="0"/>
          <c:cat>
            <c:strRef>
              <c:f>'8.8'!$L$9:$N$9</c:f>
              <c:strCache>
                <c:ptCount val="3"/>
                <c:pt idx="0">
                  <c:v>Červenec</c:v>
                </c:pt>
                <c:pt idx="1">
                  <c:v>Srpen</c:v>
                </c:pt>
                <c:pt idx="2">
                  <c:v>Září</c:v>
                </c:pt>
              </c:strCache>
            </c:strRef>
          </c:cat>
          <c:val>
            <c:numRef>
              <c:f>'8.8'!$L$14:$N$14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E6EC-415F-8049-761F6ECA5EC9}"/>
            </c:ext>
          </c:extLst>
        </c:ser>
        <c:ser>
          <c:idx val="5"/>
          <c:order val="5"/>
          <c:tx>
            <c:strRef>
              <c:f>'8.8'!$K$15</c:f>
              <c:strCache>
                <c:ptCount val="1"/>
                <c:pt idx="0">
                  <c:v>Energie Slunce (solární kolektor)</c:v>
                </c:pt>
              </c:strCache>
            </c:strRef>
          </c:tx>
          <c:invertIfNegative val="0"/>
          <c:cat>
            <c:strRef>
              <c:f>'8.8'!$L$9:$N$9</c:f>
              <c:strCache>
                <c:ptCount val="3"/>
                <c:pt idx="0">
                  <c:v>Červenec</c:v>
                </c:pt>
                <c:pt idx="1">
                  <c:v>Srpen</c:v>
                </c:pt>
                <c:pt idx="2">
                  <c:v>Září</c:v>
                </c:pt>
              </c:strCache>
            </c:strRef>
          </c:cat>
          <c:val>
            <c:numRef>
              <c:f>'8.8'!$L$15:$N$15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E6EC-415F-8049-761F6ECA5EC9}"/>
            </c:ext>
          </c:extLst>
        </c:ser>
        <c:ser>
          <c:idx val="6"/>
          <c:order val="6"/>
          <c:tx>
            <c:strRef>
              <c:f>'8.8'!$K$16</c:f>
              <c:strCache>
                <c:ptCount val="1"/>
                <c:pt idx="0">
                  <c:v>Hnědé uhlí</c:v>
                </c:pt>
              </c:strCache>
            </c:strRef>
          </c:tx>
          <c:spPr>
            <a:solidFill>
              <a:srgbClr val="6E4932"/>
            </a:solidFill>
          </c:spPr>
          <c:invertIfNegative val="0"/>
          <c:cat>
            <c:strRef>
              <c:f>'8.8'!$L$9:$N$9</c:f>
              <c:strCache>
                <c:ptCount val="3"/>
                <c:pt idx="0">
                  <c:v>Červenec</c:v>
                </c:pt>
                <c:pt idx="1">
                  <c:v>Srpen</c:v>
                </c:pt>
                <c:pt idx="2">
                  <c:v>Září</c:v>
                </c:pt>
              </c:strCache>
            </c:strRef>
          </c:cat>
          <c:val>
            <c:numRef>
              <c:f>'8.8'!$L$16:$N$16</c:f>
              <c:numCache>
                <c:formatCode>#,##0.0</c:formatCode>
                <c:ptCount val="3"/>
                <c:pt idx="0">
                  <c:v>2854.4799999999996</c:v>
                </c:pt>
                <c:pt idx="1">
                  <c:v>3286.96</c:v>
                </c:pt>
                <c:pt idx="2">
                  <c:v>7912.9999999999991</c:v>
                </c:pt>
              </c:numCache>
            </c:numRef>
          </c:val>
          <c:extLst xmlns:c16r2="http://schemas.microsoft.com/office/drawing/2015/06/chart">
            <c:ext xmlns:c16="http://schemas.microsoft.com/office/drawing/2014/chart" uri="{C3380CC4-5D6E-409C-BE32-E72D297353CC}">
              <c16:uniqueId val="{00000006-E6EC-415F-8049-761F6ECA5EC9}"/>
            </c:ext>
          </c:extLst>
        </c:ser>
        <c:ser>
          <c:idx val="7"/>
          <c:order val="7"/>
          <c:tx>
            <c:strRef>
              <c:f>'8.8'!$K$17</c:f>
              <c:strCache>
                <c:ptCount val="1"/>
                <c:pt idx="0">
                  <c:v>Jaderné palivo</c:v>
                </c:pt>
              </c:strCache>
            </c:strRef>
          </c:tx>
          <c:invertIfNegative val="0"/>
          <c:cat>
            <c:strRef>
              <c:f>'8.8'!$L$9:$N$9</c:f>
              <c:strCache>
                <c:ptCount val="3"/>
                <c:pt idx="0">
                  <c:v>Červenec</c:v>
                </c:pt>
                <c:pt idx="1">
                  <c:v>Srpen</c:v>
                </c:pt>
                <c:pt idx="2">
                  <c:v>Září</c:v>
                </c:pt>
              </c:strCache>
            </c:strRef>
          </c:cat>
          <c:val>
            <c:numRef>
              <c:f>'8.8'!$L$17:$N$17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E6EC-415F-8049-761F6ECA5EC9}"/>
            </c:ext>
          </c:extLst>
        </c:ser>
        <c:ser>
          <c:idx val="8"/>
          <c:order val="8"/>
          <c:tx>
            <c:strRef>
              <c:f>'8.8'!$K$18</c:f>
              <c:strCache>
                <c:ptCount val="1"/>
                <c:pt idx="0">
                  <c:v>Koks</c:v>
                </c:pt>
              </c:strCache>
            </c:strRef>
          </c:tx>
          <c:invertIfNegative val="0"/>
          <c:cat>
            <c:strRef>
              <c:f>'8.8'!$L$9:$N$9</c:f>
              <c:strCache>
                <c:ptCount val="3"/>
                <c:pt idx="0">
                  <c:v>Červenec</c:v>
                </c:pt>
                <c:pt idx="1">
                  <c:v>Srpen</c:v>
                </c:pt>
                <c:pt idx="2">
                  <c:v>Září</c:v>
                </c:pt>
              </c:strCache>
            </c:strRef>
          </c:cat>
          <c:val>
            <c:numRef>
              <c:f>'8.8'!$L$18:$N$18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E6EC-415F-8049-761F6ECA5EC9}"/>
            </c:ext>
          </c:extLst>
        </c:ser>
        <c:ser>
          <c:idx val="9"/>
          <c:order val="9"/>
          <c:tx>
            <c:strRef>
              <c:f>'8.8'!$K$19</c:f>
              <c:strCache>
                <c:ptCount val="1"/>
                <c:pt idx="0">
                  <c:v>Odpadní teplo</c:v>
                </c:pt>
              </c:strCache>
            </c:strRef>
          </c:tx>
          <c:invertIfNegative val="0"/>
          <c:cat>
            <c:strRef>
              <c:f>'8.8'!$L$9:$N$9</c:f>
              <c:strCache>
                <c:ptCount val="3"/>
                <c:pt idx="0">
                  <c:v>Červenec</c:v>
                </c:pt>
                <c:pt idx="1">
                  <c:v>Srpen</c:v>
                </c:pt>
                <c:pt idx="2">
                  <c:v>Září</c:v>
                </c:pt>
              </c:strCache>
            </c:strRef>
          </c:cat>
          <c:val>
            <c:numRef>
              <c:f>'8.8'!$L$19:$N$19</c:f>
              <c:numCache>
                <c:formatCode>#,##0.0</c:formatCode>
                <c:ptCount val="3"/>
                <c:pt idx="0">
                  <c:v>58628.03</c:v>
                </c:pt>
                <c:pt idx="1">
                  <c:v>58028.41</c:v>
                </c:pt>
                <c:pt idx="2">
                  <c:v>59464.08</c:v>
                </c:pt>
              </c:numCache>
            </c:numRef>
          </c:val>
          <c:extLst xmlns:c16r2="http://schemas.microsoft.com/office/drawing/2015/06/chart">
            <c:ext xmlns:c16="http://schemas.microsoft.com/office/drawing/2014/chart" uri="{C3380CC4-5D6E-409C-BE32-E72D297353CC}">
              <c16:uniqueId val="{00000009-E6EC-415F-8049-761F6ECA5EC9}"/>
            </c:ext>
          </c:extLst>
        </c:ser>
        <c:ser>
          <c:idx val="10"/>
          <c:order val="10"/>
          <c:tx>
            <c:strRef>
              <c:f>'8.8'!$K$20</c:f>
              <c:strCache>
                <c:ptCount val="1"/>
                <c:pt idx="0">
                  <c:v>Ostatní kapalná paliva</c:v>
                </c:pt>
              </c:strCache>
            </c:strRef>
          </c:tx>
          <c:invertIfNegative val="0"/>
          <c:cat>
            <c:strRef>
              <c:f>'8.8'!$L$9:$N$9</c:f>
              <c:strCache>
                <c:ptCount val="3"/>
                <c:pt idx="0">
                  <c:v>Červenec</c:v>
                </c:pt>
                <c:pt idx="1">
                  <c:v>Srpen</c:v>
                </c:pt>
                <c:pt idx="2">
                  <c:v>Září</c:v>
                </c:pt>
              </c:strCache>
            </c:strRef>
          </c:cat>
          <c:val>
            <c:numRef>
              <c:f>'8.8'!$L$20:$N$20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E6EC-415F-8049-761F6ECA5EC9}"/>
            </c:ext>
          </c:extLst>
        </c:ser>
        <c:ser>
          <c:idx val="11"/>
          <c:order val="11"/>
          <c:tx>
            <c:strRef>
              <c:f>'8.8'!$K$21</c:f>
              <c:strCache>
                <c:ptCount val="1"/>
                <c:pt idx="0">
                  <c:v>Ostatní pevná paliva</c:v>
                </c:pt>
              </c:strCache>
            </c:strRef>
          </c:tx>
          <c:invertIfNegative val="0"/>
          <c:cat>
            <c:strRef>
              <c:f>'8.8'!$L$9:$N$9</c:f>
              <c:strCache>
                <c:ptCount val="3"/>
                <c:pt idx="0">
                  <c:v>Červenec</c:v>
                </c:pt>
                <c:pt idx="1">
                  <c:v>Srpen</c:v>
                </c:pt>
                <c:pt idx="2">
                  <c:v>Září</c:v>
                </c:pt>
              </c:strCache>
            </c:strRef>
          </c:cat>
          <c:val>
            <c:numRef>
              <c:f>'8.8'!$L$21:$N$21</c:f>
              <c:numCache>
                <c:formatCode>#,##0.0</c:formatCode>
                <c:ptCount val="3"/>
                <c:pt idx="0">
                  <c:v>1845</c:v>
                </c:pt>
                <c:pt idx="1">
                  <c:v>0</c:v>
                </c:pt>
                <c:pt idx="2">
                  <c:v>0</c:v>
                </c:pt>
              </c:numCache>
            </c:numRef>
          </c:val>
          <c:extLst xmlns:c16r2="http://schemas.microsoft.com/office/drawing/2015/06/chart">
            <c:ext xmlns:c16="http://schemas.microsoft.com/office/drawing/2014/chart" uri="{C3380CC4-5D6E-409C-BE32-E72D297353CC}">
              <c16:uniqueId val="{0000000B-E6EC-415F-8049-761F6ECA5EC9}"/>
            </c:ext>
          </c:extLst>
        </c:ser>
        <c:ser>
          <c:idx val="12"/>
          <c:order val="12"/>
          <c:tx>
            <c:strRef>
              <c:f>'8.8'!$K$22</c:f>
              <c:strCache>
                <c:ptCount val="1"/>
                <c:pt idx="0">
                  <c:v>Ostatní plyny</c:v>
                </c:pt>
              </c:strCache>
            </c:strRef>
          </c:tx>
          <c:invertIfNegative val="0"/>
          <c:cat>
            <c:strRef>
              <c:f>'8.8'!$L$9:$N$9</c:f>
              <c:strCache>
                <c:ptCount val="3"/>
                <c:pt idx="0">
                  <c:v>Červenec</c:v>
                </c:pt>
                <c:pt idx="1">
                  <c:v>Srpen</c:v>
                </c:pt>
                <c:pt idx="2">
                  <c:v>Září</c:v>
                </c:pt>
              </c:strCache>
            </c:strRef>
          </c:cat>
          <c:val>
            <c:numRef>
              <c:f>'8.8'!$L$22:$N$22</c:f>
              <c:numCache>
                <c:formatCode>#,##0.0</c:formatCode>
                <c:ptCount val="3"/>
                <c:pt idx="0">
                  <c:v>92794.736999999994</c:v>
                </c:pt>
                <c:pt idx="1">
                  <c:v>133161.42499999999</c:v>
                </c:pt>
                <c:pt idx="2">
                  <c:v>146608.15600000002</c:v>
                </c:pt>
              </c:numCache>
            </c:numRef>
          </c:val>
          <c:extLst xmlns:c16r2="http://schemas.microsoft.com/office/drawing/2015/06/chart">
            <c:ext xmlns:c16="http://schemas.microsoft.com/office/drawing/2014/chart" uri="{C3380CC4-5D6E-409C-BE32-E72D297353CC}">
              <c16:uniqueId val="{0000000C-E6EC-415F-8049-761F6ECA5EC9}"/>
            </c:ext>
          </c:extLst>
        </c:ser>
        <c:ser>
          <c:idx val="13"/>
          <c:order val="13"/>
          <c:tx>
            <c:strRef>
              <c:f>'8.8'!$K$23</c:f>
              <c:strCache>
                <c:ptCount val="1"/>
                <c:pt idx="0">
                  <c:v>Ostatní</c:v>
                </c:pt>
              </c:strCache>
            </c:strRef>
          </c:tx>
          <c:invertIfNegative val="0"/>
          <c:cat>
            <c:strRef>
              <c:f>'8.8'!$L$9:$N$9</c:f>
              <c:strCache>
                <c:ptCount val="3"/>
                <c:pt idx="0">
                  <c:v>Červenec</c:v>
                </c:pt>
                <c:pt idx="1">
                  <c:v>Srpen</c:v>
                </c:pt>
                <c:pt idx="2">
                  <c:v>Září</c:v>
                </c:pt>
              </c:strCache>
            </c:strRef>
          </c:cat>
          <c:val>
            <c:numRef>
              <c:f>'8.8'!$L$23:$N$23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E6EC-415F-8049-761F6ECA5EC9}"/>
            </c:ext>
          </c:extLst>
        </c:ser>
        <c:ser>
          <c:idx val="14"/>
          <c:order val="14"/>
          <c:tx>
            <c:strRef>
              <c:f>'8.8'!$K$24</c:f>
              <c:strCache>
                <c:ptCount val="1"/>
                <c:pt idx="0">
                  <c:v>Topné oleje</c:v>
                </c:pt>
              </c:strCache>
            </c:strRef>
          </c:tx>
          <c:invertIfNegative val="0"/>
          <c:cat>
            <c:strRef>
              <c:f>'8.8'!$L$9:$N$9</c:f>
              <c:strCache>
                <c:ptCount val="3"/>
                <c:pt idx="0">
                  <c:v>Červenec</c:v>
                </c:pt>
                <c:pt idx="1">
                  <c:v>Srpen</c:v>
                </c:pt>
                <c:pt idx="2">
                  <c:v>Září</c:v>
                </c:pt>
              </c:strCache>
            </c:strRef>
          </c:cat>
          <c:val>
            <c:numRef>
              <c:f>'8.8'!$L$24:$N$24</c:f>
              <c:numCache>
                <c:formatCode>#,##0.0</c:formatCode>
                <c:ptCount val="3"/>
                <c:pt idx="0">
                  <c:v>1217.5730000000001</c:v>
                </c:pt>
                <c:pt idx="1">
                  <c:v>173.417</c:v>
                </c:pt>
                <c:pt idx="2">
                  <c:v>307.94200000000001</c:v>
                </c:pt>
              </c:numCache>
            </c:numRef>
          </c:val>
          <c:extLst xmlns:c16r2="http://schemas.microsoft.com/office/drawing/2015/06/chart">
            <c:ext xmlns:c16="http://schemas.microsoft.com/office/drawing/2014/chart" uri="{C3380CC4-5D6E-409C-BE32-E72D297353CC}">
              <c16:uniqueId val="{0000000E-E6EC-415F-8049-761F6ECA5EC9}"/>
            </c:ext>
          </c:extLst>
        </c:ser>
        <c:ser>
          <c:idx val="15"/>
          <c:order val="15"/>
          <c:tx>
            <c:strRef>
              <c:f>'8.8'!$K$25</c:f>
              <c:strCache>
                <c:ptCount val="1"/>
                <c:pt idx="0">
                  <c:v>Zemní plyn</c:v>
                </c:pt>
              </c:strCache>
            </c:strRef>
          </c:tx>
          <c:spPr>
            <a:solidFill>
              <a:srgbClr val="EBE600"/>
            </a:solidFill>
          </c:spPr>
          <c:invertIfNegative val="0"/>
          <c:cat>
            <c:strRef>
              <c:f>'8.8'!$L$9:$N$9</c:f>
              <c:strCache>
                <c:ptCount val="3"/>
                <c:pt idx="0">
                  <c:v>Červenec</c:v>
                </c:pt>
                <c:pt idx="1">
                  <c:v>Srpen</c:v>
                </c:pt>
                <c:pt idx="2">
                  <c:v>Září</c:v>
                </c:pt>
              </c:strCache>
            </c:strRef>
          </c:cat>
          <c:val>
            <c:numRef>
              <c:f>'8.8'!$L$25:$N$25</c:f>
              <c:numCache>
                <c:formatCode>#,##0.0</c:formatCode>
                <c:ptCount val="3"/>
                <c:pt idx="0">
                  <c:v>69566.912999999986</c:v>
                </c:pt>
                <c:pt idx="1">
                  <c:v>69407.12000000001</c:v>
                </c:pt>
                <c:pt idx="2">
                  <c:v>84423.234999999986</c:v>
                </c:pt>
              </c:numCache>
            </c:numRef>
          </c:val>
          <c:extLst xmlns:c16r2="http://schemas.microsoft.com/office/drawing/2015/06/chart">
            <c:ext xmlns:c16="http://schemas.microsoft.com/office/drawing/2014/chart" uri="{C3380CC4-5D6E-409C-BE32-E72D297353CC}">
              <c16:uniqueId val="{0000000F-E6EC-415F-8049-761F6ECA5EC9}"/>
            </c:ext>
          </c:extLst>
        </c:ser>
        <c:dLbls>
          <c:showLegendKey val="0"/>
          <c:showVal val="0"/>
          <c:showCatName val="0"/>
          <c:showSerName val="0"/>
          <c:showPercent val="0"/>
          <c:showBubbleSize val="0"/>
        </c:dLbls>
        <c:gapWidth val="150"/>
        <c:overlap val="100"/>
        <c:axId val="171371904"/>
        <c:axId val="171459712"/>
      </c:barChart>
      <c:catAx>
        <c:axId val="171371904"/>
        <c:scaling>
          <c:orientation val="minMax"/>
        </c:scaling>
        <c:delete val="0"/>
        <c:axPos val="b"/>
        <c:numFmt formatCode="General" sourceLinked="1"/>
        <c:majorTickMark val="none"/>
        <c:minorTickMark val="none"/>
        <c:tickLblPos val="nextTo"/>
        <c:txPr>
          <a:bodyPr/>
          <a:lstStyle/>
          <a:p>
            <a:pPr>
              <a:defRPr sz="900"/>
            </a:pPr>
            <a:endParaRPr lang="cs-CZ"/>
          </a:p>
        </c:txPr>
        <c:crossAx val="171459712"/>
        <c:crosses val="autoZero"/>
        <c:auto val="1"/>
        <c:lblAlgn val="ctr"/>
        <c:lblOffset val="100"/>
        <c:noMultiLvlLbl val="0"/>
      </c:catAx>
      <c:valAx>
        <c:axId val="171459712"/>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1713719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8742-4CD7-8606-EB5EFAF64ECB}"/>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8742-4CD7-8606-EB5EFAF64ECB}"/>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8742-4CD7-8606-EB5EFAF64ECB}"/>
              </c:ext>
            </c:extLst>
          </c:dPt>
          <c:dPt>
            <c:idx val="5"/>
            <c:bubble3D val="0"/>
            <c:extLst xmlns:c16r2="http://schemas.microsoft.com/office/drawing/2015/06/chart">
              <c:ext xmlns:c16="http://schemas.microsoft.com/office/drawing/2014/chart" uri="{C3380CC4-5D6E-409C-BE32-E72D297353CC}">
                <c16:uniqueId val="{00000006-8742-4CD7-8606-EB5EFAF64ECB}"/>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8742-4CD7-8606-EB5EFAF64ECB}"/>
              </c:ext>
            </c:extLst>
          </c:dPt>
          <c:dPt>
            <c:idx val="7"/>
            <c:bubble3D val="0"/>
            <c:extLst xmlns:c16r2="http://schemas.microsoft.com/office/drawing/2015/06/chart">
              <c:ext xmlns:c16="http://schemas.microsoft.com/office/drawing/2014/chart" uri="{C3380CC4-5D6E-409C-BE32-E72D297353CC}">
                <c16:uniqueId val="{00000009-8742-4CD7-8606-EB5EFAF64ECB}"/>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8742-4CD7-8606-EB5EFAF64ECB}"/>
              </c:ext>
            </c:extLst>
          </c:dPt>
          <c:cat>
            <c:numRef>
              <c:f>'8.8'!$O$10:$O$25</c:f>
              <c:numCache>
                <c:formatCode>0.0%</c:formatCode>
                <c:ptCount val="16"/>
              </c:numCache>
            </c:numRef>
          </c:cat>
          <c:val>
            <c:numRef>
              <c:f>'8.8'!$J$10:$J$25</c:f>
              <c:numCache>
                <c:formatCode>0.0</c:formatCode>
                <c:ptCount val="16"/>
              </c:numCache>
            </c:numRef>
          </c:val>
          <c:extLst xmlns:c16r2="http://schemas.microsoft.com/office/drawing/2015/06/chart">
            <c:ext xmlns:c16="http://schemas.microsoft.com/office/drawing/2014/chart" uri="{C3380CC4-5D6E-409C-BE32-E72D297353CC}">
              <c16:uniqueId val="{0000000C-8742-4CD7-8606-EB5EFAF64ECB}"/>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extLst xmlns:c16r2="http://schemas.microsoft.com/office/drawing/2015/06/chart">
              <c:ext xmlns:c16="http://schemas.microsoft.com/office/drawing/2014/chart" uri="{C3380CC4-5D6E-409C-BE32-E72D297353CC}">
                <c16:uniqueId val="{00000000-919D-476D-9FF9-98CFE42B5939}"/>
              </c:ext>
            </c:extLst>
          </c:dPt>
          <c:dPt>
            <c:idx val="7"/>
            <c:bubble3D val="0"/>
            <c:extLst xmlns:c16r2="http://schemas.microsoft.com/office/drawing/2015/06/chart">
              <c:ext xmlns:c16="http://schemas.microsoft.com/office/drawing/2014/chart" uri="{C3380CC4-5D6E-409C-BE32-E72D297353CC}">
                <c16:uniqueId val="{00000001-919D-476D-9FF9-98CFE42B5939}"/>
              </c:ext>
            </c:extLst>
          </c:dPt>
          <c:dLbls>
            <c:dLbl>
              <c:idx val="8"/>
              <c:numFmt formatCode="0%" sourceLinked="0"/>
              <c:spPr/>
              <c:txPr>
                <a:bodyPr/>
                <a:lstStyle/>
                <a:p>
                  <a:pPr>
                    <a:defRPr sz="900"/>
                  </a:pPr>
                  <a:endParaRPr lang="cs-CZ"/>
                </a:p>
              </c:txPr>
              <c:showLegendKey val="0"/>
              <c:showVal val="0"/>
              <c:showCatName val="0"/>
              <c:showSerName val="0"/>
              <c:showPercent val="1"/>
              <c:showBubbleSize val="0"/>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524.61698699999999</c:v>
                </c:pt>
                <c:pt idx="1">
                  <c:v>590.19116000000008</c:v>
                </c:pt>
                <c:pt idx="2">
                  <c:v>571.47895100000005</c:v>
                </c:pt>
                <c:pt idx="3">
                  <c:v>343.19899599999997</c:v>
                </c:pt>
                <c:pt idx="4">
                  <c:v>127.06046099999999</c:v>
                </c:pt>
                <c:pt idx="5">
                  <c:v>341.35365699999994</c:v>
                </c:pt>
                <c:pt idx="6">
                  <c:v>224.155924</c:v>
                </c:pt>
                <c:pt idx="7">
                  <c:v>1513.4504579999998</c:v>
                </c:pt>
                <c:pt idx="8">
                  <c:v>341.657127</c:v>
                </c:pt>
                <c:pt idx="9">
                  <c:v>278.735411</c:v>
                </c:pt>
                <c:pt idx="10">
                  <c:v>337.41458</c:v>
                </c:pt>
                <c:pt idx="11">
                  <c:v>2375.0916690000004</c:v>
                </c:pt>
                <c:pt idx="12">
                  <c:v>1631.1319789999998</c:v>
                </c:pt>
                <c:pt idx="13">
                  <c:v>476.28467635258136</c:v>
                </c:pt>
              </c:numCache>
            </c:numRef>
          </c:val>
          <c:extLst xmlns:c16r2="http://schemas.microsoft.com/office/drawing/2015/06/chart">
            <c:ext xmlns:c16="http://schemas.microsoft.com/office/drawing/2014/chart" uri="{C3380CC4-5D6E-409C-BE32-E72D297353CC}">
              <c16:uniqueId val="{00000003-919D-476D-9FF9-98CFE42B593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099F-4AC2-808A-6108FA4CFA3E}"/>
              </c:ext>
            </c:extLst>
          </c:dPt>
          <c:cat>
            <c:numRef>
              <c:f>'8.8'!$O$27:$O$34</c:f>
              <c:numCache>
                <c:formatCode>#,##0.0</c:formatCode>
                <c:ptCount val="8"/>
              </c:numCache>
            </c:numRef>
          </c:cat>
          <c:val>
            <c:numRef>
              <c:f>'8.8'!$J$27:$J$34</c:f>
              <c:numCache>
                <c:formatCode>0.0</c:formatCode>
                <c:ptCount val="8"/>
              </c:numCache>
            </c:numRef>
          </c:val>
          <c:extLst xmlns:c16r2="http://schemas.microsoft.com/office/drawing/2015/06/chart">
            <c:ext xmlns:c16="http://schemas.microsoft.com/office/drawing/2014/chart" uri="{C3380CC4-5D6E-409C-BE32-E72D297353CC}">
              <c16:uniqueId val="{00000001-099F-4AC2-808A-6108FA4CFA3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'8.9'!$K$27</c:f>
              <c:strCache>
                <c:ptCount val="1"/>
                <c:pt idx="0">
                  <c:v>Průmysl</c:v>
                </c:pt>
              </c:strCache>
            </c:strRef>
          </c:tx>
          <c:invertIfNegative val="0"/>
          <c:cat>
            <c:strRef>
              <c:f>'8.9'!$L$26:$N$26</c:f>
              <c:strCache>
                <c:ptCount val="3"/>
                <c:pt idx="0">
                  <c:v>Červenec</c:v>
                </c:pt>
                <c:pt idx="1">
                  <c:v>Srpen</c:v>
                </c:pt>
                <c:pt idx="2">
                  <c:v>Září</c:v>
                </c:pt>
              </c:strCache>
            </c:strRef>
          </c:cat>
          <c:val>
            <c:numRef>
              <c:f>'8.9'!$L$27:$N$27</c:f>
              <c:numCache>
                <c:formatCode>#,##0.0</c:formatCode>
                <c:ptCount val="3"/>
                <c:pt idx="0">
                  <c:v>18889.405999999999</c:v>
                </c:pt>
                <c:pt idx="1">
                  <c:v>22167.013000000003</c:v>
                </c:pt>
                <c:pt idx="2">
                  <c:v>24718.348999999998</c:v>
                </c:pt>
              </c:numCache>
            </c:numRef>
          </c:val>
          <c:extLst xmlns:c16r2="http://schemas.microsoft.com/office/drawing/2015/06/chart">
            <c:ext xmlns:c16="http://schemas.microsoft.com/office/drawing/2014/chart" uri="{C3380CC4-5D6E-409C-BE32-E72D297353CC}">
              <c16:uniqueId val="{00000000-C6EC-46D0-873B-D4CCE7F37DCF}"/>
            </c:ext>
          </c:extLst>
        </c:ser>
        <c:ser>
          <c:idx val="1"/>
          <c:order val="1"/>
          <c:tx>
            <c:strRef>
              <c:f>'8.9'!$K$28</c:f>
              <c:strCache>
                <c:ptCount val="1"/>
                <c:pt idx="0">
                  <c:v>Energetika</c:v>
                </c:pt>
              </c:strCache>
            </c:strRef>
          </c:tx>
          <c:invertIfNegative val="0"/>
          <c:cat>
            <c:strRef>
              <c:f>'8.9'!$L$26:$N$26</c:f>
              <c:strCache>
                <c:ptCount val="3"/>
                <c:pt idx="0">
                  <c:v>Červenec</c:v>
                </c:pt>
                <c:pt idx="1">
                  <c:v>Srpen</c:v>
                </c:pt>
                <c:pt idx="2">
                  <c:v>Září</c:v>
                </c:pt>
              </c:strCache>
            </c:strRef>
          </c:cat>
          <c:val>
            <c:numRef>
              <c:f>'8.9'!$L$28:$N$28</c:f>
              <c:numCache>
                <c:formatCode>#,##0.0</c:formatCode>
                <c:ptCount val="3"/>
                <c:pt idx="0">
                  <c:v>258.32600000000002</c:v>
                </c:pt>
                <c:pt idx="1">
                  <c:v>324.24799999999999</c:v>
                </c:pt>
                <c:pt idx="2">
                  <c:v>483.83600000000001</c:v>
                </c:pt>
              </c:numCache>
            </c:numRef>
          </c:val>
          <c:extLst xmlns:c16r2="http://schemas.microsoft.com/office/drawing/2015/06/chart">
            <c:ext xmlns:c16="http://schemas.microsoft.com/office/drawing/2014/chart" uri="{C3380CC4-5D6E-409C-BE32-E72D297353CC}">
              <c16:uniqueId val="{00000001-C6EC-46D0-873B-D4CCE7F37DCF}"/>
            </c:ext>
          </c:extLst>
        </c:ser>
        <c:ser>
          <c:idx val="2"/>
          <c:order val="2"/>
          <c:tx>
            <c:strRef>
              <c:f>'8.9'!$K$29</c:f>
              <c:strCache>
                <c:ptCount val="1"/>
                <c:pt idx="0">
                  <c:v>Doprava</c:v>
                </c:pt>
              </c:strCache>
            </c:strRef>
          </c:tx>
          <c:invertIfNegative val="0"/>
          <c:cat>
            <c:strRef>
              <c:f>'8.9'!$L$26:$N$26</c:f>
              <c:strCache>
                <c:ptCount val="3"/>
                <c:pt idx="0">
                  <c:v>Červenec</c:v>
                </c:pt>
                <c:pt idx="1">
                  <c:v>Srpen</c:v>
                </c:pt>
                <c:pt idx="2">
                  <c:v>Září</c:v>
                </c:pt>
              </c:strCache>
            </c:strRef>
          </c:cat>
          <c:val>
            <c:numRef>
              <c:f>'8.9'!$L$29:$N$29</c:f>
              <c:numCache>
                <c:formatCode>#,##0.0</c:formatCode>
                <c:ptCount val="3"/>
                <c:pt idx="0">
                  <c:v>5.5</c:v>
                </c:pt>
                <c:pt idx="1">
                  <c:v>4.3</c:v>
                </c:pt>
                <c:pt idx="2">
                  <c:v>22.8</c:v>
                </c:pt>
              </c:numCache>
            </c:numRef>
          </c:val>
          <c:extLst xmlns:c16r2="http://schemas.microsoft.com/office/drawing/2015/06/chart">
            <c:ext xmlns:c16="http://schemas.microsoft.com/office/drawing/2014/chart" uri="{C3380CC4-5D6E-409C-BE32-E72D297353CC}">
              <c16:uniqueId val="{00000002-C6EC-46D0-873B-D4CCE7F37DCF}"/>
            </c:ext>
          </c:extLst>
        </c:ser>
        <c:ser>
          <c:idx val="3"/>
          <c:order val="3"/>
          <c:tx>
            <c:strRef>
              <c:f>'8.9'!$K$30</c:f>
              <c:strCache>
                <c:ptCount val="1"/>
                <c:pt idx="0">
                  <c:v>Stavebnictví</c:v>
                </c:pt>
              </c:strCache>
            </c:strRef>
          </c:tx>
          <c:invertIfNegative val="0"/>
          <c:cat>
            <c:strRef>
              <c:f>'8.9'!$L$26:$N$26</c:f>
              <c:strCache>
                <c:ptCount val="3"/>
                <c:pt idx="0">
                  <c:v>Červenec</c:v>
                </c:pt>
                <c:pt idx="1">
                  <c:v>Srpen</c:v>
                </c:pt>
                <c:pt idx="2">
                  <c:v>Září</c:v>
                </c:pt>
              </c:strCache>
            </c:strRef>
          </c:cat>
          <c:val>
            <c:numRef>
              <c:f>'8.9'!$L$30:$N$30</c:f>
              <c:numCache>
                <c:formatCode>#,##0.0</c:formatCode>
                <c:ptCount val="3"/>
                <c:pt idx="0">
                  <c:v>57.622</c:v>
                </c:pt>
                <c:pt idx="1">
                  <c:v>35.698</c:v>
                </c:pt>
                <c:pt idx="2">
                  <c:v>99.475999999999999</c:v>
                </c:pt>
              </c:numCache>
            </c:numRef>
          </c:val>
          <c:extLst xmlns:c16r2="http://schemas.microsoft.com/office/drawing/2015/06/chart">
            <c:ext xmlns:c16="http://schemas.microsoft.com/office/drawing/2014/chart" uri="{C3380CC4-5D6E-409C-BE32-E72D297353CC}">
              <c16:uniqueId val="{00000003-C6EC-46D0-873B-D4CCE7F37DCF}"/>
            </c:ext>
          </c:extLst>
        </c:ser>
        <c:ser>
          <c:idx val="4"/>
          <c:order val="4"/>
          <c:tx>
            <c:strRef>
              <c:f>'8.9'!$K$31</c:f>
              <c:strCache>
                <c:ptCount val="1"/>
                <c:pt idx="0">
                  <c:v>Zemědělství a lesnictví</c:v>
                </c:pt>
              </c:strCache>
            </c:strRef>
          </c:tx>
          <c:invertIfNegative val="0"/>
          <c:cat>
            <c:strRef>
              <c:f>'8.9'!$L$26:$N$26</c:f>
              <c:strCache>
                <c:ptCount val="3"/>
                <c:pt idx="0">
                  <c:v>Červenec</c:v>
                </c:pt>
                <c:pt idx="1">
                  <c:v>Srpen</c:v>
                </c:pt>
                <c:pt idx="2">
                  <c:v>Září</c:v>
                </c:pt>
              </c:strCache>
            </c:strRef>
          </c:cat>
          <c:val>
            <c:numRef>
              <c:f>'8.9'!$L$31:$N$31</c:f>
              <c:numCache>
                <c:formatCode>#,##0.0</c:formatCode>
                <c:ptCount val="3"/>
                <c:pt idx="0">
                  <c:v>57.872</c:v>
                </c:pt>
                <c:pt idx="1">
                  <c:v>85.805999999999997</c:v>
                </c:pt>
                <c:pt idx="2">
                  <c:v>274.32600000000002</c:v>
                </c:pt>
              </c:numCache>
            </c:numRef>
          </c:val>
          <c:extLst xmlns:c16r2="http://schemas.microsoft.com/office/drawing/2015/06/chart">
            <c:ext xmlns:c16="http://schemas.microsoft.com/office/drawing/2014/chart" uri="{C3380CC4-5D6E-409C-BE32-E72D297353CC}">
              <c16:uniqueId val="{00000004-C6EC-46D0-873B-D4CCE7F37DCF}"/>
            </c:ext>
          </c:extLst>
        </c:ser>
        <c:ser>
          <c:idx val="5"/>
          <c:order val="5"/>
          <c:tx>
            <c:strRef>
              <c:f>'8.9'!$K$32</c:f>
              <c:strCache>
                <c:ptCount val="1"/>
                <c:pt idx="0">
                  <c:v>Domácnosti</c:v>
                </c:pt>
              </c:strCache>
            </c:strRef>
          </c:tx>
          <c:invertIfNegative val="0"/>
          <c:cat>
            <c:strRef>
              <c:f>'8.9'!$L$26:$N$26</c:f>
              <c:strCache>
                <c:ptCount val="3"/>
                <c:pt idx="0">
                  <c:v>Červenec</c:v>
                </c:pt>
                <c:pt idx="1">
                  <c:v>Srpen</c:v>
                </c:pt>
                <c:pt idx="2">
                  <c:v>Září</c:v>
                </c:pt>
              </c:strCache>
            </c:strRef>
          </c:cat>
          <c:val>
            <c:numRef>
              <c:f>'8.9'!$L$32:$N$32</c:f>
              <c:numCache>
                <c:formatCode>#,##0.0</c:formatCode>
                <c:ptCount val="3"/>
                <c:pt idx="0">
                  <c:v>39769.417000000009</c:v>
                </c:pt>
                <c:pt idx="1">
                  <c:v>38702.635000000009</c:v>
                </c:pt>
                <c:pt idx="2">
                  <c:v>51817.453000000001</c:v>
                </c:pt>
              </c:numCache>
            </c:numRef>
          </c:val>
          <c:extLst xmlns:c16r2="http://schemas.microsoft.com/office/drawing/2015/06/chart">
            <c:ext xmlns:c16="http://schemas.microsoft.com/office/drawing/2014/chart" uri="{C3380CC4-5D6E-409C-BE32-E72D297353CC}">
              <c16:uniqueId val="{00000005-C6EC-46D0-873B-D4CCE7F37DCF}"/>
            </c:ext>
          </c:extLst>
        </c:ser>
        <c:ser>
          <c:idx val="6"/>
          <c:order val="6"/>
          <c:tx>
            <c:strRef>
              <c:f>'8.9'!$K$33</c:f>
              <c:strCache>
                <c:ptCount val="1"/>
                <c:pt idx="0">
                  <c:v>Obchod, služby, školství, zdravotnictví</c:v>
                </c:pt>
              </c:strCache>
            </c:strRef>
          </c:tx>
          <c:invertIfNegative val="0"/>
          <c:cat>
            <c:strRef>
              <c:f>'8.9'!$L$26:$N$26</c:f>
              <c:strCache>
                <c:ptCount val="3"/>
                <c:pt idx="0">
                  <c:v>Červenec</c:v>
                </c:pt>
                <c:pt idx="1">
                  <c:v>Srpen</c:v>
                </c:pt>
                <c:pt idx="2">
                  <c:v>Září</c:v>
                </c:pt>
              </c:strCache>
            </c:strRef>
          </c:cat>
          <c:val>
            <c:numRef>
              <c:f>'8.9'!$L$33:$N$33</c:f>
              <c:numCache>
                <c:formatCode>#,##0.0</c:formatCode>
                <c:ptCount val="3"/>
                <c:pt idx="0">
                  <c:v>29327.126999999993</c:v>
                </c:pt>
                <c:pt idx="1">
                  <c:v>31422.984000000008</c:v>
                </c:pt>
                <c:pt idx="2">
                  <c:v>36256.190999999999</c:v>
                </c:pt>
              </c:numCache>
            </c:numRef>
          </c:val>
          <c:extLst xmlns:c16r2="http://schemas.microsoft.com/office/drawing/2015/06/chart">
            <c:ext xmlns:c16="http://schemas.microsoft.com/office/drawing/2014/chart" uri="{C3380CC4-5D6E-409C-BE32-E72D297353CC}">
              <c16:uniqueId val="{00000006-C6EC-46D0-873B-D4CCE7F37DCF}"/>
            </c:ext>
          </c:extLst>
        </c:ser>
        <c:ser>
          <c:idx val="7"/>
          <c:order val="7"/>
          <c:tx>
            <c:strRef>
              <c:f>'8.9'!$K$34</c:f>
              <c:strCache>
                <c:ptCount val="1"/>
                <c:pt idx="0">
                  <c:v>Ostatní</c:v>
                </c:pt>
              </c:strCache>
            </c:strRef>
          </c:tx>
          <c:invertIfNegative val="0"/>
          <c:cat>
            <c:strRef>
              <c:f>'8.9'!$L$26:$N$26</c:f>
              <c:strCache>
                <c:ptCount val="3"/>
                <c:pt idx="0">
                  <c:v>Červenec</c:v>
                </c:pt>
                <c:pt idx="1">
                  <c:v>Srpen</c:v>
                </c:pt>
                <c:pt idx="2">
                  <c:v>Září</c:v>
                </c:pt>
              </c:strCache>
            </c:strRef>
          </c:cat>
          <c:val>
            <c:numRef>
              <c:f>'8.9'!$L$34:$N$34</c:f>
              <c:numCache>
                <c:formatCode>#,##0.0</c:formatCode>
                <c:ptCount val="3"/>
                <c:pt idx="0">
                  <c:v>83.69</c:v>
                </c:pt>
                <c:pt idx="1">
                  <c:v>91.23</c:v>
                </c:pt>
                <c:pt idx="2">
                  <c:v>529.04</c:v>
                </c:pt>
              </c:numCache>
            </c:numRef>
          </c:val>
          <c:extLst xmlns:c16r2="http://schemas.microsoft.com/office/drawing/2015/06/chart">
            <c:ext xmlns:c16="http://schemas.microsoft.com/office/drawing/2014/chart" uri="{C3380CC4-5D6E-409C-BE32-E72D297353CC}">
              <c16:uniqueId val="{00000007-C6EC-46D0-873B-D4CCE7F37DCF}"/>
            </c:ext>
          </c:extLst>
        </c:ser>
        <c:dLbls>
          <c:showLegendKey val="0"/>
          <c:showVal val="0"/>
          <c:showCatName val="0"/>
          <c:showSerName val="0"/>
          <c:showPercent val="0"/>
          <c:showBubbleSize val="0"/>
        </c:dLbls>
        <c:gapWidth val="150"/>
        <c:overlap val="100"/>
        <c:axId val="171774336"/>
        <c:axId val="171775872"/>
      </c:barChart>
      <c:catAx>
        <c:axId val="171774336"/>
        <c:scaling>
          <c:orientation val="minMax"/>
        </c:scaling>
        <c:delete val="0"/>
        <c:axPos val="b"/>
        <c:numFmt formatCode="General" sourceLinked="1"/>
        <c:majorTickMark val="none"/>
        <c:minorTickMark val="none"/>
        <c:tickLblPos val="nextTo"/>
        <c:txPr>
          <a:bodyPr/>
          <a:lstStyle/>
          <a:p>
            <a:pPr>
              <a:defRPr sz="900"/>
            </a:pPr>
            <a:endParaRPr lang="cs-CZ"/>
          </a:p>
        </c:txPr>
        <c:crossAx val="171775872"/>
        <c:crosses val="autoZero"/>
        <c:auto val="1"/>
        <c:lblAlgn val="ctr"/>
        <c:lblOffset val="100"/>
        <c:noMultiLvlLbl val="0"/>
      </c:catAx>
      <c:valAx>
        <c:axId val="171775872"/>
        <c:scaling>
          <c:orientation val="minMax"/>
          <c:max val="150000"/>
        </c:scaling>
        <c:delete val="0"/>
        <c:axPos val="l"/>
        <c:majorGridlines/>
        <c:numFmt formatCode="#,##0" sourceLinked="0"/>
        <c:majorTickMark val="out"/>
        <c:minorTickMark val="none"/>
        <c:tickLblPos val="nextTo"/>
        <c:spPr>
          <a:ln>
            <a:noFill/>
          </a:ln>
        </c:spPr>
        <c:txPr>
          <a:bodyPr/>
          <a:lstStyle/>
          <a:p>
            <a:pPr>
              <a:defRPr sz="900"/>
            </a:pPr>
            <a:endParaRPr lang="cs-CZ"/>
          </a:p>
        </c:txPr>
        <c:crossAx val="171774336"/>
        <c:crosses val="autoZero"/>
        <c:crossBetween val="between"/>
        <c:majorUnit val="3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'8.9'!$L$39</c:f>
              <c:strCache>
                <c:ptCount val="1"/>
                <c:pt idx="0">
                  <c:v>Instalovaný výkon</c:v>
                </c:pt>
              </c:strCache>
            </c:strRef>
          </c:tx>
          <c:invertIfNegative val="0"/>
          <c:val>
            <c:numRef>
              <c:f>'8.9'!$M$39</c:f>
              <c:numCache>
                <c:formatCode>0.0%</c:formatCode>
                <c:ptCount val="1"/>
                <c:pt idx="0">
                  <c:v>3.1944169298515353E-2</c:v>
                </c:pt>
              </c:numCache>
            </c:numRef>
          </c:val>
          <c:extLst xmlns:c16r2="http://schemas.microsoft.com/office/drawing/2015/06/chart">
            <c:ext xmlns:c16="http://schemas.microsoft.com/office/drawing/2014/chart" uri="{C3380CC4-5D6E-409C-BE32-E72D297353CC}">
              <c16:uniqueId val="{00000000-E9CE-4C22-90E6-E1F6E53F4EEE}"/>
            </c:ext>
          </c:extLst>
        </c:ser>
        <c:ser>
          <c:idx val="1"/>
          <c:order val="1"/>
          <c:tx>
            <c:strRef>
              <c:f>'8.9'!$L$40</c:f>
              <c:strCache>
                <c:ptCount val="1"/>
                <c:pt idx="0">
                  <c:v>Výroba tepla brutto</c:v>
                </c:pt>
              </c:strCache>
            </c:strRef>
          </c:tx>
          <c:invertIfNegative val="0"/>
          <c:val>
            <c:numRef>
              <c:f>'8.9'!$M$40</c:f>
              <c:numCache>
                <c:formatCode>0.0%</c:formatCode>
                <c:ptCount val="1"/>
                <c:pt idx="0">
                  <c:v>3.8786087331666094E-2</c:v>
                </c:pt>
              </c:numCache>
            </c:numRef>
          </c:val>
          <c:extLst xmlns:c16r2="http://schemas.microsoft.com/office/drawing/2015/06/chart">
            <c:ext xmlns:c16="http://schemas.microsoft.com/office/drawing/2014/chart" uri="{C3380CC4-5D6E-409C-BE32-E72D297353CC}">
              <c16:uniqueId val="{00000001-E9CE-4C22-90E6-E1F6E53F4EEE}"/>
            </c:ext>
          </c:extLst>
        </c:ser>
        <c:ser>
          <c:idx val="2"/>
          <c:order val="2"/>
          <c:tx>
            <c:strRef>
              <c:f>'8.9'!$L$41</c:f>
              <c:strCache>
                <c:ptCount val="1"/>
                <c:pt idx="0">
                  <c:v>Dodávky tepla</c:v>
                </c:pt>
              </c:strCache>
            </c:strRef>
          </c:tx>
          <c:invertIfNegative val="0"/>
          <c:val>
            <c:numRef>
              <c:f>'8.9'!$M$41</c:f>
              <c:numCache>
                <c:formatCode>0.0%</c:formatCode>
                <c:ptCount val="1"/>
                <c:pt idx="0">
                  <c:v>3.5310397991651345E-2</c:v>
                </c:pt>
              </c:numCache>
            </c:numRef>
          </c:val>
          <c:extLst xmlns:c16r2="http://schemas.microsoft.com/office/drawing/2015/06/chart">
            <c:ext xmlns:c16="http://schemas.microsoft.com/office/drawing/2014/chart" uri="{C3380CC4-5D6E-409C-BE32-E72D297353CC}">
              <c16:uniqueId val="{00000002-E9CE-4C22-90E6-E1F6E53F4EEE}"/>
            </c:ext>
          </c:extLst>
        </c:ser>
        <c:dLbls>
          <c:showLegendKey val="0"/>
          <c:showVal val="0"/>
          <c:showCatName val="0"/>
          <c:showSerName val="0"/>
          <c:showPercent val="0"/>
          <c:showBubbleSize val="0"/>
        </c:dLbls>
        <c:gapWidth val="150"/>
        <c:axId val="171839872"/>
        <c:axId val="171841408"/>
      </c:barChart>
      <c:catAx>
        <c:axId val="171839872"/>
        <c:scaling>
          <c:orientation val="maxMin"/>
        </c:scaling>
        <c:delete val="0"/>
        <c:axPos val="l"/>
        <c:numFmt formatCode="General" sourceLinked="1"/>
        <c:majorTickMark val="none"/>
        <c:minorTickMark val="none"/>
        <c:tickLblPos val="none"/>
        <c:crossAx val="171841408"/>
        <c:crosses val="autoZero"/>
        <c:auto val="1"/>
        <c:lblAlgn val="ctr"/>
        <c:lblOffset val="100"/>
        <c:noMultiLvlLbl val="0"/>
      </c:catAx>
      <c:valAx>
        <c:axId val="1718414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183987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'8.9'!$K$10</c:f>
              <c:strCache>
                <c:ptCount val="1"/>
                <c:pt idx="0">
                  <c:v>Biomasa</c:v>
                </c:pt>
              </c:strCache>
            </c:strRef>
          </c:tx>
          <c:spPr>
            <a:solidFill>
              <a:schemeClr val="accent3">
                <a:lumMod val="75000"/>
              </a:schemeClr>
            </a:solidFill>
          </c:spPr>
          <c:invertIfNegative val="0"/>
          <c:cat>
            <c:strRef>
              <c:f>'8.9'!$L$9:$N$9</c:f>
              <c:strCache>
                <c:ptCount val="3"/>
                <c:pt idx="0">
                  <c:v>Červenec</c:v>
                </c:pt>
                <c:pt idx="1">
                  <c:v>Srpen</c:v>
                </c:pt>
                <c:pt idx="2">
                  <c:v>Září</c:v>
                </c:pt>
              </c:strCache>
            </c:strRef>
          </c:cat>
          <c:val>
            <c:numRef>
              <c:f>'8.9'!$L$10:$N$10</c:f>
              <c:numCache>
                <c:formatCode>#,##0.0</c:formatCode>
                <c:ptCount val="3"/>
                <c:pt idx="0">
                  <c:v>8362.9680000000008</c:v>
                </c:pt>
                <c:pt idx="1">
                  <c:v>10265.337</c:v>
                </c:pt>
                <c:pt idx="2">
                  <c:v>16616.899000000001</c:v>
                </c:pt>
              </c:numCache>
            </c:numRef>
          </c:val>
          <c:extLst xmlns:c16r2="http://schemas.microsoft.com/office/drawing/2015/06/chart">
            <c:ext xmlns:c16="http://schemas.microsoft.com/office/drawing/2014/chart" uri="{C3380CC4-5D6E-409C-BE32-E72D297353CC}">
              <c16:uniqueId val="{00000000-BAE1-4780-8A60-B24DC0917839}"/>
            </c:ext>
          </c:extLst>
        </c:ser>
        <c:ser>
          <c:idx val="1"/>
          <c:order val="1"/>
          <c:tx>
            <c:strRef>
              <c:f>'8.9'!$K$11</c:f>
              <c:strCache>
                <c:ptCount val="1"/>
                <c:pt idx="0">
                  <c:v>Bioplyn</c:v>
                </c:pt>
              </c:strCache>
            </c:strRef>
          </c:tx>
          <c:spPr>
            <a:solidFill>
              <a:schemeClr val="bg2">
                <a:lumMod val="50000"/>
              </a:schemeClr>
            </a:solidFill>
          </c:spPr>
          <c:invertIfNegative val="0"/>
          <c:cat>
            <c:strRef>
              <c:f>'8.9'!$L$9:$N$9</c:f>
              <c:strCache>
                <c:ptCount val="3"/>
                <c:pt idx="0">
                  <c:v>Červenec</c:v>
                </c:pt>
                <c:pt idx="1">
                  <c:v>Srpen</c:v>
                </c:pt>
                <c:pt idx="2">
                  <c:v>Září</c:v>
                </c:pt>
              </c:strCache>
            </c:strRef>
          </c:cat>
          <c:val>
            <c:numRef>
              <c:f>'8.9'!$L$11:$N$11</c:f>
              <c:numCache>
                <c:formatCode>#,##0.0</c:formatCode>
                <c:ptCount val="3"/>
                <c:pt idx="0">
                  <c:v>2267.1930000000002</c:v>
                </c:pt>
                <c:pt idx="1">
                  <c:v>3023.4670000000001</c:v>
                </c:pt>
                <c:pt idx="2">
                  <c:v>2853.7129999999997</c:v>
                </c:pt>
              </c:numCache>
            </c:numRef>
          </c:val>
          <c:extLst xmlns:c16r2="http://schemas.microsoft.com/office/drawing/2015/06/chart">
            <c:ext xmlns:c16="http://schemas.microsoft.com/office/drawing/2014/chart" uri="{C3380CC4-5D6E-409C-BE32-E72D297353CC}">
              <c16:uniqueId val="{00000001-BAE1-4780-8A60-B24DC0917839}"/>
            </c:ext>
          </c:extLst>
        </c:ser>
        <c:ser>
          <c:idx val="2"/>
          <c:order val="2"/>
          <c:tx>
            <c:strRef>
              <c:f>'8.9'!$K$12</c:f>
              <c:strCache>
                <c:ptCount val="1"/>
                <c:pt idx="0">
                  <c:v>Černé uhlí</c:v>
                </c:pt>
              </c:strCache>
            </c:strRef>
          </c:tx>
          <c:spPr>
            <a:solidFill>
              <a:schemeClr val="tx1"/>
            </a:solidFill>
          </c:spPr>
          <c:invertIfNegative val="0"/>
          <c:cat>
            <c:strRef>
              <c:f>'8.9'!$L$9:$N$9</c:f>
              <c:strCache>
                <c:ptCount val="3"/>
                <c:pt idx="0">
                  <c:v>Červenec</c:v>
                </c:pt>
                <c:pt idx="1">
                  <c:v>Srpen</c:v>
                </c:pt>
                <c:pt idx="2">
                  <c:v>Září</c:v>
                </c:pt>
              </c:strCache>
            </c:strRef>
          </c:cat>
          <c:val>
            <c:numRef>
              <c:f>'8.9'!$L$12:$N$12</c:f>
              <c:numCache>
                <c:formatCode>#,##0.0</c:formatCode>
                <c:ptCount val="3"/>
                <c:pt idx="0">
                  <c:v>1083.287</c:v>
                </c:pt>
                <c:pt idx="1">
                  <c:v>188.99</c:v>
                </c:pt>
                <c:pt idx="2">
                  <c:v>139.17599999999999</c:v>
                </c:pt>
              </c:numCache>
            </c:numRef>
          </c:val>
          <c:extLst xmlns:c16r2="http://schemas.microsoft.com/office/drawing/2015/06/chart">
            <c:ext xmlns:c16="http://schemas.microsoft.com/office/drawing/2014/chart" uri="{C3380CC4-5D6E-409C-BE32-E72D297353CC}">
              <c16:uniqueId val="{00000002-BAE1-4780-8A60-B24DC0917839}"/>
            </c:ext>
          </c:extLst>
        </c:ser>
        <c:ser>
          <c:idx val="3"/>
          <c:order val="3"/>
          <c:tx>
            <c:strRef>
              <c:f>'8.9'!$K$13</c:f>
              <c:strCache>
                <c:ptCount val="1"/>
                <c:pt idx="0">
                  <c:v>Elektrická energie</c:v>
                </c:pt>
              </c:strCache>
            </c:strRef>
          </c:tx>
          <c:invertIfNegative val="0"/>
          <c:cat>
            <c:strRef>
              <c:f>'8.9'!$L$9:$N$9</c:f>
              <c:strCache>
                <c:ptCount val="3"/>
                <c:pt idx="0">
                  <c:v>Červenec</c:v>
                </c:pt>
                <c:pt idx="1">
                  <c:v>Srpen</c:v>
                </c:pt>
                <c:pt idx="2">
                  <c:v>Září</c:v>
                </c:pt>
              </c:strCache>
            </c:strRef>
          </c:cat>
          <c:val>
            <c:numRef>
              <c:f>'8.9'!$L$13:$N$13</c:f>
              <c:numCache>
                <c:formatCode>#,##0.0</c:formatCode>
                <c:ptCount val="3"/>
                <c:pt idx="0">
                  <c:v>109.001</c:v>
                </c:pt>
                <c:pt idx="1">
                  <c:v>101.70399999999999</c:v>
                </c:pt>
                <c:pt idx="2">
                  <c:v>64.156000000000006</c:v>
                </c:pt>
              </c:numCache>
            </c:numRef>
          </c:val>
          <c:extLst xmlns:c16r2="http://schemas.microsoft.com/office/drawing/2015/06/chart">
            <c:ext xmlns:c16="http://schemas.microsoft.com/office/drawing/2014/chart" uri="{C3380CC4-5D6E-409C-BE32-E72D297353CC}">
              <c16:uniqueId val="{00000003-BAE1-4780-8A60-B24DC0917839}"/>
            </c:ext>
          </c:extLst>
        </c:ser>
        <c:ser>
          <c:idx val="4"/>
          <c:order val="4"/>
          <c:tx>
            <c:strRef>
              <c:f>'8.9'!$K$14</c:f>
              <c:strCache>
                <c:ptCount val="1"/>
                <c:pt idx="0">
                  <c:v>Energie prostředí (tepelné čerpadlo)</c:v>
                </c:pt>
              </c:strCache>
            </c:strRef>
          </c:tx>
          <c:invertIfNegative val="0"/>
          <c:cat>
            <c:strRef>
              <c:f>'8.9'!$L$9:$N$9</c:f>
              <c:strCache>
                <c:ptCount val="3"/>
                <c:pt idx="0">
                  <c:v>Červenec</c:v>
                </c:pt>
                <c:pt idx="1">
                  <c:v>Srpen</c:v>
                </c:pt>
                <c:pt idx="2">
                  <c:v>Září</c:v>
                </c:pt>
              </c:strCache>
            </c:strRef>
          </c:cat>
          <c:val>
            <c:numRef>
              <c:f>'8.9'!$L$14:$N$14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BAE1-4780-8A60-B24DC0917839}"/>
            </c:ext>
          </c:extLst>
        </c:ser>
        <c:ser>
          <c:idx val="5"/>
          <c:order val="5"/>
          <c:tx>
            <c:strRef>
              <c:f>'8.9'!$K$15</c:f>
              <c:strCache>
                <c:ptCount val="1"/>
                <c:pt idx="0">
                  <c:v>Energie Slunce (solární kolektor)</c:v>
                </c:pt>
              </c:strCache>
            </c:strRef>
          </c:tx>
          <c:invertIfNegative val="0"/>
          <c:cat>
            <c:strRef>
              <c:f>'8.9'!$L$9:$N$9</c:f>
              <c:strCache>
                <c:ptCount val="3"/>
                <c:pt idx="0">
                  <c:v>Červenec</c:v>
                </c:pt>
                <c:pt idx="1">
                  <c:v>Srpen</c:v>
                </c:pt>
                <c:pt idx="2">
                  <c:v>Září</c:v>
                </c:pt>
              </c:strCache>
            </c:strRef>
          </c:cat>
          <c:val>
            <c:numRef>
              <c:f>'8.9'!$L$15:$N$15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BAE1-4780-8A60-B24DC0917839}"/>
            </c:ext>
          </c:extLst>
        </c:ser>
        <c:ser>
          <c:idx val="6"/>
          <c:order val="6"/>
          <c:tx>
            <c:strRef>
              <c:f>'8.9'!$K$16</c:f>
              <c:strCache>
                <c:ptCount val="1"/>
                <c:pt idx="0">
                  <c:v>Hnědé uhlí</c:v>
                </c:pt>
              </c:strCache>
            </c:strRef>
          </c:tx>
          <c:spPr>
            <a:solidFill>
              <a:srgbClr val="6E4932"/>
            </a:solidFill>
          </c:spPr>
          <c:invertIfNegative val="0"/>
          <c:cat>
            <c:strRef>
              <c:f>'8.9'!$L$9:$N$9</c:f>
              <c:strCache>
                <c:ptCount val="3"/>
                <c:pt idx="0">
                  <c:v>Červenec</c:v>
                </c:pt>
                <c:pt idx="1">
                  <c:v>Srpen</c:v>
                </c:pt>
                <c:pt idx="2">
                  <c:v>Září</c:v>
                </c:pt>
              </c:strCache>
            </c:strRef>
          </c:cat>
          <c:val>
            <c:numRef>
              <c:f>'8.9'!$L$16:$N$16</c:f>
              <c:numCache>
                <c:formatCode>#,##0.0</c:formatCode>
                <c:ptCount val="3"/>
                <c:pt idx="0">
                  <c:v>56527.686000000002</c:v>
                </c:pt>
                <c:pt idx="1">
                  <c:v>53258.152999999998</c:v>
                </c:pt>
                <c:pt idx="2">
                  <c:v>58917.875</c:v>
                </c:pt>
              </c:numCache>
            </c:numRef>
          </c:val>
          <c:extLst xmlns:c16r2="http://schemas.microsoft.com/office/drawing/2015/06/chart">
            <c:ext xmlns:c16="http://schemas.microsoft.com/office/drawing/2014/chart" uri="{C3380CC4-5D6E-409C-BE32-E72D297353CC}">
              <c16:uniqueId val="{00000006-BAE1-4780-8A60-B24DC0917839}"/>
            </c:ext>
          </c:extLst>
        </c:ser>
        <c:ser>
          <c:idx val="7"/>
          <c:order val="7"/>
          <c:tx>
            <c:strRef>
              <c:f>'8.9'!$K$17</c:f>
              <c:strCache>
                <c:ptCount val="1"/>
                <c:pt idx="0">
                  <c:v>Jaderné palivo</c:v>
                </c:pt>
              </c:strCache>
            </c:strRef>
          </c:tx>
          <c:invertIfNegative val="0"/>
          <c:cat>
            <c:strRef>
              <c:f>'8.9'!$L$9:$N$9</c:f>
              <c:strCache>
                <c:ptCount val="3"/>
                <c:pt idx="0">
                  <c:v>Červenec</c:v>
                </c:pt>
                <c:pt idx="1">
                  <c:v>Srpen</c:v>
                </c:pt>
                <c:pt idx="2">
                  <c:v>Září</c:v>
                </c:pt>
              </c:strCache>
            </c:strRef>
          </c:cat>
          <c:val>
            <c:numRef>
              <c:f>'8.9'!$L$17:$N$17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BAE1-4780-8A60-B24DC0917839}"/>
            </c:ext>
          </c:extLst>
        </c:ser>
        <c:ser>
          <c:idx val="8"/>
          <c:order val="8"/>
          <c:tx>
            <c:strRef>
              <c:f>'8.9'!$K$18</c:f>
              <c:strCache>
                <c:ptCount val="1"/>
                <c:pt idx="0">
                  <c:v>Koks</c:v>
                </c:pt>
              </c:strCache>
            </c:strRef>
          </c:tx>
          <c:invertIfNegative val="0"/>
          <c:cat>
            <c:strRef>
              <c:f>'8.9'!$L$9:$N$9</c:f>
              <c:strCache>
                <c:ptCount val="3"/>
                <c:pt idx="0">
                  <c:v>Červenec</c:v>
                </c:pt>
                <c:pt idx="1">
                  <c:v>Srpen</c:v>
                </c:pt>
                <c:pt idx="2">
                  <c:v>Září</c:v>
                </c:pt>
              </c:strCache>
            </c:strRef>
          </c:cat>
          <c:val>
            <c:numRef>
              <c:f>'8.9'!$L$18:$N$18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BAE1-4780-8A60-B24DC0917839}"/>
            </c:ext>
          </c:extLst>
        </c:ser>
        <c:ser>
          <c:idx val="9"/>
          <c:order val="9"/>
          <c:tx>
            <c:strRef>
              <c:f>'8.9'!$K$19</c:f>
              <c:strCache>
                <c:ptCount val="1"/>
                <c:pt idx="0">
                  <c:v>Odpadní teplo</c:v>
                </c:pt>
              </c:strCache>
            </c:strRef>
          </c:tx>
          <c:invertIfNegative val="0"/>
          <c:cat>
            <c:strRef>
              <c:f>'8.9'!$L$9:$N$9</c:f>
              <c:strCache>
                <c:ptCount val="3"/>
                <c:pt idx="0">
                  <c:v>Červenec</c:v>
                </c:pt>
                <c:pt idx="1">
                  <c:v>Srpen</c:v>
                </c:pt>
                <c:pt idx="2">
                  <c:v>Září</c:v>
                </c:pt>
              </c:strCache>
            </c:strRef>
          </c:cat>
          <c:val>
            <c:numRef>
              <c:f>'8.9'!$L$19:$N$19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BAE1-4780-8A60-B24DC0917839}"/>
            </c:ext>
          </c:extLst>
        </c:ser>
        <c:ser>
          <c:idx val="10"/>
          <c:order val="10"/>
          <c:tx>
            <c:strRef>
              <c:f>'8.9'!$K$20</c:f>
              <c:strCache>
                <c:ptCount val="1"/>
                <c:pt idx="0">
                  <c:v>Ostatní kapalná paliva</c:v>
                </c:pt>
              </c:strCache>
            </c:strRef>
          </c:tx>
          <c:invertIfNegative val="0"/>
          <c:cat>
            <c:strRef>
              <c:f>'8.9'!$L$9:$N$9</c:f>
              <c:strCache>
                <c:ptCount val="3"/>
                <c:pt idx="0">
                  <c:v>Červenec</c:v>
                </c:pt>
                <c:pt idx="1">
                  <c:v>Srpen</c:v>
                </c:pt>
                <c:pt idx="2">
                  <c:v>Září</c:v>
                </c:pt>
              </c:strCache>
            </c:strRef>
          </c:cat>
          <c:val>
            <c:numRef>
              <c:f>'8.9'!$L$20:$N$20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BAE1-4780-8A60-B24DC0917839}"/>
            </c:ext>
          </c:extLst>
        </c:ser>
        <c:ser>
          <c:idx val="11"/>
          <c:order val="11"/>
          <c:tx>
            <c:strRef>
              <c:f>'8.9'!$K$21</c:f>
              <c:strCache>
                <c:ptCount val="1"/>
                <c:pt idx="0">
                  <c:v>Ostatní pevná paliva</c:v>
                </c:pt>
              </c:strCache>
            </c:strRef>
          </c:tx>
          <c:invertIfNegative val="0"/>
          <c:cat>
            <c:strRef>
              <c:f>'8.9'!$L$9:$N$9</c:f>
              <c:strCache>
                <c:ptCount val="3"/>
                <c:pt idx="0">
                  <c:v>Červenec</c:v>
                </c:pt>
                <c:pt idx="1">
                  <c:v>Srpen</c:v>
                </c:pt>
                <c:pt idx="2">
                  <c:v>Září</c:v>
                </c:pt>
              </c:strCache>
            </c:strRef>
          </c:cat>
          <c:val>
            <c:numRef>
              <c:f>'8.9'!$L$21:$N$21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B-BAE1-4780-8A60-B24DC0917839}"/>
            </c:ext>
          </c:extLst>
        </c:ser>
        <c:ser>
          <c:idx val="12"/>
          <c:order val="12"/>
          <c:tx>
            <c:strRef>
              <c:f>'8.9'!$K$22</c:f>
              <c:strCache>
                <c:ptCount val="1"/>
                <c:pt idx="0">
                  <c:v>Ostatní plyny</c:v>
                </c:pt>
              </c:strCache>
            </c:strRef>
          </c:tx>
          <c:invertIfNegative val="0"/>
          <c:cat>
            <c:strRef>
              <c:f>'8.9'!$L$9:$N$9</c:f>
              <c:strCache>
                <c:ptCount val="3"/>
                <c:pt idx="0">
                  <c:v>Červenec</c:v>
                </c:pt>
                <c:pt idx="1">
                  <c:v>Srpen</c:v>
                </c:pt>
                <c:pt idx="2">
                  <c:v>Září</c:v>
                </c:pt>
              </c:strCache>
            </c:strRef>
          </c:cat>
          <c:val>
            <c:numRef>
              <c:f>'8.9'!$L$22:$N$22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BAE1-4780-8A60-B24DC0917839}"/>
            </c:ext>
          </c:extLst>
        </c:ser>
        <c:ser>
          <c:idx val="13"/>
          <c:order val="13"/>
          <c:tx>
            <c:strRef>
              <c:f>'8.9'!$K$23</c:f>
              <c:strCache>
                <c:ptCount val="1"/>
                <c:pt idx="0">
                  <c:v>Ostatní</c:v>
                </c:pt>
              </c:strCache>
            </c:strRef>
          </c:tx>
          <c:invertIfNegative val="0"/>
          <c:cat>
            <c:strRef>
              <c:f>'8.9'!$L$9:$N$9</c:f>
              <c:strCache>
                <c:ptCount val="3"/>
                <c:pt idx="0">
                  <c:v>Červenec</c:v>
                </c:pt>
                <c:pt idx="1">
                  <c:v>Srpen</c:v>
                </c:pt>
                <c:pt idx="2">
                  <c:v>Září</c:v>
                </c:pt>
              </c:strCache>
            </c:strRef>
          </c:cat>
          <c:val>
            <c:numRef>
              <c:f>'8.9'!$L$23:$N$23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BAE1-4780-8A60-B24DC0917839}"/>
            </c:ext>
          </c:extLst>
        </c:ser>
        <c:ser>
          <c:idx val="14"/>
          <c:order val="14"/>
          <c:tx>
            <c:strRef>
              <c:f>'8.9'!$K$24</c:f>
              <c:strCache>
                <c:ptCount val="1"/>
                <c:pt idx="0">
                  <c:v>Topné oleje</c:v>
                </c:pt>
              </c:strCache>
            </c:strRef>
          </c:tx>
          <c:invertIfNegative val="0"/>
          <c:cat>
            <c:strRef>
              <c:f>'8.9'!$L$9:$N$9</c:f>
              <c:strCache>
                <c:ptCount val="3"/>
                <c:pt idx="0">
                  <c:v>Červenec</c:v>
                </c:pt>
                <c:pt idx="1">
                  <c:v>Srpen</c:v>
                </c:pt>
                <c:pt idx="2">
                  <c:v>Září</c:v>
                </c:pt>
              </c:strCache>
            </c:strRef>
          </c:cat>
          <c:val>
            <c:numRef>
              <c:f>'8.9'!$L$24:$N$24</c:f>
              <c:numCache>
                <c:formatCode>#,##0.0</c:formatCode>
                <c:ptCount val="3"/>
                <c:pt idx="0">
                  <c:v>3433.75</c:v>
                </c:pt>
                <c:pt idx="1">
                  <c:v>774.55</c:v>
                </c:pt>
                <c:pt idx="2">
                  <c:v>655.29</c:v>
                </c:pt>
              </c:numCache>
            </c:numRef>
          </c:val>
          <c:extLst xmlns:c16r2="http://schemas.microsoft.com/office/drawing/2015/06/chart">
            <c:ext xmlns:c16="http://schemas.microsoft.com/office/drawing/2014/chart" uri="{C3380CC4-5D6E-409C-BE32-E72D297353CC}">
              <c16:uniqueId val="{0000000E-BAE1-4780-8A60-B24DC0917839}"/>
            </c:ext>
          </c:extLst>
        </c:ser>
        <c:ser>
          <c:idx val="15"/>
          <c:order val="15"/>
          <c:tx>
            <c:strRef>
              <c:f>'8.9'!$K$25</c:f>
              <c:strCache>
                <c:ptCount val="1"/>
                <c:pt idx="0">
                  <c:v>Zemní plyn</c:v>
                </c:pt>
              </c:strCache>
            </c:strRef>
          </c:tx>
          <c:spPr>
            <a:solidFill>
              <a:srgbClr val="EBE600"/>
            </a:solidFill>
          </c:spPr>
          <c:invertIfNegative val="0"/>
          <c:cat>
            <c:strRef>
              <c:f>'8.9'!$L$9:$N$9</c:f>
              <c:strCache>
                <c:ptCount val="3"/>
                <c:pt idx="0">
                  <c:v>Červenec</c:v>
                </c:pt>
                <c:pt idx="1">
                  <c:v>Srpen</c:v>
                </c:pt>
                <c:pt idx="2">
                  <c:v>Září</c:v>
                </c:pt>
              </c:strCache>
            </c:strRef>
          </c:cat>
          <c:val>
            <c:numRef>
              <c:f>'8.9'!$L$25:$N$25</c:f>
              <c:numCache>
                <c:formatCode>#,##0.0</c:formatCode>
                <c:ptCount val="3"/>
                <c:pt idx="0">
                  <c:v>39596.985000000001</c:v>
                </c:pt>
                <c:pt idx="1">
                  <c:v>36273.774000000005</c:v>
                </c:pt>
                <c:pt idx="2">
                  <c:v>47143.172999999988</c:v>
                </c:pt>
              </c:numCache>
            </c:numRef>
          </c:val>
          <c:extLst xmlns:c16r2="http://schemas.microsoft.com/office/drawing/2015/06/chart">
            <c:ext xmlns:c16="http://schemas.microsoft.com/office/drawing/2014/chart" uri="{C3380CC4-5D6E-409C-BE32-E72D297353CC}">
              <c16:uniqueId val="{0000000F-BAE1-4780-8A60-B24DC0917839}"/>
            </c:ext>
          </c:extLst>
        </c:ser>
        <c:dLbls>
          <c:showLegendKey val="0"/>
          <c:showVal val="0"/>
          <c:showCatName val="0"/>
          <c:showSerName val="0"/>
          <c:showPercent val="0"/>
          <c:showBubbleSize val="0"/>
        </c:dLbls>
        <c:gapWidth val="150"/>
        <c:overlap val="100"/>
        <c:axId val="171913600"/>
        <c:axId val="171915136"/>
      </c:barChart>
      <c:catAx>
        <c:axId val="171913600"/>
        <c:scaling>
          <c:orientation val="minMax"/>
        </c:scaling>
        <c:delete val="0"/>
        <c:axPos val="b"/>
        <c:numFmt formatCode="General" sourceLinked="1"/>
        <c:majorTickMark val="none"/>
        <c:minorTickMark val="none"/>
        <c:tickLblPos val="nextTo"/>
        <c:txPr>
          <a:bodyPr/>
          <a:lstStyle/>
          <a:p>
            <a:pPr>
              <a:defRPr sz="900"/>
            </a:pPr>
            <a:endParaRPr lang="cs-CZ"/>
          </a:p>
        </c:txPr>
        <c:crossAx val="171915136"/>
        <c:crosses val="autoZero"/>
        <c:auto val="1"/>
        <c:lblAlgn val="ctr"/>
        <c:lblOffset val="100"/>
        <c:noMultiLvlLbl val="0"/>
      </c:catAx>
      <c:valAx>
        <c:axId val="171915136"/>
        <c:scaling>
          <c:orientation val="minMax"/>
          <c:max val="150000"/>
        </c:scaling>
        <c:delete val="0"/>
        <c:axPos val="l"/>
        <c:majorGridlines/>
        <c:numFmt formatCode="#,##0" sourceLinked="0"/>
        <c:majorTickMark val="out"/>
        <c:minorTickMark val="none"/>
        <c:tickLblPos val="nextTo"/>
        <c:spPr>
          <a:ln>
            <a:noFill/>
          </a:ln>
        </c:spPr>
        <c:txPr>
          <a:bodyPr/>
          <a:lstStyle/>
          <a:p>
            <a:pPr>
              <a:defRPr sz="900"/>
            </a:pPr>
            <a:endParaRPr lang="cs-CZ"/>
          </a:p>
        </c:txPr>
        <c:crossAx val="171913600"/>
        <c:crosses val="autoZero"/>
        <c:crossBetween val="between"/>
        <c:majorUnit val="3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CD27-46DD-9E0F-EEA2C600ED16}"/>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CD27-46DD-9E0F-EEA2C600ED16}"/>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CD27-46DD-9E0F-EEA2C600ED16}"/>
              </c:ext>
            </c:extLst>
          </c:dPt>
          <c:dPt>
            <c:idx val="5"/>
            <c:bubble3D val="0"/>
            <c:extLst xmlns:c16r2="http://schemas.microsoft.com/office/drawing/2015/06/chart">
              <c:ext xmlns:c16="http://schemas.microsoft.com/office/drawing/2014/chart" uri="{C3380CC4-5D6E-409C-BE32-E72D297353CC}">
                <c16:uniqueId val="{00000006-CD27-46DD-9E0F-EEA2C600ED16}"/>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CD27-46DD-9E0F-EEA2C600ED16}"/>
              </c:ext>
            </c:extLst>
          </c:dPt>
          <c:dPt>
            <c:idx val="7"/>
            <c:bubble3D val="0"/>
            <c:extLst xmlns:c16r2="http://schemas.microsoft.com/office/drawing/2015/06/chart">
              <c:ext xmlns:c16="http://schemas.microsoft.com/office/drawing/2014/chart" uri="{C3380CC4-5D6E-409C-BE32-E72D297353CC}">
                <c16:uniqueId val="{00000009-CD27-46DD-9E0F-EEA2C600ED16}"/>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CD27-46DD-9E0F-EEA2C600ED16}"/>
              </c:ext>
            </c:extLst>
          </c:dPt>
          <c:cat>
            <c:numRef>
              <c:f>'8.9'!$O$10:$O$25</c:f>
              <c:numCache>
                <c:formatCode>0.0%</c:formatCode>
                <c:ptCount val="16"/>
              </c:numCache>
            </c:numRef>
          </c:cat>
          <c:val>
            <c:numRef>
              <c:f>'8.9'!$J$10:$J$25</c:f>
              <c:numCache>
                <c:formatCode>0.0</c:formatCode>
                <c:ptCount val="16"/>
              </c:numCache>
            </c:numRef>
          </c:val>
          <c:extLst xmlns:c16r2="http://schemas.microsoft.com/office/drawing/2015/06/chart">
            <c:ext xmlns:c16="http://schemas.microsoft.com/office/drawing/2014/chart" uri="{C3380CC4-5D6E-409C-BE32-E72D297353CC}">
              <c16:uniqueId val="{0000000C-CD27-46DD-9E0F-EEA2C600ED1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71BC-4051-8BDE-986C4B912E9A}"/>
              </c:ext>
            </c:extLst>
          </c:dPt>
          <c:cat>
            <c:numRef>
              <c:f>'8.9'!$O$27:$O$34</c:f>
              <c:numCache>
                <c:formatCode>#,##0.0</c:formatCode>
                <c:ptCount val="8"/>
              </c:numCache>
            </c:numRef>
          </c:cat>
          <c:val>
            <c:numRef>
              <c:f>'8.9'!$J$27:$J$34</c:f>
              <c:numCache>
                <c:formatCode>0.0</c:formatCode>
                <c:ptCount val="8"/>
              </c:numCache>
            </c:numRef>
          </c:val>
          <c:extLst xmlns:c16r2="http://schemas.microsoft.com/office/drawing/2015/06/chart">
            <c:ext xmlns:c16="http://schemas.microsoft.com/office/drawing/2014/chart" uri="{C3380CC4-5D6E-409C-BE32-E72D297353CC}">
              <c16:uniqueId val="{00000001-71BC-4051-8BDE-986C4B912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41004369854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'8.10'!$K$28</c:f>
              <c:strCache>
                <c:ptCount val="1"/>
                <c:pt idx="0">
                  <c:v>Průmysl</c:v>
                </c:pt>
              </c:strCache>
            </c:strRef>
          </c:tx>
          <c:invertIfNegative val="0"/>
          <c:cat>
            <c:strRef>
              <c:f>'8.10'!$L$27:$N$27</c:f>
              <c:strCache>
                <c:ptCount val="3"/>
                <c:pt idx="0">
                  <c:v>Červenec</c:v>
                </c:pt>
                <c:pt idx="1">
                  <c:v>Srpen</c:v>
                </c:pt>
                <c:pt idx="2">
                  <c:v>Září</c:v>
                </c:pt>
              </c:strCache>
            </c:strRef>
          </c:cat>
          <c:val>
            <c:numRef>
              <c:f>'8.10'!$L$28:$N$28</c:f>
              <c:numCache>
                <c:formatCode>#,##0.0</c:formatCode>
                <c:ptCount val="3"/>
                <c:pt idx="0">
                  <c:v>7775.5159999999996</c:v>
                </c:pt>
                <c:pt idx="1">
                  <c:v>7452.29</c:v>
                </c:pt>
                <c:pt idx="2">
                  <c:v>12759.728000000001</c:v>
                </c:pt>
              </c:numCache>
            </c:numRef>
          </c:val>
          <c:extLst xmlns:c16r2="http://schemas.microsoft.com/office/drawing/2015/06/chart">
            <c:ext xmlns:c16="http://schemas.microsoft.com/office/drawing/2014/chart" uri="{C3380CC4-5D6E-409C-BE32-E72D297353CC}">
              <c16:uniqueId val="{00000000-172C-43C6-AE75-9EB737B7869E}"/>
            </c:ext>
          </c:extLst>
        </c:ser>
        <c:ser>
          <c:idx val="1"/>
          <c:order val="1"/>
          <c:tx>
            <c:strRef>
              <c:f>'8.10'!$K$29</c:f>
              <c:strCache>
                <c:ptCount val="1"/>
                <c:pt idx="0">
                  <c:v>Energetika</c:v>
                </c:pt>
              </c:strCache>
            </c:strRef>
          </c:tx>
          <c:invertIfNegative val="0"/>
          <c:cat>
            <c:strRef>
              <c:f>'8.10'!$L$27:$N$27</c:f>
              <c:strCache>
                <c:ptCount val="3"/>
                <c:pt idx="0">
                  <c:v>Červenec</c:v>
                </c:pt>
                <c:pt idx="1">
                  <c:v>Srpen</c:v>
                </c:pt>
                <c:pt idx="2">
                  <c:v>Září</c:v>
                </c:pt>
              </c:strCache>
            </c:strRef>
          </c:cat>
          <c:val>
            <c:numRef>
              <c:f>'8.10'!$L$29:$N$29</c:f>
              <c:numCache>
                <c:formatCode>#,##0.0</c:formatCode>
                <c:ptCount val="3"/>
                <c:pt idx="0">
                  <c:v>58.7</c:v>
                </c:pt>
                <c:pt idx="1">
                  <c:v>89.1</c:v>
                </c:pt>
                <c:pt idx="2">
                  <c:v>126.9</c:v>
                </c:pt>
              </c:numCache>
            </c:numRef>
          </c:val>
          <c:extLst xmlns:c16r2="http://schemas.microsoft.com/office/drawing/2015/06/chart">
            <c:ext xmlns:c16="http://schemas.microsoft.com/office/drawing/2014/chart" uri="{C3380CC4-5D6E-409C-BE32-E72D297353CC}">
              <c16:uniqueId val="{00000001-172C-43C6-AE75-9EB737B7869E}"/>
            </c:ext>
          </c:extLst>
        </c:ser>
        <c:ser>
          <c:idx val="2"/>
          <c:order val="2"/>
          <c:tx>
            <c:strRef>
              <c:f>'8.10'!$K$30</c:f>
              <c:strCache>
                <c:ptCount val="1"/>
                <c:pt idx="0">
                  <c:v>Doprava</c:v>
                </c:pt>
              </c:strCache>
            </c:strRef>
          </c:tx>
          <c:invertIfNegative val="0"/>
          <c:cat>
            <c:strRef>
              <c:f>'8.10'!$L$27:$N$27</c:f>
              <c:strCache>
                <c:ptCount val="3"/>
                <c:pt idx="0">
                  <c:v>Červenec</c:v>
                </c:pt>
                <c:pt idx="1">
                  <c:v>Srpen</c:v>
                </c:pt>
                <c:pt idx="2">
                  <c:v>Září</c:v>
                </c:pt>
              </c:strCache>
            </c:strRef>
          </c:cat>
          <c:val>
            <c:numRef>
              <c:f>'8.10'!$L$30:$N$30</c:f>
              <c:numCache>
                <c:formatCode>#,##0.0</c:formatCode>
                <c:ptCount val="3"/>
                <c:pt idx="0">
                  <c:v>498.6</c:v>
                </c:pt>
                <c:pt idx="1">
                  <c:v>469</c:v>
                </c:pt>
                <c:pt idx="2">
                  <c:v>880.3</c:v>
                </c:pt>
              </c:numCache>
            </c:numRef>
          </c:val>
          <c:extLst xmlns:c16r2="http://schemas.microsoft.com/office/drawing/2015/06/chart">
            <c:ext xmlns:c16="http://schemas.microsoft.com/office/drawing/2014/chart" uri="{C3380CC4-5D6E-409C-BE32-E72D297353CC}">
              <c16:uniqueId val="{00000002-172C-43C6-AE75-9EB737B7869E}"/>
            </c:ext>
          </c:extLst>
        </c:ser>
        <c:ser>
          <c:idx val="3"/>
          <c:order val="3"/>
          <c:tx>
            <c:strRef>
              <c:f>'8.10'!$K$31</c:f>
              <c:strCache>
                <c:ptCount val="1"/>
                <c:pt idx="0">
                  <c:v>Stavebnictví</c:v>
                </c:pt>
              </c:strCache>
            </c:strRef>
          </c:tx>
          <c:invertIfNegative val="0"/>
          <c:cat>
            <c:strRef>
              <c:f>'8.10'!$L$27:$N$27</c:f>
              <c:strCache>
                <c:ptCount val="3"/>
                <c:pt idx="0">
                  <c:v>Červenec</c:v>
                </c:pt>
                <c:pt idx="1">
                  <c:v>Srpen</c:v>
                </c:pt>
                <c:pt idx="2">
                  <c:v>Září</c:v>
                </c:pt>
              </c:strCache>
            </c:strRef>
          </c:cat>
          <c:val>
            <c:numRef>
              <c:f>'8.10'!$L$31:$N$31</c:f>
              <c:numCache>
                <c:formatCode>#,##0.0</c:formatCode>
                <c:ptCount val="3"/>
                <c:pt idx="0">
                  <c:v>276.24199999999996</c:v>
                </c:pt>
                <c:pt idx="1">
                  <c:v>274.44</c:v>
                </c:pt>
                <c:pt idx="2">
                  <c:v>569.66599999999994</c:v>
                </c:pt>
              </c:numCache>
            </c:numRef>
          </c:val>
          <c:extLst xmlns:c16r2="http://schemas.microsoft.com/office/drawing/2015/06/chart">
            <c:ext xmlns:c16="http://schemas.microsoft.com/office/drawing/2014/chart" uri="{C3380CC4-5D6E-409C-BE32-E72D297353CC}">
              <c16:uniqueId val="{00000003-172C-43C6-AE75-9EB737B7869E}"/>
            </c:ext>
          </c:extLst>
        </c:ser>
        <c:ser>
          <c:idx val="4"/>
          <c:order val="4"/>
          <c:tx>
            <c:strRef>
              <c:f>'8.10'!$K$32</c:f>
              <c:strCache>
                <c:ptCount val="1"/>
                <c:pt idx="0">
                  <c:v>Zemědělství a lesnictví</c:v>
                </c:pt>
              </c:strCache>
            </c:strRef>
          </c:tx>
          <c:invertIfNegative val="0"/>
          <c:cat>
            <c:strRef>
              <c:f>'8.10'!$L$27:$N$27</c:f>
              <c:strCache>
                <c:ptCount val="3"/>
                <c:pt idx="0">
                  <c:v>Červenec</c:v>
                </c:pt>
                <c:pt idx="1">
                  <c:v>Srpen</c:v>
                </c:pt>
                <c:pt idx="2">
                  <c:v>Září</c:v>
                </c:pt>
              </c:strCache>
            </c:strRef>
          </c:cat>
          <c:val>
            <c:numRef>
              <c:f>'8.10'!$L$32:$N$32</c:f>
              <c:numCache>
                <c:formatCode>#,##0.0</c:formatCode>
                <c:ptCount val="3"/>
                <c:pt idx="0">
                  <c:v>2650.82</c:v>
                </c:pt>
                <c:pt idx="1">
                  <c:v>2037.12</c:v>
                </c:pt>
                <c:pt idx="2">
                  <c:v>3394.22</c:v>
                </c:pt>
              </c:numCache>
            </c:numRef>
          </c:val>
          <c:extLst xmlns:c16r2="http://schemas.microsoft.com/office/drawing/2015/06/chart">
            <c:ext xmlns:c16="http://schemas.microsoft.com/office/drawing/2014/chart" uri="{C3380CC4-5D6E-409C-BE32-E72D297353CC}">
              <c16:uniqueId val="{00000004-172C-43C6-AE75-9EB737B7869E}"/>
            </c:ext>
          </c:extLst>
        </c:ser>
        <c:ser>
          <c:idx val="5"/>
          <c:order val="5"/>
          <c:tx>
            <c:strRef>
              <c:f>'8.10'!$K$33</c:f>
              <c:strCache>
                <c:ptCount val="1"/>
                <c:pt idx="0">
                  <c:v>Domácnosti</c:v>
                </c:pt>
              </c:strCache>
            </c:strRef>
          </c:tx>
          <c:invertIfNegative val="0"/>
          <c:cat>
            <c:strRef>
              <c:f>'8.10'!$L$27:$N$27</c:f>
              <c:strCache>
                <c:ptCount val="3"/>
                <c:pt idx="0">
                  <c:v>Červenec</c:v>
                </c:pt>
                <c:pt idx="1">
                  <c:v>Srpen</c:v>
                </c:pt>
                <c:pt idx="2">
                  <c:v>Září</c:v>
                </c:pt>
              </c:strCache>
            </c:strRef>
          </c:cat>
          <c:val>
            <c:numRef>
              <c:f>'8.10'!$L$33:$N$33</c:f>
              <c:numCache>
                <c:formatCode>#,##0.0</c:formatCode>
                <c:ptCount val="3"/>
                <c:pt idx="0">
                  <c:v>27652.669000000005</c:v>
                </c:pt>
                <c:pt idx="1">
                  <c:v>25850.800000000007</c:v>
                </c:pt>
                <c:pt idx="2">
                  <c:v>39632.437000000005</c:v>
                </c:pt>
              </c:numCache>
            </c:numRef>
          </c:val>
          <c:extLst xmlns:c16r2="http://schemas.microsoft.com/office/drawing/2015/06/chart">
            <c:ext xmlns:c16="http://schemas.microsoft.com/office/drawing/2014/chart" uri="{C3380CC4-5D6E-409C-BE32-E72D297353CC}">
              <c16:uniqueId val="{00000005-172C-43C6-AE75-9EB737B7869E}"/>
            </c:ext>
          </c:extLst>
        </c:ser>
        <c:ser>
          <c:idx val="6"/>
          <c:order val="6"/>
          <c:tx>
            <c:strRef>
              <c:f>'8.10'!$K$34</c:f>
              <c:strCache>
                <c:ptCount val="1"/>
                <c:pt idx="0">
                  <c:v>Obchod, služby, školství, zdravotnictví</c:v>
                </c:pt>
              </c:strCache>
            </c:strRef>
          </c:tx>
          <c:invertIfNegative val="0"/>
          <c:cat>
            <c:strRef>
              <c:f>'8.10'!$L$27:$N$27</c:f>
              <c:strCache>
                <c:ptCount val="3"/>
                <c:pt idx="0">
                  <c:v>Červenec</c:v>
                </c:pt>
                <c:pt idx="1">
                  <c:v>Srpen</c:v>
                </c:pt>
                <c:pt idx="2">
                  <c:v>Září</c:v>
                </c:pt>
              </c:strCache>
            </c:strRef>
          </c:cat>
          <c:val>
            <c:numRef>
              <c:f>'8.10'!$L$34:$N$34</c:f>
              <c:numCache>
                <c:formatCode>#,##0.0</c:formatCode>
                <c:ptCount val="3"/>
                <c:pt idx="0">
                  <c:v>11769.551000000001</c:v>
                </c:pt>
                <c:pt idx="1">
                  <c:v>10975.672000000002</c:v>
                </c:pt>
                <c:pt idx="2">
                  <c:v>19476.32</c:v>
                </c:pt>
              </c:numCache>
            </c:numRef>
          </c:val>
          <c:extLst xmlns:c16r2="http://schemas.microsoft.com/office/drawing/2015/06/chart">
            <c:ext xmlns:c16="http://schemas.microsoft.com/office/drawing/2014/chart" uri="{C3380CC4-5D6E-409C-BE32-E72D297353CC}">
              <c16:uniqueId val="{00000006-172C-43C6-AE75-9EB737B7869E}"/>
            </c:ext>
          </c:extLst>
        </c:ser>
        <c:ser>
          <c:idx val="7"/>
          <c:order val="7"/>
          <c:tx>
            <c:strRef>
              <c:f>'8.10'!$K$35</c:f>
              <c:strCache>
                <c:ptCount val="1"/>
                <c:pt idx="0">
                  <c:v>Ostatní</c:v>
                </c:pt>
              </c:strCache>
            </c:strRef>
          </c:tx>
          <c:invertIfNegative val="0"/>
          <c:cat>
            <c:strRef>
              <c:f>'8.10'!$L$27:$N$27</c:f>
              <c:strCache>
                <c:ptCount val="3"/>
                <c:pt idx="0">
                  <c:v>Červenec</c:v>
                </c:pt>
                <c:pt idx="1">
                  <c:v>Srpen</c:v>
                </c:pt>
                <c:pt idx="2">
                  <c:v>Září</c:v>
                </c:pt>
              </c:strCache>
            </c:strRef>
          </c:cat>
          <c:val>
            <c:numRef>
              <c:f>'8.10'!$L$35:$N$35</c:f>
              <c:numCache>
                <c:formatCode>#,##0.0</c:formatCode>
                <c:ptCount val="3"/>
                <c:pt idx="0">
                  <c:v>1922.0250000000001</c:v>
                </c:pt>
                <c:pt idx="1">
                  <c:v>1844.7449999999999</c:v>
                </c:pt>
                <c:pt idx="2">
                  <c:v>3744.6779999999994</c:v>
                </c:pt>
              </c:numCache>
            </c:numRef>
          </c:val>
          <c:extLst xmlns:c16r2="http://schemas.microsoft.com/office/drawing/2015/06/chart">
            <c:ext xmlns:c16="http://schemas.microsoft.com/office/drawing/2014/chart" uri="{C3380CC4-5D6E-409C-BE32-E72D297353CC}">
              <c16:uniqueId val="{00000007-172C-43C6-AE75-9EB737B7869E}"/>
            </c:ext>
          </c:extLst>
        </c:ser>
        <c:dLbls>
          <c:showLegendKey val="0"/>
          <c:showVal val="0"/>
          <c:showCatName val="0"/>
          <c:showSerName val="0"/>
          <c:showPercent val="0"/>
          <c:showBubbleSize val="0"/>
        </c:dLbls>
        <c:gapWidth val="150"/>
        <c:overlap val="100"/>
        <c:axId val="172176512"/>
        <c:axId val="172178048"/>
      </c:barChart>
      <c:catAx>
        <c:axId val="172176512"/>
        <c:scaling>
          <c:orientation val="minMax"/>
        </c:scaling>
        <c:delete val="0"/>
        <c:axPos val="b"/>
        <c:numFmt formatCode="General" sourceLinked="1"/>
        <c:majorTickMark val="none"/>
        <c:minorTickMark val="none"/>
        <c:tickLblPos val="nextTo"/>
        <c:txPr>
          <a:bodyPr/>
          <a:lstStyle/>
          <a:p>
            <a:pPr>
              <a:defRPr sz="900"/>
            </a:pPr>
            <a:endParaRPr lang="cs-CZ"/>
          </a:p>
        </c:txPr>
        <c:crossAx val="172178048"/>
        <c:crosses val="autoZero"/>
        <c:auto val="1"/>
        <c:lblAlgn val="ctr"/>
        <c:lblOffset val="100"/>
        <c:noMultiLvlLbl val="0"/>
      </c:catAx>
      <c:valAx>
        <c:axId val="172178048"/>
        <c:scaling>
          <c:orientation val="minMax"/>
          <c:max val="150000"/>
        </c:scaling>
        <c:delete val="0"/>
        <c:axPos val="l"/>
        <c:majorGridlines/>
        <c:numFmt formatCode="#,##0" sourceLinked="0"/>
        <c:majorTickMark val="out"/>
        <c:minorTickMark val="none"/>
        <c:tickLblPos val="nextTo"/>
        <c:spPr>
          <a:ln>
            <a:noFill/>
          </a:ln>
        </c:spPr>
        <c:txPr>
          <a:bodyPr/>
          <a:lstStyle/>
          <a:p>
            <a:pPr>
              <a:defRPr sz="900"/>
            </a:pPr>
            <a:endParaRPr lang="cs-CZ"/>
          </a:p>
        </c:txPr>
        <c:crossAx val="172176512"/>
        <c:crosses val="autoZero"/>
        <c:crossBetween val="between"/>
        <c:majorUnit val="3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'8.10'!$L$40</c:f>
              <c:strCache>
                <c:ptCount val="1"/>
                <c:pt idx="0">
                  <c:v>Instalovaný výkon</c:v>
                </c:pt>
              </c:strCache>
            </c:strRef>
          </c:tx>
          <c:invertIfNegative val="0"/>
          <c:val>
            <c:numRef>
              <c:f>'8.10'!$M$40</c:f>
              <c:numCache>
                <c:formatCode>0.0%</c:formatCode>
                <c:ptCount val="1"/>
                <c:pt idx="0">
                  <c:v>9.1940287549024224E-2</c:v>
                </c:pt>
              </c:numCache>
            </c:numRef>
          </c:val>
          <c:extLst xmlns:c16r2="http://schemas.microsoft.com/office/drawing/2015/06/chart">
            <c:ext xmlns:c16="http://schemas.microsoft.com/office/drawing/2014/chart" uri="{C3380CC4-5D6E-409C-BE32-E72D297353CC}">
              <c16:uniqueId val="{00000000-D1D9-4AD0-AEED-983858E08ED1}"/>
            </c:ext>
          </c:extLst>
        </c:ser>
        <c:ser>
          <c:idx val="1"/>
          <c:order val="1"/>
          <c:tx>
            <c:strRef>
              <c:f>'8.10'!$L$41</c:f>
              <c:strCache>
                <c:ptCount val="1"/>
                <c:pt idx="0">
                  <c:v>Výroba tepla brutto</c:v>
                </c:pt>
              </c:strCache>
            </c:strRef>
          </c:tx>
          <c:invertIfNegative val="0"/>
          <c:val>
            <c:numRef>
              <c:f>'8.10'!$M$41</c:f>
              <c:numCache>
                <c:formatCode>0.0%</c:formatCode>
                <c:ptCount val="1"/>
                <c:pt idx="0">
                  <c:v>3.0674121146975881E-2</c:v>
                </c:pt>
              </c:numCache>
            </c:numRef>
          </c:val>
          <c:extLst xmlns:c16r2="http://schemas.microsoft.com/office/drawing/2015/06/chart">
            <c:ext xmlns:c16="http://schemas.microsoft.com/office/drawing/2014/chart" uri="{C3380CC4-5D6E-409C-BE32-E72D297353CC}">
              <c16:uniqueId val="{00000001-D1D9-4AD0-AEED-983858E08ED1}"/>
            </c:ext>
          </c:extLst>
        </c:ser>
        <c:ser>
          <c:idx val="2"/>
          <c:order val="2"/>
          <c:tx>
            <c:strRef>
              <c:f>'8.10'!$L$42</c:f>
              <c:strCache>
                <c:ptCount val="1"/>
                <c:pt idx="0">
                  <c:v>Dodávky tepla</c:v>
                </c:pt>
              </c:strCache>
            </c:strRef>
          </c:tx>
          <c:invertIfNegative val="0"/>
          <c:val>
            <c:numRef>
              <c:f>'8.10'!$M$42</c:f>
              <c:numCache>
                <c:formatCode>0.0%</c:formatCode>
                <c:ptCount val="1"/>
                <c:pt idx="0">
                  <c:v>2.8807413980205109E-2</c:v>
                </c:pt>
              </c:numCache>
            </c:numRef>
          </c:val>
          <c:extLst xmlns:c16r2="http://schemas.microsoft.com/office/drawing/2015/06/chart">
            <c:ext xmlns:c16="http://schemas.microsoft.com/office/drawing/2014/chart" uri="{C3380CC4-5D6E-409C-BE32-E72D297353CC}">
              <c16:uniqueId val="{00000002-D1D9-4AD0-AEED-983858E08ED1}"/>
            </c:ext>
          </c:extLst>
        </c:ser>
        <c:dLbls>
          <c:showLegendKey val="0"/>
          <c:showVal val="0"/>
          <c:showCatName val="0"/>
          <c:showSerName val="0"/>
          <c:showPercent val="0"/>
          <c:showBubbleSize val="0"/>
        </c:dLbls>
        <c:gapWidth val="150"/>
        <c:axId val="172217472"/>
        <c:axId val="172219008"/>
      </c:barChart>
      <c:catAx>
        <c:axId val="172217472"/>
        <c:scaling>
          <c:orientation val="maxMin"/>
        </c:scaling>
        <c:delete val="0"/>
        <c:axPos val="l"/>
        <c:numFmt formatCode="General" sourceLinked="1"/>
        <c:majorTickMark val="none"/>
        <c:minorTickMark val="none"/>
        <c:tickLblPos val="none"/>
        <c:crossAx val="172219008"/>
        <c:crosses val="autoZero"/>
        <c:auto val="1"/>
        <c:lblAlgn val="ctr"/>
        <c:lblOffset val="100"/>
        <c:noMultiLvlLbl val="0"/>
      </c:catAx>
      <c:valAx>
        <c:axId val="1722190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221747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118245910885502"/>
          <c:y val="4.3823147941167283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'8.10'!$K$10</c:f>
              <c:strCache>
                <c:ptCount val="1"/>
                <c:pt idx="0">
                  <c:v>Biomasa</c:v>
                </c:pt>
              </c:strCache>
            </c:strRef>
          </c:tx>
          <c:spPr>
            <a:solidFill>
              <a:schemeClr val="accent3">
                <a:lumMod val="75000"/>
              </a:schemeClr>
            </a:solidFill>
          </c:spPr>
          <c:invertIfNegative val="0"/>
          <c:cat>
            <c:strRef>
              <c:f>'8.10'!$L$9:$N$9</c:f>
              <c:strCache>
                <c:ptCount val="3"/>
                <c:pt idx="0">
                  <c:v>Červenec</c:v>
                </c:pt>
                <c:pt idx="1">
                  <c:v>Srpen</c:v>
                </c:pt>
                <c:pt idx="2">
                  <c:v>Září</c:v>
                </c:pt>
              </c:strCache>
            </c:strRef>
          </c:cat>
          <c:val>
            <c:numRef>
              <c:f>'8.10'!$L$10:$N$10</c:f>
              <c:numCache>
                <c:formatCode>#,##0.0</c:formatCode>
                <c:ptCount val="3"/>
                <c:pt idx="0">
                  <c:v>848.80500000000006</c:v>
                </c:pt>
                <c:pt idx="1">
                  <c:v>750.85199999999998</c:v>
                </c:pt>
                <c:pt idx="2">
                  <c:v>1117.76</c:v>
                </c:pt>
              </c:numCache>
            </c:numRef>
          </c:val>
          <c:extLst xmlns:c16r2="http://schemas.microsoft.com/office/drawing/2015/06/chart">
            <c:ext xmlns:c16="http://schemas.microsoft.com/office/drawing/2014/chart" uri="{C3380CC4-5D6E-409C-BE32-E72D297353CC}">
              <c16:uniqueId val="{00000000-A644-48B4-A2CA-3709D0E96D14}"/>
            </c:ext>
          </c:extLst>
        </c:ser>
        <c:ser>
          <c:idx val="1"/>
          <c:order val="1"/>
          <c:tx>
            <c:strRef>
              <c:f>'8.10'!$K$11</c:f>
              <c:strCache>
                <c:ptCount val="1"/>
                <c:pt idx="0">
                  <c:v>Bioplyn</c:v>
                </c:pt>
              </c:strCache>
            </c:strRef>
          </c:tx>
          <c:spPr>
            <a:solidFill>
              <a:schemeClr val="bg2">
                <a:lumMod val="50000"/>
              </a:schemeClr>
            </a:solidFill>
          </c:spPr>
          <c:invertIfNegative val="0"/>
          <c:cat>
            <c:strRef>
              <c:f>'8.10'!$L$9:$N$9</c:f>
              <c:strCache>
                <c:ptCount val="3"/>
                <c:pt idx="0">
                  <c:v>Červenec</c:v>
                </c:pt>
                <c:pt idx="1">
                  <c:v>Srpen</c:v>
                </c:pt>
                <c:pt idx="2">
                  <c:v>Září</c:v>
                </c:pt>
              </c:strCache>
            </c:strRef>
          </c:cat>
          <c:val>
            <c:numRef>
              <c:f>'8.10'!$L$11:$N$11</c:f>
              <c:numCache>
                <c:formatCode>#,##0.0</c:formatCode>
                <c:ptCount val="3"/>
                <c:pt idx="0">
                  <c:v>2785.319</c:v>
                </c:pt>
                <c:pt idx="1">
                  <c:v>2198.3989999999999</c:v>
                </c:pt>
                <c:pt idx="2">
                  <c:v>3532.0809999999997</c:v>
                </c:pt>
              </c:numCache>
            </c:numRef>
          </c:val>
          <c:extLst xmlns:c16r2="http://schemas.microsoft.com/office/drawing/2015/06/chart">
            <c:ext xmlns:c16="http://schemas.microsoft.com/office/drawing/2014/chart" uri="{C3380CC4-5D6E-409C-BE32-E72D297353CC}">
              <c16:uniqueId val="{00000001-A644-48B4-A2CA-3709D0E96D14}"/>
            </c:ext>
          </c:extLst>
        </c:ser>
        <c:ser>
          <c:idx val="2"/>
          <c:order val="2"/>
          <c:tx>
            <c:strRef>
              <c:f>'8.10'!$K$12</c:f>
              <c:strCache>
                <c:ptCount val="1"/>
                <c:pt idx="0">
                  <c:v>Černé uhlí</c:v>
                </c:pt>
              </c:strCache>
            </c:strRef>
          </c:tx>
          <c:spPr>
            <a:solidFill>
              <a:schemeClr val="tx1"/>
            </a:solidFill>
          </c:spPr>
          <c:invertIfNegative val="0"/>
          <c:cat>
            <c:strRef>
              <c:f>'8.10'!$L$9:$N$9</c:f>
              <c:strCache>
                <c:ptCount val="3"/>
                <c:pt idx="0">
                  <c:v>Červenec</c:v>
                </c:pt>
                <c:pt idx="1">
                  <c:v>Srpen</c:v>
                </c:pt>
                <c:pt idx="2">
                  <c:v>Září</c:v>
                </c:pt>
              </c:strCache>
            </c:strRef>
          </c:cat>
          <c:val>
            <c:numRef>
              <c:f>'8.10'!$L$12:$N$12</c:f>
              <c:numCache>
                <c:formatCode>#,##0.0</c:formatCode>
                <c:ptCount val="3"/>
                <c:pt idx="0">
                  <c:v>414</c:v>
                </c:pt>
                <c:pt idx="1">
                  <c:v>255</c:v>
                </c:pt>
                <c:pt idx="2">
                  <c:v>693</c:v>
                </c:pt>
              </c:numCache>
            </c:numRef>
          </c:val>
          <c:extLst xmlns:c16r2="http://schemas.microsoft.com/office/drawing/2015/06/chart">
            <c:ext xmlns:c16="http://schemas.microsoft.com/office/drawing/2014/chart" uri="{C3380CC4-5D6E-409C-BE32-E72D297353CC}">
              <c16:uniqueId val="{00000002-A644-48B4-A2CA-3709D0E96D14}"/>
            </c:ext>
          </c:extLst>
        </c:ser>
        <c:ser>
          <c:idx val="3"/>
          <c:order val="3"/>
          <c:tx>
            <c:strRef>
              <c:f>'8.10'!$K$13</c:f>
              <c:strCache>
                <c:ptCount val="1"/>
                <c:pt idx="0">
                  <c:v>Elektrická energie</c:v>
                </c:pt>
              </c:strCache>
            </c:strRef>
          </c:tx>
          <c:invertIfNegative val="0"/>
          <c:cat>
            <c:strRef>
              <c:f>'8.10'!$L$9:$N$9</c:f>
              <c:strCache>
                <c:ptCount val="3"/>
                <c:pt idx="0">
                  <c:v>Červenec</c:v>
                </c:pt>
                <c:pt idx="1">
                  <c:v>Srpen</c:v>
                </c:pt>
                <c:pt idx="2">
                  <c:v>Září</c:v>
                </c:pt>
              </c:strCache>
            </c:strRef>
          </c:cat>
          <c:val>
            <c:numRef>
              <c:f>'8.10'!$L$13:$N$13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A644-48B4-A2CA-3709D0E96D14}"/>
            </c:ext>
          </c:extLst>
        </c:ser>
        <c:ser>
          <c:idx val="4"/>
          <c:order val="4"/>
          <c:tx>
            <c:strRef>
              <c:f>'8.10'!$K$14</c:f>
              <c:strCache>
                <c:ptCount val="1"/>
                <c:pt idx="0">
                  <c:v>Energie prostředí (tepelné čerpadlo)</c:v>
                </c:pt>
              </c:strCache>
            </c:strRef>
          </c:tx>
          <c:invertIfNegative val="0"/>
          <c:cat>
            <c:strRef>
              <c:f>'8.10'!$L$9:$N$9</c:f>
              <c:strCache>
                <c:ptCount val="3"/>
                <c:pt idx="0">
                  <c:v>Červenec</c:v>
                </c:pt>
                <c:pt idx="1">
                  <c:v>Srpen</c:v>
                </c:pt>
                <c:pt idx="2">
                  <c:v>Září</c:v>
                </c:pt>
              </c:strCache>
            </c:strRef>
          </c:cat>
          <c:val>
            <c:numRef>
              <c:f>'8.10'!$L$14:$N$14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A644-48B4-A2CA-3709D0E96D14}"/>
            </c:ext>
          </c:extLst>
        </c:ser>
        <c:ser>
          <c:idx val="5"/>
          <c:order val="5"/>
          <c:tx>
            <c:strRef>
              <c:f>'8.10'!$K$15</c:f>
              <c:strCache>
                <c:ptCount val="1"/>
                <c:pt idx="0">
                  <c:v>Energie Slunce (solární kolektor)</c:v>
                </c:pt>
              </c:strCache>
            </c:strRef>
          </c:tx>
          <c:invertIfNegative val="0"/>
          <c:cat>
            <c:strRef>
              <c:f>'8.10'!$L$9:$N$9</c:f>
              <c:strCache>
                <c:ptCount val="3"/>
                <c:pt idx="0">
                  <c:v>Červenec</c:v>
                </c:pt>
                <c:pt idx="1">
                  <c:v>Srpen</c:v>
                </c:pt>
                <c:pt idx="2">
                  <c:v>Září</c:v>
                </c:pt>
              </c:strCache>
            </c:strRef>
          </c:cat>
          <c:val>
            <c:numRef>
              <c:f>'8.10'!$L$15:$N$15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A644-48B4-A2CA-3709D0E96D14}"/>
            </c:ext>
          </c:extLst>
        </c:ser>
        <c:ser>
          <c:idx val="6"/>
          <c:order val="6"/>
          <c:tx>
            <c:strRef>
              <c:f>'8.10'!$K$16</c:f>
              <c:strCache>
                <c:ptCount val="1"/>
                <c:pt idx="0">
                  <c:v>Hnědé uhlí</c:v>
                </c:pt>
              </c:strCache>
            </c:strRef>
          </c:tx>
          <c:spPr>
            <a:solidFill>
              <a:srgbClr val="6E4932"/>
            </a:solidFill>
          </c:spPr>
          <c:invertIfNegative val="0"/>
          <c:cat>
            <c:strRef>
              <c:f>'8.10'!$L$9:$N$9</c:f>
              <c:strCache>
                <c:ptCount val="3"/>
                <c:pt idx="0">
                  <c:v>Červenec</c:v>
                </c:pt>
                <c:pt idx="1">
                  <c:v>Srpen</c:v>
                </c:pt>
                <c:pt idx="2">
                  <c:v>Září</c:v>
                </c:pt>
              </c:strCache>
            </c:strRef>
          </c:cat>
          <c:val>
            <c:numRef>
              <c:f>'8.10'!$L$16:$N$16</c:f>
              <c:numCache>
                <c:formatCode>#,##0.0</c:formatCode>
                <c:ptCount val="3"/>
                <c:pt idx="0">
                  <c:v>62659.057999999997</c:v>
                </c:pt>
                <c:pt idx="1">
                  <c:v>58714.810000000005</c:v>
                </c:pt>
                <c:pt idx="2">
                  <c:v>100490.985</c:v>
                </c:pt>
              </c:numCache>
            </c:numRef>
          </c:val>
          <c:extLst xmlns:c16r2="http://schemas.microsoft.com/office/drawing/2015/06/chart">
            <c:ext xmlns:c16="http://schemas.microsoft.com/office/drawing/2014/chart" uri="{C3380CC4-5D6E-409C-BE32-E72D297353CC}">
              <c16:uniqueId val="{00000006-A644-48B4-A2CA-3709D0E96D14}"/>
            </c:ext>
          </c:extLst>
        </c:ser>
        <c:ser>
          <c:idx val="7"/>
          <c:order val="7"/>
          <c:tx>
            <c:strRef>
              <c:f>'8.10'!$K$17</c:f>
              <c:strCache>
                <c:ptCount val="1"/>
                <c:pt idx="0">
                  <c:v>Jaderné palivo</c:v>
                </c:pt>
              </c:strCache>
            </c:strRef>
          </c:tx>
          <c:invertIfNegative val="0"/>
          <c:cat>
            <c:strRef>
              <c:f>'8.10'!$L$9:$N$9</c:f>
              <c:strCache>
                <c:ptCount val="3"/>
                <c:pt idx="0">
                  <c:v>Červenec</c:v>
                </c:pt>
                <c:pt idx="1">
                  <c:v>Srpen</c:v>
                </c:pt>
                <c:pt idx="2">
                  <c:v>Září</c:v>
                </c:pt>
              </c:strCache>
            </c:strRef>
          </c:cat>
          <c:val>
            <c:numRef>
              <c:f>'8.10'!$L$17:$N$17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A644-48B4-A2CA-3709D0E96D14}"/>
            </c:ext>
          </c:extLst>
        </c:ser>
        <c:ser>
          <c:idx val="8"/>
          <c:order val="8"/>
          <c:tx>
            <c:strRef>
              <c:f>'8.10'!$K$18</c:f>
              <c:strCache>
                <c:ptCount val="1"/>
                <c:pt idx="0">
                  <c:v>Koks</c:v>
                </c:pt>
              </c:strCache>
            </c:strRef>
          </c:tx>
          <c:invertIfNegative val="0"/>
          <c:cat>
            <c:strRef>
              <c:f>'8.10'!$L$9:$N$9</c:f>
              <c:strCache>
                <c:ptCount val="3"/>
                <c:pt idx="0">
                  <c:v>Červenec</c:v>
                </c:pt>
                <c:pt idx="1">
                  <c:v>Srpen</c:v>
                </c:pt>
                <c:pt idx="2">
                  <c:v>Září</c:v>
                </c:pt>
              </c:strCache>
            </c:strRef>
          </c:cat>
          <c:val>
            <c:numRef>
              <c:f>'8.10'!$L$18:$N$18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A644-48B4-A2CA-3709D0E96D14}"/>
            </c:ext>
          </c:extLst>
        </c:ser>
        <c:ser>
          <c:idx val="9"/>
          <c:order val="9"/>
          <c:tx>
            <c:strRef>
              <c:f>'8.10'!$K$19</c:f>
              <c:strCache>
                <c:ptCount val="1"/>
                <c:pt idx="0">
                  <c:v>Odpadní teplo</c:v>
                </c:pt>
              </c:strCache>
            </c:strRef>
          </c:tx>
          <c:invertIfNegative val="0"/>
          <c:cat>
            <c:strRef>
              <c:f>'8.10'!$L$9:$N$9</c:f>
              <c:strCache>
                <c:ptCount val="3"/>
                <c:pt idx="0">
                  <c:v>Červenec</c:v>
                </c:pt>
                <c:pt idx="1">
                  <c:v>Srpen</c:v>
                </c:pt>
                <c:pt idx="2">
                  <c:v>Září</c:v>
                </c:pt>
              </c:strCache>
            </c:strRef>
          </c:cat>
          <c:val>
            <c:numRef>
              <c:f>'8.10'!$L$19:$N$19</c:f>
              <c:numCache>
                <c:formatCode>#,##0.0</c:formatCode>
                <c:ptCount val="3"/>
                <c:pt idx="0">
                  <c:v>1427</c:v>
                </c:pt>
                <c:pt idx="1">
                  <c:v>786</c:v>
                </c:pt>
                <c:pt idx="2">
                  <c:v>1720</c:v>
                </c:pt>
              </c:numCache>
            </c:numRef>
          </c:val>
          <c:extLst xmlns:c16r2="http://schemas.microsoft.com/office/drawing/2015/06/chart">
            <c:ext xmlns:c16="http://schemas.microsoft.com/office/drawing/2014/chart" uri="{C3380CC4-5D6E-409C-BE32-E72D297353CC}">
              <c16:uniqueId val="{00000009-A644-48B4-A2CA-3709D0E96D14}"/>
            </c:ext>
          </c:extLst>
        </c:ser>
        <c:ser>
          <c:idx val="10"/>
          <c:order val="10"/>
          <c:tx>
            <c:strRef>
              <c:f>'8.10'!$K$20</c:f>
              <c:strCache>
                <c:ptCount val="1"/>
                <c:pt idx="0">
                  <c:v>Ostatní kapalná paliva</c:v>
                </c:pt>
              </c:strCache>
            </c:strRef>
          </c:tx>
          <c:invertIfNegative val="0"/>
          <c:cat>
            <c:strRef>
              <c:f>'8.10'!$L$9:$N$9</c:f>
              <c:strCache>
                <c:ptCount val="3"/>
                <c:pt idx="0">
                  <c:v>Červenec</c:v>
                </c:pt>
                <c:pt idx="1">
                  <c:v>Srpen</c:v>
                </c:pt>
                <c:pt idx="2">
                  <c:v>Září</c:v>
                </c:pt>
              </c:strCache>
            </c:strRef>
          </c:cat>
          <c:val>
            <c:numRef>
              <c:f>'8.10'!$L$20:$N$20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A644-48B4-A2CA-3709D0E96D14}"/>
            </c:ext>
          </c:extLst>
        </c:ser>
        <c:ser>
          <c:idx val="11"/>
          <c:order val="11"/>
          <c:tx>
            <c:strRef>
              <c:f>'8.10'!$K$21</c:f>
              <c:strCache>
                <c:ptCount val="1"/>
                <c:pt idx="0">
                  <c:v>Ostatní pevná paliva</c:v>
                </c:pt>
              </c:strCache>
            </c:strRef>
          </c:tx>
          <c:invertIfNegative val="0"/>
          <c:cat>
            <c:strRef>
              <c:f>'8.10'!$L$9:$N$9</c:f>
              <c:strCache>
                <c:ptCount val="3"/>
                <c:pt idx="0">
                  <c:v>Červenec</c:v>
                </c:pt>
                <c:pt idx="1">
                  <c:v>Srpen</c:v>
                </c:pt>
                <c:pt idx="2">
                  <c:v>Září</c:v>
                </c:pt>
              </c:strCache>
            </c:strRef>
          </c:cat>
          <c:val>
            <c:numRef>
              <c:f>'8.10'!$L$21:$N$21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B-A644-48B4-A2CA-3709D0E96D14}"/>
            </c:ext>
          </c:extLst>
        </c:ser>
        <c:ser>
          <c:idx val="12"/>
          <c:order val="12"/>
          <c:tx>
            <c:strRef>
              <c:f>'8.10'!$K$22</c:f>
              <c:strCache>
                <c:ptCount val="1"/>
                <c:pt idx="0">
                  <c:v>Ostatní plyny</c:v>
                </c:pt>
              </c:strCache>
            </c:strRef>
          </c:tx>
          <c:invertIfNegative val="0"/>
          <c:cat>
            <c:strRef>
              <c:f>'8.10'!$L$9:$N$9</c:f>
              <c:strCache>
                <c:ptCount val="3"/>
                <c:pt idx="0">
                  <c:v>Červenec</c:v>
                </c:pt>
                <c:pt idx="1">
                  <c:v>Srpen</c:v>
                </c:pt>
                <c:pt idx="2">
                  <c:v>Září</c:v>
                </c:pt>
              </c:strCache>
            </c:strRef>
          </c:cat>
          <c:val>
            <c:numRef>
              <c:f>'8.10'!$L$22:$N$22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A644-48B4-A2CA-3709D0E96D14}"/>
            </c:ext>
          </c:extLst>
        </c:ser>
        <c:ser>
          <c:idx val="13"/>
          <c:order val="13"/>
          <c:tx>
            <c:strRef>
              <c:f>'8.10'!$K$23</c:f>
              <c:strCache>
                <c:ptCount val="1"/>
                <c:pt idx="0">
                  <c:v>Ostatní</c:v>
                </c:pt>
              </c:strCache>
            </c:strRef>
          </c:tx>
          <c:invertIfNegative val="0"/>
          <c:cat>
            <c:strRef>
              <c:f>'8.10'!$L$9:$N$9</c:f>
              <c:strCache>
                <c:ptCount val="3"/>
                <c:pt idx="0">
                  <c:v>Červenec</c:v>
                </c:pt>
                <c:pt idx="1">
                  <c:v>Srpen</c:v>
                </c:pt>
                <c:pt idx="2">
                  <c:v>Září</c:v>
                </c:pt>
              </c:strCache>
            </c:strRef>
          </c:cat>
          <c:val>
            <c:numRef>
              <c:f>'8.10'!$L$23:$N$23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A644-48B4-A2CA-3709D0E96D14}"/>
            </c:ext>
          </c:extLst>
        </c:ser>
        <c:ser>
          <c:idx val="14"/>
          <c:order val="14"/>
          <c:tx>
            <c:strRef>
              <c:f>'8.10'!$K$24</c:f>
              <c:strCache>
                <c:ptCount val="1"/>
                <c:pt idx="0">
                  <c:v>Topné oleje</c:v>
                </c:pt>
              </c:strCache>
            </c:strRef>
          </c:tx>
          <c:invertIfNegative val="0"/>
          <c:cat>
            <c:strRef>
              <c:f>'8.10'!$L$9:$N$9</c:f>
              <c:strCache>
                <c:ptCount val="3"/>
                <c:pt idx="0">
                  <c:v>Červenec</c:v>
                </c:pt>
                <c:pt idx="1">
                  <c:v>Srpen</c:v>
                </c:pt>
                <c:pt idx="2">
                  <c:v>Září</c:v>
                </c:pt>
              </c:strCache>
            </c:strRef>
          </c:cat>
          <c:val>
            <c:numRef>
              <c:f>'8.10'!$L$24:$N$24</c:f>
              <c:numCache>
                <c:formatCode>#,##0.0</c:formatCode>
                <c:ptCount val="3"/>
                <c:pt idx="0">
                  <c:v>5</c:v>
                </c:pt>
                <c:pt idx="1">
                  <c:v>2</c:v>
                </c:pt>
                <c:pt idx="2">
                  <c:v>12</c:v>
                </c:pt>
              </c:numCache>
            </c:numRef>
          </c:val>
          <c:extLst xmlns:c16r2="http://schemas.microsoft.com/office/drawing/2015/06/chart">
            <c:ext xmlns:c16="http://schemas.microsoft.com/office/drawing/2014/chart" uri="{C3380CC4-5D6E-409C-BE32-E72D297353CC}">
              <c16:uniqueId val="{0000000E-A644-48B4-A2CA-3709D0E96D14}"/>
            </c:ext>
          </c:extLst>
        </c:ser>
        <c:ser>
          <c:idx val="15"/>
          <c:order val="15"/>
          <c:tx>
            <c:strRef>
              <c:f>'8.10'!$K$25</c:f>
              <c:strCache>
                <c:ptCount val="1"/>
                <c:pt idx="0">
                  <c:v>Zemní plyn</c:v>
                </c:pt>
              </c:strCache>
            </c:strRef>
          </c:tx>
          <c:spPr>
            <a:solidFill>
              <a:srgbClr val="EBE600"/>
            </a:solidFill>
          </c:spPr>
          <c:invertIfNegative val="0"/>
          <c:cat>
            <c:strRef>
              <c:f>'8.10'!$L$9:$N$9</c:f>
              <c:strCache>
                <c:ptCount val="3"/>
                <c:pt idx="0">
                  <c:v>Červenec</c:v>
                </c:pt>
                <c:pt idx="1">
                  <c:v>Srpen</c:v>
                </c:pt>
                <c:pt idx="2">
                  <c:v>Září</c:v>
                </c:pt>
              </c:strCache>
            </c:strRef>
          </c:cat>
          <c:val>
            <c:numRef>
              <c:f>'8.10'!$L$25:$N$25</c:f>
              <c:numCache>
                <c:formatCode>#,##0.0</c:formatCode>
                <c:ptCount val="3"/>
                <c:pt idx="0">
                  <c:v>14681.994000000001</c:v>
                </c:pt>
                <c:pt idx="1">
                  <c:v>12591.401</c:v>
                </c:pt>
                <c:pt idx="2">
                  <c:v>13049.947</c:v>
                </c:pt>
              </c:numCache>
            </c:numRef>
          </c:val>
          <c:extLst xmlns:c16r2="http://schemas.microsoft.com/office/drawing/2015/06/chart">
            <c:ext xmlns:c16="http://schemas.microsoft.com/office/drawing/2014/chart" uri="{C3380CC4-5D6E-409C-BE32-E72D297353CC}">
              <c16:uniqueId val="{0000000F-A644-48B4-A2CA-3709D0E96D14}"/>
            </c:ext>
          </c:extLst>
        </c:ser>
        <c:dLbls>
          <c:showLegendKey val="0"/>
          <c:showVal val="0"/>
          <c:showCatName val="0"/>
          <c:showSerName val="0"/>
          <c:showPercent val="0"/>
          <c:showBubbleSize val="0"/>
        </c:dLbls>
        <c:gapWidth val="150"/>
        <c:overlap val="100"/>
        <c:axId val="172577920"/>
        <c:axId val="172579456"/>
      </c:barChart>
      <c:catAx>
        <c:axId val="172577920"/>
        <c:scaling>
          <c:orientation val="minMax"/>
        </c:scaling>
        <c:delete val="0"/>
        <c:axPos val="b"/>
        <c:numFmt formatCode="General" sourceLinked="1"/>
        <c:majorTickMark val="none"/>
        <c:minorTickMark val="none"/>
        <c:tickLblPos val="nextTo"/>
        <c:txPr>
          <a:bodyPr/>
          <a:lstStyle/>
          <a:p>
            <a:pPr>
              <a:defRPr sz="900"/>
            </a:pPr>
            <a:endParaRPr lang="cs-CZ"/>
          </a:p>
        </c:txPr>
        <c:crossAx val="172579456"/>
        <c:crosses val="autoZero"/>
        <c:auto val="1"/>
        <c:lblAlgn val="ctr"/>
        <c:lblOffset val="100"/>
        <c:noMultiLvlLbl val="0"/>
      </c:catAx>
      <c:valAx>
        <c:axId val="172579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2577920"/>
        <c:crosses val="autoZero"/>
        <c:crossBetween val="between"/>
        <c:majorUnit val="3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8AF6-4E31-8F67-0E7731A8B3C6}"/>
              </c:ext>
            </c:extLst>
          </c:dPt>
          <c:cat>
            <c:numRef>
              <c:f>'8.10'!$O$28:$O$35</c:f>
              <c:numCache>
                <c:formatCode>#,##0.0</c:formatCode>
                <c:ptCount val="8"/>
              </c:numCache>
            </c:numRef>
          </c:cat>
          <c:val>
            <c:numRef>
              <c:f>'8.10'!$J$28:$J$35</c:f>
              <c:numCache>
                <c:formatCode>0.0</c:formatCode>
                <c:ptCount val="8"/>
              </c:numCache>
            </c:numRef>
          </c:val>
          <c:extLst xmlns:c16r2="http://schemas.microsoft.com/office/drawing/2015/06/chart">
            <c:ext xmlns:c16="http://schemas.microsoft.com/office/drawing/2014/chart" uri="{C3380CC4-5D6E-409C-BE32-E72D297353CC}">
              <c16:uniqueId val="{00000001-8AF6-4E31-8F67-0E7731A8B3C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#,##0.0</c:formatCode>
                <c:ptCount val="12"/>
                <c:pt idx="0">
                  <c:v>614.45192799999995</c:v>
                </c:pt>
                <c:pt idx="1">
                  <c:v>482.63304099999999</c:v>
                </c:pt>
                <c:pt idx="2">
                  <c:v>461.55726699999991</c:v>
                </c:pt>
                <c:pt idx="3">
                  <c:v>299.25604499999997</c:v>
                </c:pt>
                <c:pt idx="4">
                  <c:v>227.57142700000003</c:v>
                </c:pt>
                <c:pt idx="5">
                  <c:v>146.50457700000001</c:v>
                </c:pt>
                <c:pt idx="6">
                  <c:v>207.80423699999997</c:v>
                </c:pt>
                <c:pt idx="7">
                  <c:v>164.347137</c:v>
                </c:pt>
                <c:pt idx="8">
                  <c:v>152.46561300000002</c:v>
                </c:pt>
                <c:pt idx="9">
                  <c:v>0</c:v>
                </c:pt>
                <c:pt idx="10">
                  <c:v>0</c:v>
                </c:pt>
                <c:pt idx="11">
                  <c:v>0</c:v>
                </c:pt>
              </c:numCache>
            </c:numRef>
          </c:val>
          <c:extLst xmlns:c16r2="http://schemas.microsoft.com/office/drawing/2015/06/chart">
            <c:ext xmlns:c16="http://schemas.microsoft.com/office/drawing/2014/chart" uri="{C3380CC4-5D6E-409C-BE32-E72D297353CC}">
              <c16:uniqueId val="{00000000-8971-45B2-AD1E-4895FF357A54}"/>
            </c:ext>
          </c:extLst>
        </c:ser>
        <c:ser>
          <c:idx val="1"/>
          <c:order val="1"/>
          <c:tx>
            <c:strRef>
              <c:f>'5.2'!$A$8</c:f>
              <c:strCache>
                <c:ptCount val="1"/>
                <c:pt idx="0">
                  <c:v>Jihočeský kraj</c:v>
                </c:pt>
              </c:strCache>
            </c:strRef>
          </c:tx>
          <c:invertIfNegative val="0"/>
          <c:val>
            <c:numRef>
              <c:f>'5.2'!$B$8:$M$8</c:f>
              <c:numCache>
                <c:formatCode>#,##0.0</c:formatCode>
                <c:ptCount val="12"/>
                <c:pt idx="0">
                  <c:v>716.73137399999996</c:v>
                </c:pt>
                <c:pt idx="1">
                  <c:v>576.81645300000025</c:v>
                </c:pt>
                <c:pt idx="2">
                  <c:v>556.64370699999984</c:v>
                </c:pt>
                <c:pt idx="3">
                  <c:v>337.85886000000005</c:v>
                </c:pt>
                <c:pt idx="4">
                  <c:v>266.68822899999998</c:v>
                </c:pt>
                <c:pt idx="5">
                  <c:v>190.377906</c:v>
                </c:pt>
                <c:pt idx="6">
                  <c:v>183.60186500000003</c:v>
                </c:pt>
                <c:pt idx="7">
                  <c:v>184.831738</c:v>
                </c:pt>
                <c:pt idx="8">
                  <c:v>221.75755699999999</c:v>
                </c:pt>
                <c:pt idx="9">
                  <c:v>0</c:v>
                </c:pt>
                <c:pt idx="10">
                  <c:v>0</c:v>
                </c:pt>
                <c:pt idx="11">
                  <c:v>0</c:v>
                </c:pt>
              </c:numCache>
            </c:numRef>
          </c:val>
          <c:extLst xmlns:c16r2="http://schemas.microsoft.com/office/drawing/2015/06/chart">
            <c:ext xmlns:c16="http://schemas.microsoft.com/office/drawing/2014/chart" uri="{C3380CC4-5D6E-409C-BE32-E72D297353CC}">
              <c16:uniqueId val="{00000001-8971-45B2-AD1E-4895FF357A54}"/>
            </c:ext>
          </c:extLst>
        </c:ser>
        <c:ser>
          <c:idx val="2"/>
          <c:order val="2"/>
          <c:tx>
            <c:strRef>
              <c:f>'5.2'!$A$9</c:f>
              <c:strCache>
                <c:ptCount val="1"/>
                <c:pt idx="0">
                  <c:v>Jihomoravský kraj</c:v>
                </c:pt>
              </c:strCache>
            </c:strRef>
          </c:tx>
          <c:invertIfNegative val="0"/>
          <c:val>
            <c:numRef>
              <c:f>'5.2'!$B$9:$M$9</c:f>
              <c:numCache>
                <c:formatCode>#,##0.0</c:formatCode>
                <c:ptCount val="12"/>
                <c:pt idx="0">
                  <c:v>884.47376100000042</c:v>
                </c:pt>
                <c:pt idx="1">
                  <c:v>643.44894600000032</c:v>
                </c:pt>
                <c:pt idx="2">
                  <c:v>597.08313199999975</c:v>
                </c:pt>
                <c:pt idx="3">
                  <c:v>385.05725000000012</c:v>
                </c:pt>
                <c:pt idx="4">
                  <c:v>301.93763899999988</c:v>
                </c:pt>
                <c:pt idx="5">
                  <c:v>196.65745299999998</c:v>
                </c:pt>
                <c:pt idx="6">
                  <c:v>185.09433599999994</c:v>
                </c:pt>
                <c:pt idx="7">
                  <c:v>175.64617000000007</c:v>
                </c:pt>
                <c:pt idx="8">
                  <c:v>210.73844500000001</c:v>
                </c:pt>
                <c:pt idx="9">
                  <c:v>0</c:v>
                </c:pt>
                <c:pt idx="10">
                  <c:v>0</c:v>
                </c:pt>
                <c:pt idx="11">
                  <c:v>0</c:v>
                </c:pt>
              </c:numCache>
            </c:numRef>
          </c:val>
          <c:extLst xmlns:c16r2="http://schemas.microsoft.com/office/drawing/2015/06/chart">
            <c:ext xmlns:c16="http://schemas.microsoft.com/office/drawing/2014/chart" uri="{C3380CC4-5D6E-409C-BE32-E72D297353CC}">
              <c16:uniqueId val="{00000002-8971-45B2-AD1E-4895FF357A54}"/>
            </c:ext>
          </c:extLst>
        </c:ser>
        <c:ser>
          <c:idx val="3"/>
          <c:order val="3"/>
          <c:tx>
            <c:strRef>
              <c:f>'5.2'!$A$10</c:f>
              <c:strCache>
                <c:ptCount val="1"/>
                <c:pt idx="0">
                  <c:v>Karlovarský kraj</c:v>
                </c:pt>
              </c:strCache>
            </c:strRef>
          </c:tx>
          <c:invertIfNegative val="0"/>
          <c:val>
            <c:numRef>
              <c:f>'5.2'!$B$10:$M$10</c:f>
              <c:numCache>
                <c:formatCode>#,##0.0</c:formatCode>
                <c:ptCount val="12"/>
                <c:pt idx="0">
                  <c:v>469.40237199999996</c:v>
                </c:pt>
                <c:pt idx="1">
                  <c:v>387.03443700000003</c:v>
                </c:pt>
                <c:pt idx="2">
                  <c:v>363.51472699999994</c:v>
                </c:pt>
                <c:pt idx="3">
                  <c:v>238.96197499999997</c:v>
                </c:pt>
                <c:pt idx="4">
                  <c:v>202.10798000000005</c:v>
                </c:pt>
                <c:pt idx="5">
                  <c:v>111.28332899999999</c:v>
                </c:pt>
                <c:pt idx="6">
                  <c:v>102.18114000000001</c:v>
                </c:pt>
                <c:pt idx="7">
                  <c:v>96.230217999999994</c:v>
                </c:pt>
                <c:pt idx="8">
                  <c:v>144.78763799999996</c:v>
                </c:pt>
                <c:pt idx="9">
                  <c:v>0</c:v>
                </c:pt>
                <c:pt idx="10">
                  <c:v>0</c:v>
                </c:pt>
                <c:pt idx="11">
                  <c:v>0</c:v>
                </c:pt>
              </c:numCache>
            </c:numRef>
          </c:val>
          <c:extLst xmlns:c16r2="http://schemas.microsoft.com/office/drawing/2015/06/chart">
            <c:ext xmlns:c16="http://schemas.microsoft.com/office/drawing/2014/chart" uri="{C3380CC4-5D6E-409C-BE32-E72D297353CC}">
              <c16:uniqueId val="{00000003-8971-45B2-AD1E-4895FF357A54}"/>
            </c:ext>
          </c:extLst>
        </c:ser>
        <c:ser>
          <c:idx val="4"/>
          <c:order val="4"/>
          <c:tx>
            <c:strRef>
              <c:f>'5.2'!$A$11</c:f>
              <c:strCache>
                <c:ptCount val="1"/>
                <c:pt idx="0">
                  <c:v>Kraj Vysočina</c:v>
                </c:pt>
              </c:strCache>
            </c:strRef>
          </c:tx>
          <c:invertIfNegative val="0"/>
          <c:val>
            <c:numRef>
              <c:f>'5.2'!$B$11:$M$11</c:f>
              <c:numCache>
                <c:formatCode>#,##0.0</c:formatCode>
                <c:ptCount val="12"/>
                <c:pt idx="0">
                  <c:v>226.51683543980761</c:v>
                </c:pt>
                <c:pt idx="1">
                  <c:v>183.55460499999998</c:v>
                </c:pt>
                <c:pt idx="2">
                  <c:v>168.20119200000002</c:v>
                </c:pt>
                <c:pt idx="3">
                  <c:v>102.151746</c:v>
                </c:pt>
                <c:pt idx="4">
                  <c:v>80.795287000000044</c:v>
                </c:pt>
                <c:pt idx="5">
                  <c:v>45.567809000000011</c:v>
                </c:pt>
                <c:pt idx="6">
                  <c:v>38.493568999999994</c:v>
                </c:pt>
                <c:pt idx="7">
                  <c:v>36.720345999999999</c:v>
                </c:pt>
                <c:pt idx="8">
                  <c:v>51.846546000000004</c:v>
                </c:pt>
                <c:pt idx="9">
                  <c:v>0</c:v>
                </c:pt>
                <c:pt idx="10">
                  <c:v>0</c:v>
                </c:pt>
                <c:pt idx="11">
                  <c:v>0</c:v>
                </c:pt>
              </c:numCache>
            </c:numRef>
          </c:val>
          <c:extLst xmlns:c16r2="http://schemas.microsoft.com/office/drawing/2015/06/chart">
            <c:ext xmlns:c16="http://schemas.microsoft.com/office/drawing/2014/chart" uri="{C3380CC4-5D6E-409C-BE32-E72D297353CC}">
              <c16:uniqueId val="{00000004-8971-45B2-AD1E-4895FF357A54}"/>
            </c:ext>
          </c:extLst>
        </c:ser>
        <c:ser>
          <c:idx val="5"/>
          <c:order val="5"/>
          <c:tx>
            <c:strRef>
              <c:f>'5.2'!$A$12</c:f>
              <c:strCache>
                <c:ptCount val="1"/>
                <c:pt idx="0">
                  <c:v>Královéhradecký kraj</c:v>
                </c:pt>
              </c:strCache>
            </c:strRef>
          </c:tx>
          <c:invertIfNegative val="0"/>
          <c:val>
            <c:numRef>
              <c:f>'5.2'!$B$12:$M$12</c:f>
              <c:numCache>
                <c:formatCode>#,##0.0</c:formatCode>
                <c:ptCount val="12"/>
                <c:pt idx="0">
                  <c:v>424.50081260458342</c:v>
                </c:pt>
                <c:pt idx="1">
                  <c:v>354.71531951178531</c:v>
                </c:pt>
                <c:pt idx="2">
                  <c:v>336.92707465029918</c:v>
                </c:pt>
                <c:pt idx="3">
                  <c:v>212.76817600000001</c:v>
                </c:pt>
                <c:pt idx="4">
                  <c:v>191.499403</c:v>
                </c:pt>
                <c:pt idx="5">
                  <c:v>133.53650699999997</c:v>
                </c:pt>
                <c:pt idx="6">
                  <c:v>105.63999099999997</c:v>
                </c:pt>
                <c:pt idx="7">
                  <c:v>98.286097999999981</c:v>
                </c:pt>
                <c:pt idx="8">
                  <c:v>137.42756800000001</c:v>
                </c:pt>
                <c:pt idx="9">
                  <c:v>0</c:v>
                </c:pt>
                <c:pt idx="10">
                  <c:v>0</c:v>
                </c:pt>
                <c:pt idx="11">
                  <c:v>0</c:v>
                </c:pt>
              </c:numCache>
            </c:numRef>
          </c:val>
          <c:extLst xmlns:c16r2="http://schemas.microsoft.com/office/drawing/2015/06/chart">
            <c:ext xmlns:c16="http://schemas.microsoft.com/office/drawing/2014/chart" uri="{C3380CC4-5D6E-409C-BE32-E72D297353CC}">
              <c16:uniqueId val="{00000005-8971-45B2-AD1E-4895FF357A54}"/>
            </c:ext>
          </c:extLst>
        </c:ser>
        <c:ser>
          <c:idx val="6"/>
          <c:order val="6"/>
          <c:tx>
            <c:strRef>
              <c:f>'5.2'!$A$13</c:f>
              <c:strCache>
                <c:ptCount val="1"/>
                <c:pt idx="0">
                  <c:v>Liberecký kraj</c:v>
                </c:pt>
              </c:strCache>
            </c:strRef>
          </c:tx>
          <c:invertIfNegative val="0"/>
          <c:val>
            <c:numRef>
              <c:f>'5.2'!$B$13:$M$13</c:f>
              <c:numCache>
                <c:formatCode>#,##0.0</c:formatCode>
                <c:ptCount val="12"/>
                <c:pt idx="0">
                  <c:v>310.63761676387639</c:v>
                </c:pt>
                <c:pt idx="1">
                  <c:v>257.21216005046102</c:v>
                </c:pt>
                <c:pt idx="2">
                  <c:v>243.89310113006175</c:v>
                </c:pt>
                <c:pt idx="3">
                  <c:v>153.8505587370139</c:v>
                </c:pt>
                <c:pt idx="4">
                  <c:v>133.07303879844318</c:v>
                </c:pt>
                <c:pt idx="5">
                  <c:v>71.572683481914609</c:v>
                </c:pt>
                <c:pt idx="6">
                  <c:v>70.548105000000021</c:v>
                </c:pt>
                <c:pt idx="7">
                  <c:v>66.693022999999997</c:v>
                </c:pt>
                <c:pt idx="8">
                  <c:v>86.914795999999996</c:v>
                </c:pt>
                <c:pt idx="9">
                  <c:v>0</c:v>
                </c:pt>
                <c:pt idx="10">
                  <c:v>0</c:v>
                </c:pt>
                <c:pt idx="11">
                  <c:v>0</c:v>
                </c:pt>
              </c:numCache>
            </c:numRef>
          </c:val>
          <c:extLst xmlns:c16r2="http://schemas.microsoft.com/office/drawing/2015/06/chart">
            <c:ext xmlns:c16="http://schemas.microsoft.com/office/drawing/2014/chart" uri="{C3380CC4-5D6E-409C-BE32-E72D297353CC}">
              <c16:uniqueId val="{00000006-8971-45B2-AD1E-4895FF357A54}"/>
            </c:ext>
          </c:extLst>
        </c:ser>
        <c:ser>
          <c:idx val="7"/>
          <c:order val="7"/>
          <c:tx>
            <c:strRef>
              <c:f>'5.2'!$A$14</c:f>
              <c:strCache>
                <c:ptCount val="1"/>
                <c:pt idx="0">
                  <c:v>Moravskoslezský kraj</c:v>
                </c:pt>
              </c:strCache>
            </c:strRef>
          </c:tx>
          <c:invertIfNegative val="0"/>
          <c:val>
            <c:numRef>
              <c:f>'5.2'!$B$14:$M$14</c:f>
              <c:numCache>
                <c:formatCode>#,##0.0</c:formatCode>
                <c:ptCount val="12"/>
                <c:pt idx="0">
                  <c:v>2226.9500173021629</c:v>
                </c:pt>
                <c:pt idx="1">
                  <c:v>1776.2120609772346</c:v>
                </c:pt>
                <c:pt idx="2">
                  <c:v>1651.7402674629457</c:v>
                </c:pt>
                <c:pt idx="3">
                  <c:v>1129.6382329999999</c:v>
                </c:pt>
                <c:pt idx="4">
                  <c:v>964.48503600000049</c:v>
                </c:pt>
                <c:pt idx="5">
                  <c:v>524.34898800000008</c:v>
                </c:pt>
                <c:pt idx="6">
                  <c:v>458.04834899999992</c:v>
                </c:pt>
                <c:pt idx="7">
                  <c:v>475.78399399999989</c:v>
                </c:pt>
                <c:pt idx="8">
                  <c:v>579.6181150000001</c:v>
                </c:pt>
                <c:pt idx="9">
                  <c:v>0</c:v>
                </c:pt>
                <c:pt idx="10">
                  <c:v>0</c:v>
                </c:pt>
                <c:pt idx="11">
                  <c:v>0</c:v>
                </c:pt>
              </c:numCache>
            </c:numRef>
          </c:val>
          <c:extLst xmlns:c16r2="http://schemas.microsoft.com/office/drawing/2015/06/chart">
            <c:ext xmlns:c16="http://schemas.microsoft.com/office/drawing/2014/chart" uri="{C3380CC4-5D6E-409C-BE32-E72D297353CC}">
              <c16:uniqueId val="{00000007-8971-45B2-AD1E-4895FF357A54}"/>
            </c:ext>
          </c:extLst>
        </c:ser>
        <c:ser>
          <c:idx val="8"/>
          <c:order val="8"/>
          <c:tx>
            <c:strRef>
              <c:f>'5.2'!$A$15</c:f>
              <c:strCache>
                <c:ptCount val="1"/>
                <c:pt idx="0">
                  <c:v>Olomoucký kraj</c:v>
                </c:pt>
              </c:strCache>
            </c:strRef>
          </c:tx>
          <c:invertIfNegative val="0"/>
          <c:val>
            <c:numRef>
              <c:f>'5.2'!$B$15:$M$15</c:f>
              <c:numCache>
                <c:formatCode>#,##0.0</c:formatCode>
                <c:ptCount val="12"/>
                <c:pt idx="0">
                  <c:v>529.88768400000004</c:v>
                </c:pt>
                <c:pt idx="1">
                  <c:v>396.90393200000011</c:v>
                </c:pt>
                <c:pt idx="2">
                  <c:v>368.57153299999987</c:v>
                </c:pt>
                <c:pt idx="3">
                  <c:v>239.02413799999999</c:v>
                </c:pt>
                <c:pt idx="4">
                  <c:v>179.50826899999998</c:v>
                </c:pt>
                <c:pt idx="5">
                  <c:v>102.46924000000001</c:v>
                </c:pt>
                <c:pt idx="6">
                  <c:v>111.38087</c:v>
                </c:pt>
                <c:pt idx="7">
                  <c:v>103.88597499999999</c:v>
                </c:pt>
                <c:pt idx="8">
                  <c:v>126.39028200000003</c:v>
                </c:pt>
                <c:pt idx="9">
                  <c:v>0</c:v>
                </c:pt>
                <c:pt idx="10">
                  <c:v>0</c:v>
                </c:pt>
                <c:pt idx="11">
                  <c:v>0</c:v>
                </c:pt>
              </c:numCache>
            </c:numRef>
          </c:val>
          <c:extLst xmlns:c16r2="http://schemas.microsoft.com/office/drawing/2015/06/chart">
            <c:ext xmlns:c16="http://schemas.microsoft.com/office/drawing/2014/chart" uri="{C3380CC4-5D6E-409C-BE32-E72D297353CC}">
              <c16:uniqueId val="{00000008-8971-45B2-AD1E-4895FF357A54}"/>
            </c:ext>
          </c:extLst>
        </c:ser>
        <c:ser>
          <c:idx val="9"/>
          <c:order val="9"/>
          <c:tx>
            <c:strRef>
              <c:f>'5.2'!$A$16</c:f>
              <c:strCache>
                <c:ptCount val="1"/>
                <c:pt idx="0">
                  <c:v>Pardubický kraj</c:v>
                </c:pt>
              </c:strCache>
            </c:strRef>
          </c:tx>
          <c:invertIfNegative val="0"/>
          <c:val>
            <c:numRef>
              <c:f>'5.2'!$B$16:$M$16</c:f>
              <c:numCache>
                <c:formatCode>#,##0.0</c:formatCode>
                <c:ptCount val="12"/>
                <c:pt idx="0">
                  <c:v>667.22966531969087</c:v>
                </c:pt>
                <c:pt idx="1">
                  <c:v>518.25386581248767</c:v>
                </c:pt>
                <c:pt idx="2">
                  <c:v>486.04265660432759</c:v>
                </c:pt>
                <c:pt idx="3">
                  <c:v>276.74534799999992</c:v>
                </c:pt>
                <c:pt idx="4">
                  <c:v>206.63891099999995</c:v>
                </c:pt>
                <c:pt idx="5">
                  <c:v>92.578838999999988</c:v>
                </c:pt>
                <c:pt idx="6">
                  <c:v>82.821175999999994</c:v>
                </c:pt>
                <c:pt idx="7">
                  <c:v>75.298462000000015</c:v>
                </c:pt>
                <c:pt idx="8">
                  <c:v>120.615773</c:v>
                </c:pt>
                <c:pt idx="9">
                  <c:v>0</c:v>
                </c:pt>
                <c:pt idx="10">
                  <c:v>0</c:v>
                </c:pt>
                <c:pt idx="11">
                  <c:v>0</c:v>
                </c:pt>
              </c:numCache>
            </c:numRef>
          </c:val>
          <c:extLst xmlns:c16r2="http://schemas.microsoft.com/office/drawing/2015/06/chart">
            <c:ext xmlns:c16="http://schemas.microsoft.com/office/drawing/2014/chart" uri="{C3380CC4-5D6E-409C-BE32-E72D297353CC}">
              <c16:uniqueId val="{00000009-8971-45B2-AD1E-4895FF357A54}"/>
            </c:ext>
          </c:extLst>
        </c:ser>
        <c:ser>
          <c:idx val="10"/>
          <c:order val="10"/>
          <c:tx>
            <c:strRef>
              <c:f>'5.2'!$A$17</c:f>
              <c:strCache>
                <c:ptCount val="1"/>
                <c:pt idx="0">
                  <c:v>Plzeňský kraj</c:v>
                </c:pt>
              </c:strCache>
            </c:strRef>
          </c:tx>
          <c:invertIfNegative val="0"/>
          <c:val>
            <c:numRef>
              <c:f>'5.2'!$B$17:$M$17</c:f>
              <c:numCache>
                <c:formatCode>#,##0.0</c:formatCode>
                <c:ptCount val="12"/>
                <c:pt idx="0">
                  <c:v>630.02069500000016</c:v>
                </c:pt>
                <c:pt idx="1">
                  <c:v>477.12738300000001</c:v>
                </c:pt>
                <c:pt idx="2">
                  <c:v>479.6834879999999</c:v>
                </c:pt>
                <c:pt idx="3">
                  <c:v>294.64452800000009</c:v>
                </c:pt>
                <c:pt idx="4">
                  <c:v>238.07940099999996</c:v>
                </c:pt>
                <c:pt idx="5">
                  <c:v>126.18975200000003</c:v>
                </c:pt>
                <c:pt idx="6">
                  <c:v>114.22826599999999</c:v>
                </c:pt>
                <c:pt idx="7">
                  <c:v>95.23377099999999</c:v>
                </c:pt>
                <c:pt idx="8">
                  <c:v>127.95254299999999</c:v>
                </c:pt>
                <c:pt idx="9">
                  <c:v>0</c:v>
                </c:pt>
                <c:pt idx="10">
                  <c:v>0</c:v>
                </c:pt>
                <c:pt idx="11">
                  <c:v>0</c:v>
                </c:pt>
              </c:numCache>
            </c:numRef>
          </c:val>
          <c:extLst xmlns:c16r2="http://schemas.microsoft.com/office/drawing/2015/06/chart">
            <c:ext xmlns:c16="http://schemas.microsoft.com/office/drawing/2014/chart" uri="{C3380CC4-5D6E-409C-BE32-E72D297353CC}">
              <c16:uniqueId val="{0000000A-8971-45B2-AD1E-4895FF357A54}"/>
            </c:ext>
          </c:extLst>
        </c:ser>
        <c:ser>
          <c:idx val="11"/>
          <c:order val="11"/>
          <c:tx>
            <c:strRef>
              <c:f>'5.2'!$A$18</c:f>
              <c:strCache>
                <c:ptCount val="1"/>
                <c:pt idx="0">
                  <c:v>Středočeský kraj</c:v>
                </c:pt>
              </c:strCache>
            </c:strRef>
          </c:tx>
          <c:invertIfNegative val="0"/>
          <c:val>
            <c:numRef>
              <c:f>'5.2'!$B$18:$M$18</c:f>
              <c:numCache>
                <c:formatCode>#,##0.0</c:formatCode>
                <c:ptCount val="12"/>
                <c:pt idx="0">
                  <c:v>2793.7880020000002</c:v>
                </c:pt>
                <c:pt idx="1">
                  <c:v>2279.2165850000001</c:v>
                </c:pt>
                <c:pt idx="2">
                  <c:v>2245.3016399999997</c:v>
                </c:pt>
                <c:pt idx="3">
                  <c:v>1409.8021260000003</c:v>
                </c:pt>
                <c:pt idx="4">
                  <c:v>1176.3762210000002</c:v>
                </c:pt>
                <c:pt idx="5">
                  <c:v>768.91285900000014</c:v>
                </c:pt>
                <c:pt idx="6">
                  <c:v>699.41954100000009</c:v>
                </c:pt>
                <c:pt idx="7">
                  <c:v>732.13361800000018</c:v>
                </c:pt>
                <c:pt idx="8">
                  <c:v>943.53850999999997</c:v>
                </c:pt>
                <c:pt idx="9">
                  <c:v>0</c:v>
                </c:pt>
                <c:pt idx="10">
                  <c:v>0</c:v>
                </c:pt>
                <c:pt idx="11">
                  <c:v>0</c:v>
                </c:pt>
              </c:numCache>
            </c:numRef>
          </c:val>
          <c:extLst xmlns:c16r2="http://schemas.microsoft.com/office/drawing/2015/06/chart">
            <c:ext xmlns:c16="http://schemas.microsoft.com/office/drawing/2014/chart" uri="{C3380CC4-5D6E-409C-BE32-E72D297353CC}">
              <c16:uniqueId val="{0000000B-8971-45B2-AD1E-4895FF357A54}"/>
            </c:ext>
          </c:extLst>
        </c:ser>
        <c:ser>
          <c:idx val="12"/>
          <c:order val="12"/>
          <c:tx>
            <c:strRef>
              <c:f>'5.2'!$A$19</c:f>
              <c:strCache>
                <c:ptCount val="1"/>
                <c:pt idx="0">
                  <c:v>Ústecký kraj</c:v>
                </c:pt>
              </c:strCache>
            </c:strRef>
          </c:tx>
          <c:invertIfNegative val="0"/>
          <c:val>
            <c:numRef>
              <c:f>'5.2'!$B$19:$M$19</c:f>
              <c:numCache>
                <c:formatCode>#,##0.0</c:formatCode>
                <c:ptCount val="12"/>
                <c:pt idx="0">
                  <c:v>1635.5215880000005</c:v>
                </c:pt>
                <c:pt idx="1">
                  <c:v>1364.2688759999999</c:v>
                </c:pt>
                <c:pt idx="2">
                  <c:v>1354.6664110000002</c:v>
                </c:pt>
                <c:pt idx="3">
                  <c:v>955.95742900000005</c:v>
                </c:pt>
                <c:pt idx="4">
                  <c:v>811.35595499999965</c:v>
                </c:pt>
                <c:pt idx="5">
                  <c:v>523.11046799999997</c:v>
                </c:pt>
                <c:pt idx="6">
                  <c:v>511.78384699999992</c:v>
                </c:pt>
                <c:pt idx="7">
                  <c:v>499.28381499999995</c:v>
                </c:pt>
                <c:pt idx="8">
                  <c:v>620.06431699999996</c:v>
                </c:pt>
                <c:pt idx="9">
                  <c:v>0</c:v>
                </c:pt>
                <c:pt idx="10">
                  <c:v>0</c:v>
                </c:pt>
                <c:pt idx="11">
                  <c:v>0</c:v>
                </c:pt>
              </c:numCache>
            </c:numRef>
          </c:val>
          <c:extLst xmlns:c16r2="http://schemas.microsoft.com/office/drawing/2015/06/chart">
            <c:ext xmlns:c16="http://schemas.microsoft.com/office/drawing/2014/chart" uri="{C3380CC4-5D6E-409C-BE32-E72D297353CC}">
              <c16:uniqueId val="{0000000C-8971-45B2-AD1E-4895FF357A54}"/>
            </c:ext>
          </c:extLst>
        </c:ser>
        <c:ser>
          <c:idx val="13"/>
          <c:order val="13"/>
          <c:tx>
            <c:strRef>
              <c:f>'5.2'!$A$20</c:f>
              <c:strCache>
                <c:ptCount val="1"/>
                <c:pt idx="0">
                  <c:v>Zlínský kraj</c:v>
                </c:pt>
              </c:strCache>
            </c:strRef>
          </c:tx>
          <c:invertIfNegative val="0"/>
          <c:val>
            <c:numRef>
              <c:f>'5.2'!$B$20:$M$20</c:f>
              <c:numCache>
                <c:formatCode>#,##0.0</c:formatCode>
                <c:ptCount val="12"/>
                <c:pt idx="0">
                  <c:v>596.12649338811923</c:v>
                </c:pt>
                <c:pt idx="1">
                  <c:v>464.83184211070056</c:v>
                </c:pt>
                <c:pt idx="2">
                  <c:v>433.05173727538056</c:v>
                </c:pt>
                <c:pt idx="3">
                  <c:v>259.22902326672323</c:v>
                </c:pt>
                <c:pt idx="4">
                  <c:v>220.90202218610833</c:v>
                </c:pt>
                <c:pt idx="5">
                  <c:v>176.0707186606424</c:v>
                </c:pt>
                <c:pt idx="6">
                  <c:v>143.86293414507509</c:v>
                </c:pt>
                <c:pt idx="7">
                  <c:v>151.77029660777964</c:v>
                </c:pt>
                <c:pt idx="8">
                  <c:v>180.65144559972663</c:v>
                </c:pt>
                <c:pt idx="9">
                  <c:v>0</c:v>
                </c:pt>
                <c:pt idx="10">
                  <c:v>0</c:v>
                </c:pt>
                <c:pt idx="11">
                  <c:v>0</c:v>
                </c:pt>
              </c:numCache>
            </c:numRef>
          </c:val>
          <c:extLst xmlns:c16r2="http://schemas.microsoft.com/office/drawing/2015/06/chart">
            <c:ext xmlns:c16="http://schemas.microsoft.com/office/drawing/2014/chart" uri="{C3380CC4-5D6E-409C-BE32-E72D297353CC}">
              <c16:uniqueId val="{0000000D-8971-45B2-AD1E-4895FF357A54}"/>
            </c:ext>
          </c:extLst>
        </c:ser>
        <c:dLbls>
          <c:showLegendKey val="0"/>
          <c:showVal val="0"/>
          <c:showCatName val="0"/>
          <c:showSerName val="0"/>
          <c:showPercent val="0"/>
          <c:showBubbleSize val="0"/>
        </c:dLbls>
        <c:gapWidth val="101"/>
        <c:overlap val="100"/>
        <c:axId val="106898560"/>
        <c:axId val="106900096"/>
      </c:barChart>
      <c:catAx>
        <c:axId val="106898560"/>
        <c:scaling>
          <c:orientation val="minMax"/>
        </c:scaling>
        <c:delete val="0"/>
        <c:axPos val="b"/>
        <c:majorTickMark val="none"/>
        <c:minorTickMark val="none"/>
        <c:tickLblPos val="nextTo"/>
        <c:txPr>
          <a:bodyPr/>
          <a:lstStyle/>
          <a:p>
            <a:pPr>
              <a:defRPr sz="900"/>
            </a:pPr>
            <a:endParaRPr lang="cs-CZ"/>
          </a:p>
        </c:txPr>
        <c:crossAx val="106900096"/>
        <c:crosses val="autoZero"/>
        <c:auto val="1"/>
        <c:lblAlgn val="ctr"/>
        <c:lblOffset val="100"/>
        <c:noMultiLvlLbl val="0"/>
      </c:catAx>
      <c:valAx>
        <c:axId val="1069000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068985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C0D5-433C-8B6A-A1598AA9F7D0}"/>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C0D5-433C-8B6A-A1598AA9F7D0}"/>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C0D5-433C-8B6A-A1598AA9F7D0}"/>
              </c:ext>
            </c:extLst>
          </c:dPt>
          <c:dPt>
            <c:idx val="5"/>
            <c:bubble3D val="0"/>
            <c:extLst xmlns:c16r2="http://schemas.microsoft.com/office/drawing/2015/06/chart">
              <c:ext xmlns:c16="http://schemas.microsoft.com/office/drawing/2014/chart" uri="{C3380CC4-5D6E-409C-BE32-E72D297353CC}">
                <c16:uniqueId val="{00000006-C0D5-433C-8B6A-A1598AA9F7D0}"/>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C0D5-433C-8B6A-A1598AA9F7D0}"/>
              </c:ext>
            </c:extLst>
          </c:dPt>
          <c:dPt>
            <c:idx val="7"/>
            <c:bubble3D val="0"/>
            <c:extLst xmlns:c16r2="http://schemas.microsoft.com/office/drawing/2015/06/chart">
              <c:ext xmlns:c16="http://schemas.microsoft.com/office/drawing/2014/chart" uri="{C3380CC4-5D6E-409C-BE32-E72D297353CC}">
                <c16:uniqueId val="{00000009-C0D5-433C-8B6A-A1598AA9F7D0}"/>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C0D5-433C-8B6A-A1598AA9F7D0}"/>
              </c:ext>
            </c:extLst>
          </c:dPt>
          <c:cat>
            <c:numRef>
              <c:f>'8.13'!$O$10:$O$25</c:f>
              <c:numCache>
                <c:formatCode>0.0%</c:formatCode>
                <c:ptCount val="16"/>
              </c:numCache>
            </c:numRef>
          </c:cat>
          <c:val>
            <c:numRef>
              <c:f>'8.13'!$J$10:$J$25</c:f>
              <c:numCache>
                <c:formatCode>0.0</c:formatCode>
                <c:ptCount val="16"/>
              </c:numCache>
            </c:numRef>
          </c:val>
          <c:extLst xmlns:c16r2="http://schemas.microsoft.com/office/drawing/2015/06/chart">
            <c:ext xmlns:c16="http://schemas.microsoft.com/office/drawing/2014/chart" uri="{C3380CC4-5D6E-409C-BE32-E72D297353CC}">
              <c16:uniqueId val="{0000000C-C0D5-433C-8B6A-A1598AA9F7D0}"/>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'8.11'!$K$27</c:f>
              <c:strCache>
                <c:ptCount val="1"/>
                <c:pt idx="0">
                  <c:v>Průmysl</c:v>
                </c:pt>
              </c:strCache>
            </c:strRef>
          </c:tx>
          <c:invertIfNegative val="0"/>
          <c:cat>
            <c:strRef>
              <c:f>'8.11'!$L$26:$N$26</c:f>
              <c:strCache>
                <c:ptCount val="3"/>
                <c:pt idx="0">
                  <c:v>Červenec</c:v>
                </c:pt>
                <c:pt idx="1">
                  <c:v>Srpen</c:v>
                </c:pt>
                <c:pt idx="2">
                  <c:v>Září</c:v>
                </c:pt>
              </c:strCache>
            </c:strRef>
          </c:cat>
          <c:val>
            <c:numRef>
              <c:f>'8.11'!$L$27:$N$27</c:f>
              <c:numCache>
                <c:formatCode>#,##0.0</c:formatCode>
                <c:ptCount val="3"/>
                <c:pt idx="0">
                  <c:v>46768.228000000003</c:v>
                </c:pt>
                <c:pt idx="1">
                  <c:v>34095.142</c:v>
                </c:pt>
                <c:pt idx="2">
                  <c:v>41882.616000000002</c:v>
                </c:pt>
              </c:numCache>
            </c:numRef>
          </c:val>
          <c:extLst xmlns:c16r2="http://schemas.microsoft.com/office/drawing/2015/06/chart">
            <c:ext xmlns:c16="http://schemas.microsoft.com/office/drawing/2014/chart" uri="{C3380CC4-5D6E-409C-BE32-E72D297353CC}">
              <c16:uniqueId val="{00000000-0849-4BCF-8A1A-3DCA75ECB5FF}"/>
            </c:ext>
          </c:extLst>
        </c:ser>
        <c:ser>
          <c:idx val="1"/>
          <c:order val="1"/>
          <c:tx>
            <c:strRef>
              <c:f>'8.11'!$K$28</c:f>
              <c:strCache>
                <c:ptCount val="1"/>
                <c:pt idx="0">
                  <c:v>Energetika</c:v>
                </c:pt>
              </c:strCache>
            </c:strRef>
          </c:tx>
          <c:invertIfNegative val="0"/>
          <c:cat>
            <c:strRef>
              <c:f>'8.11'!$L$26:$N$26</c:f>
              <c:strCache>
                <c:ptCount val="3"/>
                <c:pt idx="0">
                  <c:v>Červenec</c:v>
                </c:pt>
                <c:pt idx="1">
                  <c:v>Srpen</c:v>
                </c:pt>
                <c:pt idx="2">
                  <c:v>Září</c:v>
                </c:pt>
              </c:strCache>
            </c:strRef>
          </c:cat>
          <c:val>
            <c:numRef>
              <c:f>'8.11'!$L$28:$N$28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0849-4BCF-8A1A-3DCA75ECB5FF}"/>
            </c:ext>
          </c:extLst>
        </c:ser>
        <c:ser>
          <c:idx val="2"/>
          <c:order val="2"/>
          <c:tx>
            <c:strRef>
              <c:f>'8.11'!$K$29</c:f>
              <c:strCache>
                <c:ptCount val="1"/>
                <c:pt idx="0">
                  <c:v>Doprava</c:v>
                </c:pt>
              </c:strCache>
            </c:strRef>
          </c:tx>
          <c:invertIfNegative val="0"/>
          <c:cat>
            <c:strRef>
              <c:f>'8.11'!$L$26:$N$26</c:f>
              <c:strCache>
                <c:ptCount val="3"/>
                <c:pt idx="0">
                  <c:v>Červenec</c:v>
                </c:pt>
                <c:pt idx="1">
                  <c:v>Srpen</c:v>
                </c:pt>
                <c:pt idx="2">
                  <c:v>Září</c:v>
                </c:pt>
              </c:strCache>
            </c:strRef>
          </c:cat>
          <c:val>
            <c:numRef>
              <c:f>'8.11'!$L$29:$N$29</c:f>
              <c:numCache>
                <c:formatCode>#,##0.0</c:formatCode>
                <c:ptCount val="3"/>
                <c:pt idx="0">
                  <c:v>52.86</c:v>
                </c:pt>
                <c:pt idx="1">
                  <c:v>45.44</c:v>
                </c:pt>
                <c:pt idx="2">
                  <c:v>73.61</c:v>
                </c:pt>
              </c:numCache>
            </c:numRef>
          </c:val>
          <c:extLst xmlns:c16r2="http://schemas.microsoft.com/office/drawing/2015/06/chart">
            <c:ext xmlns:c16="http://schemas.microsoft.com/office/drawing/2014/chart" uri="{C3380CC4-5D6E-409C-BE32-E72D297353CC}">
              <c16:uniqueId val="{00000002-0849-4BCF-8A1A-3DCA75ECB5FF}"/>
            </c:ext>
          </c:extLst>
        </c:ser>
        <c:ser>
          <c:idx val="3"/>
          <c:order val="3"/>
          <c:tx>
            <c:strRef>
              <c:f>'8.11'!$K$30</c:f>
              <c:strCache>
                <c:ptCount val="1"/>
                <c:pt idx="0">
                  <c:v>Stavebnictví</c:v>
                </c:pt>
              </c:strCache>
            </c:strRef>
          </c:tx>
          <c:invertIfNegative val="0"/>
          <c:cat>
            <c:strRef>
              <c:f>'8.11'!$L$26:$N$26</c:f>
              <c:strCache>
                <c:ptCount val="3"/>
                <c:pt idx="0">
                  <c:v>Červenec</c:v>
                </c:pt>
                <c:pt idx="1">
                  <c:v>Srpen</c:v>
                </c:pt>
                <c:pt idx="2">
                  <c:v>Září</c:v>
                </c:pt>
              </c:strCache>
            </c:strRef>
          </c:cat>
          <c:val>
            <c:numRef>
              <c:f>'8.11'!$L$30:$N$30</c:f>
              <c:numCache>
                <c:formatCode>#,##0.0</c:formatCode>
                <c:ptCount val="3"/>
                <c:pt idx="0">
                  <c:v>25.012</c:v>
                </c:pt>
                <c:pt idx="1">
                  <c:v>23.9</c:v>
                </c:pt>
                <c:pt idx="2">
                  <c:v>44.353000000000002</c:v>
                </c:pt>
              </c:numCache>
            </c:numRef>
          </c:val>
          <c:extLst xmlns:c16r2="http://schemas.microsoft.com/office/drawing/2015/06/chart">
            <c:ext xmlns:c16="http://schemas.microsoft.com/office/drawing/2014/chart" uri="{C3380CC4-5D6E-409C-BE32-E72D297353CC}">
              <c16:uniqueId val="{00000003-0849-4BCF-8A1A-3DCA75ECB5FF}"/>
            </c:ext>
          </c:extLst>
        </c:ser>
        <c:ser>
          <c:idx val="4"/>
          <c:order val="4"/>
          <c:tx>
            <c:strRef>
              <c:f>'8.11'!$K$31</c:f>
              <c:strCache>
                <c:ptCount val="1"/>
                <c:pt idx="0">
                  <c:v>Zemědělství a lesnictví</c:v>
                </c:pt>
              </c:strCache>
            </c:strRef>
          </c:tx>
          <c:invertIfNegative val="0"/>
          <c:cat>
            <c:strRef>
              <c:f>'8.11'!$L$26:$N$26</c:f>
              <c:strCache>
                <c:ptCount val="3"/>
                <c:pt idx="0">
                  <c:v>Červenec</c:v>
                </c:pt>
                <c:pt idx="1">
                  <c:v>Srpen</c:v>
                </c:pt>
                <c:pt idx="2">
                  <c:v>Září</c:v>
                </c:pt>
              </c:strCache>
            </c:strRef>
          </c:cat>
          <c:val>
            <c:numRef>
              <c:f>'8.11'!$L$31:$N$31</c:f>
              <c:numCache>
                <c:formatCode>#,##0.0</c:formatCode>
                <c:ptCount val="3"/>
                <c:pt idx="0">
                  <c:v>1028.5999999999999</c:v>
                </c:pt>
                <c:pt idx="1">
                  <c:v>941.50000000000011</c:v>
                </c:pt>
                <c:pt idx="2">
                  <c:v>1170.93</c:v>
                </c:pt>
              </c:numCache>
            </c:numRef>
          </c:val>
          <c:extLst xmlns:c16r2="http://schemas.microsoft.com/office/drawing/2015/06/chart">
            <c:ext xmlns:c16="http://schemas.microsoft.com/office/drawing/2014/chart" uri="{C3380CC4-5D6E-409C-BE32-E72D297353CC}">
              <c16:uniqueId val="{00000004-0849-4BCF-8A1A-3DCA75ECB5FF}"/>
            </c:ext>
          </c:extLst>
        </c:ser>
        <c:ser>
          <c:idx val="5"/>
          <c:order val="5"/>
          <c:tx>
            <c:strRef>
              <c:f>'8.11'!$K$32</c:f>
              <c:strCache>
                <c:ptCount val="1"/>
                <c:pt idx="0">
                  <c:v>Domácnosti</c:v>
                </c:pt>
              </c:strCache>
            </c:strRef>
          </c:tx>
          <c:invertIfNegative val="0"/>
          <c:cat>
            <c:strRef>
              <c:f>'8.11'!$L$26:$N$26</c:f>
              <c:strCache>
                <c:ptCount val="3"/>
                <c:pt idx="0">
                  <c:v>Červenec</c:v>
                </c:pt>
                <c:pt idx="1">
                  <c:v>Srpen</c:v>
                </c:pt>
                <c:pt idx="2">
                  <c:v>Září</c:v>
                </c:pt>
              </c:strCache>
            </c:strRef>
          </c:cat>
          <c:val>
            <c:numRef>
              <c:f>'8.11'!$L$32:$N$32</c:f>
              <c:numCache>
                <c:formatCode>#,##0.0</c:formatCode>
                <c:ptCount val="3"/>
                <c:pt idx="0">
                  <c:v>42950.984000000019</c:v>
                </c:pt>
                <c:pt idx="1">
                  <c:v>39880.659000000007</c:v>
                </c:pt>
                <c:pt idx="2">
                  <c:v>57653.936000000002</c:v>
                </c:pt>
              </c:numCache>
            </c:numRef>
          </c:val>
          <c:extLst xmlns:c16r2="http://schemas.microsoft.com/office/drawing/2015/06/chart">
            <c:ext xmlns:c16="http://schemas.microsoft.com/office/drawing/2014/chart" uri="{C3380CC4-5D6E-409C-BE32-E72D297353CC}">
              <c16:uniqueId val="{00000005-0849-4BCF-8A1A-3DCA75ECB5FF}"/>
            </c:ext>
          </c:extLst>
        </c:ser>
        <c:ser>
          <c:idx val="6"/>
          <c:order val="6"/>
          <c:tx>
            <c:strRef>
              <c:f>'8.11'!$K$33</c:f>
              <c:strCache>
                <c:ptCount val="1"/>
                <c:pt idx="0">
                  <c:v>Obchod, služby, školství, zdravotnictví</c:v>
                </c:pt>
              </c:strCache>
            </c:strRef>
          </c:tx>
          <c:invertIfNegative val="0"/>
          <c:cat>
            <c:strRef>
              <c:f>'8.11'!$L$26:$N$26</c:f>
              <c:strCache>
                <c:ptCount val="3"/>
                <c:pt idx="0">
                  <c:v>Červenec</c:v>
                </c:pt>
                <c:pt idx="1">
                  <c:v>Srpen</c:v>
                </c:pt>
                <c:pt idx="2">
                  <c:v>Září</c:v>
                </c:pt>
              </c:strCache>
            </c:strRef>
          </c:cat>
          <c:val>
            <c:numRef>
              <c:f>'8.11'!$L$33:$N$33</c:f>
              <c:numCache>
                <c:formatCode>#,##0.0</c:formatCode>
                <c:ptCount val="3"/>
                <c:pt idx="0">
                  <c:v>18936.147000000001</c:v>
                </c:pt>
                <c:pt idx="1">
                  <c:v>16613.502</c:v>
                </c:pt>
                <c:pt idx="2">
                  <c:v>24659.257000000001</c:v>
                </c:pt>
              </c:numCache>
            </c:numRef>
          </c:val>
          <c:extLst xmlns:c16r2="http://schemas.microsoft.com/office/drawing/2015/06/chart">
            <c:ext xmlns:c16="http://schemas.microsoft.com/office/drawing/2014/chart" uri="{C3380CC4-5D6E-409C-BE32-E72D297353CC}">
              <c16:uniqueId val="{00000006-0849-4BCF-8A1A-3DCA75ECB5FF}"/>
            </c:ext>
          </c:extLst>
        </c:ser>
        <c:ser>
          <c:idx val="7"/>
          <c:order val="7"/>
          <c:tx>
            <c:strRef>
              <c:f>'8.11'!$K$34</c:f>
              <c:strCache>
                <c:ptCount val="1"/>
                <c:pt idx="0">
                  <c:v>Ostatní</c:v>
                </c:pt>
              </c:strCache>
            </c:strRef>
          </c:tx>
          <c:invertIfNegative val="0"/>
          <c:cat>
            <c:strRef>
              <c:f>'8.11'!$L$26:$N$26</c:f>
              <c:strCache>
                <c:ptCount val="3"/>
                <c:pt idx="0">
                  <c:v>Červenec</c:v>
                </c:pt>
                <c:pt idx="1">
                  <c:v>Srpen</c:v>
                </c:pt>
                <c:pt idx="2">
                  <c:v>Září</c:v>
                </c:pt>
              </c:strCache>
            </c:strRef>
          </c:cat>
          <c:val>
            <c:numRef>
              <c:f>'8.11'!$L$34:$N$34</c:f>
              <c:numCache>
                <c:formatCode>#,##0.0</c:formatCode>
                <c:ptCount val="3"/>
                <c:pt idx="0">
                  <c:v>1047.8</c:v>
                </c:pt>
                <c:pt idx="1">
                  <c:v>1122.9000000000001</c:v>
                </c:pt>
                <c:pt idx="2">
                  <c:v>2273.4</c:v>
                </c:pt>
              </c:numCache>
            </c:numRef>
          </c:val>
          <c:extLst xmlns:c16r2="http://schemas.microsoft.com/office/drawing/2015/06/chart">
            <c:ext xmlns:c16="http://schemas.microsoft.com/office/drawing/2014/chart" uri="{C3380CC4-5D6E-409C-BE32-E72D297353CC}">
              <c16:uniqueId val="{00000007-0849-4BCF-8A1A-3DCA75ECB5FF}"/>
            </c:ext>
          </c:extLst>
        </c:ser>
        <c:dLbls>
          <c:showLegendKey val="0"/>
          <c:showVal val="0"/>
          <c:showCatName val="0"/>
          <c:showSerName val="0"/>
          <c:showPercent val="0"/>
          <c:showBubbleSize val="0"/>
        </c:dLbls>
        <c:gapWidth val="150"/>
        <c:overlap val="100"/>
        <c:axId val="172808064"/>
        <c:axId val="172809600"/>
      </c:barChart>
      <c:catAx>
        <c:axId val="172808064"/>
        <c:scaling>
          <c:orientation val="minMax"/>
        </c:scaling>
        <c:delete val="0"/>
        <c:axPos val="b"/>
        <c:numFmt formatCode="General" sourceLinked="1"/>
        <c:majorTickMark val="none"/>
        <c:minorTickMark val="none"/>
        <c:tickLblPos val="nextTo"/>
        <c:txPr>
          <a:bodyPr/>
          <a:lstStyle/>
          <a:p>
            <a:pPr>
              <a:defRPr sz="900"/>
            </a:pPr>
            <a:endParaRPr lang="cs-CZ"/>
          </a:p>
        </c:txPr>
        <c:crossAx val="172809600"/>
        <c:crosses val="autoZero"/>
        <c:auto val="1"/>
        <c:lblAlgn val="ctr"/>
        <c:lblOffset val="100"/>
        <c:noMultiLvlLbl val="0"/>
      </c:catAx>
      <c:valAx>
        <c:axId val="172809600"/>
        <c:scaling>
          <c:orientation val="minMax"/>
          <c:max val="150000"/>
        </c:scaling>
        <c:delete val="0"/>
        <c:axPos val="l"/>
        <c:majorGridlines/>
        <c:numFmt formatCode="#,##0" sourceLinked="0"/>
        <c:majorTickMark val="out"/>
        <c:minorTickMark val="none"/>
        <c:tickLblPos val="nextTo"/>
        <c:spPr>
          <a:ln>
            <a:noFill/>
          </a:ln>
        </c:spPr>
        <c:txPr>
          <a:bodyPr/>
          <a:lstStyle/>
          <a:p>
            <a:pPr>
              <a:defRPr sz="900"/>
            </a:pPr>
            <a:endParaRPr lang="cs-CZ"/>
          </a:p>
        </c:txPr>
        <c:crossAx val="172808064"/>
        <c:crosses val="autoZero"/>
        <c:crossBetween val="between"/>
        <c:majorUnit val="3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'8.11'!$L$39</c:f>
              <c:strCache>
                <c:ptCount val="1"/>
                <c:pt idx="0">
                  <c:v>Instalovaný výkon</c:v>
                </c:pt>
              </c:strCache>
            </c:strRef>
          </c:tx>
          <c:invertIfNegative val="0"/>
          <c:val>
            <c:numRef>
              <c:f>'8.11'!$M$39</c:f>
              <c:numCache>
                <c:formatCode>0.0%</c:formatCode>
                <c:ptCount val="1"/>
                <c:pt idx="0">
                  <c:v>2.864908902992961E-2</c:v>
                </c:pt>
              </c:numCache>
            </c:numRef>
          </c:val>
          <c:extLst xmlns:c16r2="http://schemas.microsoft.com/office/drawing/2015/06/chart">
            <c:ext xmlns:c16="http://schemas.microsoft.com/office/drawing/2014/chart" uri="{C3380CC4-5D6E-409C-BE32-E72D297353CC}">
              <c16:uniqueId val="{00000000-6B73-4049-9456-7B2C4355A611}"/>
            </c:ext>
          </c:extLst>
        </c:ser>
        <c:ser>
          <c:idx val="1"/>
          <c:order val="1"/>
          <c:tx>
            <c:strRef>
              <c:f>'8.11'!$L$40</c:f>
              <c:strCache>
                <c:ptCount val="1"/>
                <c:pt idx="0">
                  <c:v>Výroba tepla brutto</c:v>
                </c:pt>
              </c:strCache>
            </c:strRef>
          </c:tx>
          <c:invertIfNegative val="0"/>
          <c:val>
            <c:numRef>
              <c:f>'8.11'!$M$40</c:f>
              <c:numCache>
                <c:formatCode>0.0%</c:formatCode>
                <c:ptCount val="1"/>
                <c:pt idx="0">
                  <c:v>2.7556512483855575E-2</c:v>
                </c:pt>
              </c:numCache>
            </c:numRef>
          </c:val>
          <c:extLst xmlns:c16r2="http://schemas.microsoft.com/office/drawing/2015/06/chart">
            <c:ext xmlns:c16="http://schemas.microsoft.com/office/drawing/2014/chart" uri="{C3380CC4-5D6E-409C-BE32-E72D297353CC}">
              <c16:uniqueId val="{00000001-6B73-4049-9456-7B2C4355A611}"/>
            </c:ext>
          </c:extLst>
        </c:ser>
        <c:ser>
          <c:idx val="2"/>
          <c:order val="2"/>
          <c:tx>
            <c:strRef>
              <c:f>'8.11'!$L$41</c:f>
              <c:strCache>
                <c:ptCount val="1"/>
                <c:pt idx="0">
                  <c:v>Dodávky tepla</c:v>
                </c:pt>
              </c:strCache>
            </c:strRef>
          </c:tx>
          <c:invertIfNegative val="0"/>
          <c:val>
            <c:numRef>
              <c:f>'8.11'!$M$41</c:f>
              <c:numCache>
                <c:formatCode>0.0%</c:formatCode>
                <c:ptCount val="1"/>
                <c:pt idx="0">
                  <c:v>3.4871929096289223E-2</c:v>
                </c:pt>
              </c:numCache>
            </c:numRef>
          </c:val>
          <c:extLst xmlns:c16r2="http://schemas.microsoft.com/office/drawing/2015/06/chart">
            <c:ext xmlns:c16="http://schemas.microsoft.com/office/drawing/2014/chart" uri="{C3380CC4-5D6E-409C-BE32-E72D297353CC}">
              <c16:uniqueId val="{00000002-6B73-4049-9456-7B2C4355A611}"/>
            </c:ext>
          </c:extLst>
        </c:ser>
        <c:dLbls>
          <c:showLegendKey val="0"/>
          <c:showVal val="0"/>
          <c:showCatName val="0"/>
          <c:showSerName val="0"/>
          <c:showPercent val="0"/>
          <c:showBubbleSize val="0"/>
        </c:dLbls>
        <c:gapWidth val="150"/>
        <c:axId val="172849024"/>
        <c:axId val="172850560"/>
      </c:barChart>
      <c:catAx>
        <c:axId val="172849024"/>
        <c:scaling>
          <c:orientation val="maxMin"/>
        </c:scaling>
        <c:delete val="0"/>
        <c:axPos val="l"/>
        <c:numFmt formatCode="General" sourceLinked="1"/>
        <c:majorTickMark val="none"/>
        <c:minorTickMark val="none"/>
        <c:tickLblPos val="none"/>
        <c:crossAx val="172850560"/>
        <c:crosses val="autoZero"/>
        <c:auto val="1"/>
        <c:lblAlgn val="ctr"/>
        <c:lblOffset val="100"/>
        <c:noMultiLvlLbl val="0"/>
      </c:catAx>
      <c:valAx>
        <c:axId val="17285056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284902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'8.11'!$K$10</c:f>
              <c:strCache>
                <c:ptCount val="1"/>
                <c:pt idx="0">
                  <c:v>Biomasa</c:v>
                </c:pt>
              </c:strCache>
            </c:strRef>
          </c:tx>
          <c:spPr>
            <a:solidFill>
              <a:schemeClr val="accent3">
                <a:lumMod val="75000"/>
              </a:schemeClr>
            </a:solidFill>
          </c:spPr>
          <c:invertIfNegative val="0"/>
          <c:cat>
            <c:strRef>
              <c:f>'8.11'!$L$9:$N$9</c:f>
              <c:strCache>
                <c:ptCount val="3"/>
                <c:pt idx="0">
                  <c:v>Červenec</c:v>
                </c:pt>
                <c:pt idx="1">
                  <c:v>Srpen</c:v>
                </c:pt>
                <c:pt idx="2">
                  <c:v>Září</c:v>
                </c:pt>
              </c:strCache>
            </c:strRef>
          </c:cat>
          <c:val>
            <c:numRef>
              <c:f>'8.11'!$L$10:$N$10</c:f>
              <c:numCache>
                <c:formatCode>#,##0.0</c:formatCode>
                <c:ptCount val="3"/>
                <c:pt idx="0">
                  <c:v>12018.339999999998</c:v>
                </c:pt>
                <c:pt idx="1">
                  <c:v>20079.636000000002</c:v>
                </c:pt>
                <c:pt idx="2">
                  <c:v>22153.204000000002</c:v>
                </c:pt>
              </c:numCache>
            </c:numRef>
          </c:val>
          <c:extLst xmlns:c16r2="http://schemas.microsoft.com/office/drawing/2015/06/chart">
            <c:ext xmlns:c16="http://schemas.microsoft.com/office/drawing/2014/chart" uri="{C3380CC4-5D6E-409C-BE32-E72D297353CC}">
              <c16:uniqueId val="{00000000-7F2F-48B4-8D50-B6642759EFBD}"/>
            </c:ext>
          </c:extLst>
        </c:ser>
        <c:ser>
          <c:idx val="1"/>
          <c:order val="1"/>
          <c:tx>
            <c:strRef>
              <c:f>'8.11'!$K$11</c:f>
              <c:strCache>
                <c:ptCount val="1"/>
                <c:pt idx="0">
                  <c:v>Bioplyn</c:v>
                </c:pt>
              </c:strCache>
            </c:strRef>
          </c:tx>
          <c:spPr>
            <a:solidFill>
              <a:schemeClr val="bg2">
                <a:lumMod val="50000"/>
              </a:schemeClr>
            </a:solidFill>
          </c:spPr>
          <c:invertIfNegative val="0"/>
          <c:cat>
            <c:strRef>
              <c:f>'8.11'!$L$9:$N$9</c:f>
              <c:strCache>
                <c:ptCount val="3"/>
                <c:pt idx="0">
                  <c:v>Červenec</c:v>
                </c:pt>
                <c:pt idx="1">
                  <c:v>Srpen</c:v>
                </c:pt>
                <c:pt idx="2">
                  <c:v>Září</c:v>
                </c:pt>
              </c:strCache>
            </c:strRef>
          </c:cat>
          <c:val>
            <c:numRef>
              <c:f>'8.11'!$L$11:$N$11</c:f>
              <c:numCache>
                <c:formatCode>#,##0.0</c:formatCode>
                <c:ptCount val="3"/>
                <c:pt idx="0">
                  <c:v>2595.8009999999999</c:v>
                </c:pt>
                <c:pt idx="1">
                  <c:v>2706.7400000000002</c:v>
                </c:pt>
                <c:pt idx="2">
                  <c:v>3204.4840000000004</c:v>
                </c:pt>
              </c:numCache>
            </c:numRef>
          </c:val>
          <c:extLst xmlns:c16r2="http://schemas.microsoft.com/office/drawing/2015/06/chart">
            <c:ext xmlns:c16="http://schemas.microsoft.com/office/drawing/2014/chart" uri="{C3380CC4-5D6E-409C-BE32-E72D297353CC}">
              <c16:uniqueId val="{00000001-7F2F-48B4-8D50-B6642759EFBD}"/>
            </c:ext>
          </c:extLst>
        </c:ser>
        <c:ser>
          <c:idx val="2"/>
          <c:order val="2"/>
          <c:tx>
            <c:strRef>
              <c:f>'8.11'!$K$12</c:f>
              <c:strCache>
                <c:ptCount val="1"/>
                <c:pt idx="0">
                  <c:v>Černé uhlí</c:v>
                </c:pt>
              </c:strCache>
            </c:strRef>
          </c:tx>
          <c:spPr>
            <a:solidFill>
              <a:schemeClr val="tx1"/>
            </a:solidFill>
          </c:spPr>
          <c:invertIfNegative val="0"/>
          <c:cat>
            <c:strRef>
              <c:f>'8.11'!$L$9:$N$9</c:f>
              <c:strCache>
                <c:ptCount val="3"/>
                <c:pt idx="0">
                  <c:v>Červenec</c:v>
                </c:pt>
                <c:pt idx="1">
                  <c:v>Srpen</c:v>
                </c:pt>
                <c:pt idx="2">
                  <c:v>Září</c:v>
                </c:pt>
              </c:strCache>
            </c:strRef>
          </c:cat>
          <c:val>
            <c:numRef>
              <c:f>'8.11'!$L$12:$N$12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7F2F-48B4-8D50-B6642759EFBD}"/>
            </c:ext>
          </c:extLst>
        </c:ser>
        <c:ser>
          <c:idx val="3"/>
          <c:order val="3"/>
          <c:tx>
            <c:strRef>
              <c:f>'8.11'!$K$13</c:f>
              <c:strCache>
                <c:ptCount val="1"/>
                <c:pt idx="0">
                  <c:v>Elektrická energie</c:v>
                </c:pt>
              </c:strCache>
            </c:strRef>
          </c:tx>
          <c:invertIfNegative val="0"/>
          <c:cat>
            <c:strRef>
              <c:f>'8.11'!$L$9:$N$9</c:f>
              <c:strCache>
                <c:ptCount val="3"/>
                <c:pt idx="0">
                  <c:v>Červenec</c:v>
                </c:pt>
                <c:pt idx="1">
                  <c:v>Srpen</c:v>
                </c:pt>
                <c:pt idx="2">
                  <c:v>Září</c:v>
                </c:pt>
              </c:strCache>
            </c:strRef>
          </c:cat>
          <c:val>
            <c:numRef>
              <c:f>'8.11'!$L$13:$N$13</c:f>
              <c:numCache>
                <c:formatCode>#,##0.0</c:formatCode>
                <c:ptCount val="3"/>
                <c:pt idx="0">
                  <c:v>301.97000000000003</c:v>
                </c:pt>
                <c:pt idx="1">
                  <c:v>278.99</c:v>
                </c:pt>
                <c:pt idx="2">
                  <c:v>225.28</c:v>
                </c:pt>
              </c:numCache>
            </c:numRef>
          </c:val>
          <c:extLst xmlns:c16r2="http://schemas.microsoft.com/office/drawing/2015/06/chart">
            <c:ext xmlns:c16="http://schemas.microsoft.com/office/drawing/2014/chart" uri="{C3380CC4-5D6E-409C-BE32-E72D297353CC}">
              <c16:uniqueId val="{00000003-7F2F-48B4-8D50-B6642759EFBD}"/>
            </c:ext>
          </c:extLst>
        </c:ser>
        <c:ser>
          <c:idx val="4"/>
          <c:order val="4"/>
          <c:tx>
            <c:strRef>
              <c:f>'8.11'!$K$14</c:f>
              <c:strCache>
                <c:ptCount val="1"/>
                <c:pt idx="0">
                  <c:v>Energie prostředí (tepelné čerpadlo)</c:v>
                </c:pt>
              </c:strCache>
            </c:strRef>
          </c:tx>
          <c:invertIfNegative val="0"/>
          <c:cat>
            <c:strRef>
              <c:f>'8.11'!$L$9:$N$9</c:f>
              <c:strCache>
                <c:ptCount val="3"/>
                <c:pt idx="0">
                  <c:v>Červenec</c:v>
                </c:pt>
                <c:pt idx="1">
                  <c:v>Srpen</c:v>
                </c:pt>
                <c:pt idx="2">
                  <c:v>Září</c:v>
                </c:pt>
              </c:strCache>
            </c:strRef>
          </c:cat>
          <c:val>
            <c:numRef>
              <c:f>'8.11'!$L$14:$N$14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7F2F-48B4-8D50-B6642759EFBD}"/>
            </c:ext>
          </c:extLst>
        </c:ser>
        <c:ser>
          <c:idx val="5"/>
          <c:order val="5"/>
          <c:tx>
            <c:strRef>
              <c:f>'8.11'!$K$15</c:f>
              <c:strCache>
                <c:ptCount val="1"/>
                <c:pt idx="0">
                  <c:v>Energie Slunce (solární kolektor)</c:v>
                </c:pt>
              </c:strCache>
            </c:strRef>
          </c:tx>
          <c:invertIfNegative val="0"/>
          <c:cat>
            <c:strRef>
              <c:f>'8.11'!$L$9:$N$9</c:f>
              <c:strCache>
                <c:ptCount val="3"/>
                <c:pt idx="0">
                  <c:v>Červenec</c:v>
                </c:pt>
                <c:pt idx="1">
                  <c:v>Srpen</c:v>
                </c:pt>
                <c:pt idx="2">
                  <c:v>Září</c:v>
                </c:pt>
              </c:strCache>
            </c:strRef>
          </c:cat>
          <c:val>
            <c:numRef>
              <c:f>'8.11'!$L$15:$N$15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7F2F-48B4-8D50-B6642759EFBD}"/>
            </c:ext>
          </c:extLst>
        </c:ser>
        <c:ser>
          <c:idx val="6"/>
          <c:order val="6"/>
          <c:tx>
            <c:strRef>
              <c:f>'8.11'!$K$16</c:f>
              <c:strCache>
                <c:ptCount val="1"/>
                <c:pt idx="0">
                  <c:v>Hnědé uhlí</c:v>
                </c:pt>
              </c:strCache>
            </c:strRef>
          </c:tx>
          <c:spPr>
            <a:solidFill>
              <a:srgbClr val="6E4932"/>
            </a:solidFill>
          </c:spPr>
          <c:invertIfNegative val="0"/>
          <c:cat>
            <c:strRef>
              <c:f>'8.11'!$L$9:$N$9</c:f>
              <c:strCache>
                <c:ptCount val="3"/>
                <c:pt idx="0">
                  <c:v>Červenec</c:v>
                </c:pt>
                <c:pt idx="1">
                  <c:v>Srpen</c:v>
                </c:pt>
                <c:pt idx="2">
                  <c:v>Září</c:v>
                </c:pt>
              </c:strCache>
            </c:strRef>
          </c:cat>
          <c:val>
            <c:numRef>
              <c:f>'8.11'!$L$16:$N$16</c:f>
              <c:numCache>
                <c:formatCode>#,##0.0</c:formatCode>
                <c:ptCount val="3"/>
                <c:pt idx="0">
                  <c:v>76351.156000000003</c:v>
                </c:pt>
                <c:pt idx="1">
                  <c:v>50839.754000000001</c:v>
                </c:pt>
                <c:pt idx="2">
                  <c:v>47169.970999999998</c:v>
                </c:pt>
              </c:numCache>
            </c:numRef>
          </c:val>
          <c:extLst xmlns:c16r2="http://schemas.microsoft.com/office/drawing/2015/06/chart">
            <c:ext xmlns:c16="http://schemas.microsoft.com/office/drawing/2014/chart" uri="{C3380CC4-5D6E-409C-BE32-E72D297353CC}">
              <c16:uniqueId val="{00000006-7F2F-48B4-8D50-B6642759EFBD}"/>
            </c:ext>
          </c:extLst>
        </c:ser>
        <c:ser>
          <c:idx val="7"/>
          <c:order val="7"/>
          <c:tx>
            <c:strRef>
              <c:f>'8.11'!$K$17</c:f>
              <c:strCache>
                <c:ptCount val="1"/>
                <c:pt idx="0">
                  <c:v>Jaderné palivo</c:v>
                </c:pt>
              </c:strCache>
            </c:strRef>
          </c:tx>
          <c:invertIfNegative val="0"/>
          <c:cat>
            <c:strRef>
              <c:f>'8.11'!$L$9:$N$9</c:f>
              <c:strCache>
                <c:ptCount val="3"/>
                <c:pt idx="0">
                  <c:v>Červenec</c:v>
                </c:pt>
                <c:pt idx="1">
                  <c:v>Srpen</c:v>
                </c:pt>
                <c:pt idx="2">
                  <c:v>Září</c:v>
                </c:pt>
              </c:strCache>
            </c:strRef>
          </c:cat>
          <c:val>
            <c:numRef>
              <c:f>'8.11'!$L$17:$N$17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7F2F-48B4-8D50-B6642759EFBD}"/>
            </c:ext>
          </c:extLst>
        </c:ser>
        <c:ser>
          <c:idx val="8"/>
          <c:order val="8"/>
          <c:tx>
            <c:strRef>
              <c:f>'8.11'!$K$18</c:f>
              <c:strCache>
                <c:ptCount val="1"/>
                <c:pt idx="0">
                  <c:v>Koks</c:v>
                </c:pt>
              </c:strCache>
            </c:strRef>
          </c:tx>
          <c:invertIfNegative val="0"/>
          <c:cat>
            <c:strRef>
              <c:f>'8.11'!$L$9:$N$9</c:f>
              <c:strCache>
                <c:ptCount val="3"/>
                <c:pt idx="0">
                  <c:v>Červenec</c:v>
                </c:pt>
                <c:pt idx="1">
                  <c:v>Srpen</c:v>
                </c:pt>
                <c:pt idx="2">
                  <c:v>Září</c:v>
                </c:pt>
              </c:strCache>
            </c:strRef>
          </c:cat>
          <c:val>
            <c:numRef>
              <c:f>'8.11'!$L$18:$N$18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7F2F-48B4-8D50-B6642759EFBD}"/>
            </c:ext>
          </c:extLst>
        </c:ser>
        <c:ser>
          <c:idx val="9"/>
          <c:order val="9"/>
          <c:tx>
            <c:strRef>
              <c:f>'8.11'!$K$19</c:f>
              <c:strCache>
                <c:ptCount val="1"/>
                <c:pt idx="0">
                  <c:v>Odpadní teplo</c:v>
                </c:pt>
              </c:strCache>
            </c:strRef>
          </c:tx>
          <c:invertIfNegative val="0"/>
          <c:cat>
            <c:strRef>
              <c:f>'8.11'!$L$9:$N$9</c:f>
              <c:strCache>
                <c:ptCount val="3"/>
                <c:pt idx="0">
                  <c:v>Červenec</c:v>
                </c:pt>
                <c:pt idx="1">
                  <c:v>Srpen</c:v>
                </c:pt>
                <c:pt idx="2">
                  <c:v>Září</c:v>
                </c:pt>
              </c:strCache>
            </c:strRef>
          </c:cat>
          <c:val>
            <c:numRef>
              <c:f>'8.11'!$L$19:$N$19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7F2F-48B4-8D50-B6642759EFBD}"/>
            </c:ext>
          </c:extLst>
        </c:ser>
        <c:ser>
          <c:idx val="10"/>
          <c:order val="10"/>
          <c:tx>
            <c:strRef>
              <c:f>'8.11'!$K$20</c:f>
              <c:strCache>
                <c:ptCount val="1"/>
                <c:pt idx="0">
                  <c:v>Ostatní kapalná paliva</c:v>
                </c:pt>
              </c:strCache>
            </c:strRef>
          </c:tx>
          <c:invertIfNegative val="0"/>
          <c:cat>
            <c:strRef>
              <c:f>'8.11'!$L$9:$N$9</c:f>
              <c:strCache>
                <c:ptCount val="3"/>
                <c:pt idx="0">
                  <c:v>Červenec</c:v>
                </c:pt>
                <c:pt idx="1">
                  <c:v>Srpen</c:v>
                </c:pt>
                <c:pt idx="2">
                  <c:v>Září</c:v>
                </c:pt>
              </c:strCache>
            </c:strRef>
          </c:cat>
          <c:val>
            <c:numRef>
              <c:f>'8.11'!$L$20:$N$20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7F2F-48B4-8D50-B6642759EFBD}"/>
            </c:ext>
          </c:extLst>
        </c:ser>
        <c:ser>
          <c:idx val="11"/>
          <c:order val="11"/>
          <c:tx>
            <c:strRef>
              <c:f>'8.11'!$K$21</c:f>
              <c:strCache>
                <c:ptCount val="1"/>
                <c:pt idx="0">
                  <c:v>Ostatní pevná paliva</c:v>
                </c:pt>
              </c:strCache>
            </c:strRef>
          </c:tx>
          <c:invertIfNegative val="0"/>
          <c:cat>
            <c:strRef>
              <c:f>'8.11'!$L$9:$N$9</c:f>
              <c:strCache>
                <c:ptCount val="3"/>
                <c:pt idx="0">
                  <c:v>Červenec</c:v>
                </c:pt>
                <c:pt idx="1">
                  <c:v>Srpen</c:v>
                </c:pt>
                <c:pt idx="2">
                  <c:v>Září</c:v>
                </c:pt>
              </c:strCache>
            </c:strRef>
          </c:cat>
          <c:val>
            <c:numRef>
              <c:f>'8.11'!$L$21:$N$21</c:f>
              <c:numCache>
                <c:formatCode>#,##0.0</c:formatCode>
                <c:ptCount val="3"/>
                <c:pt idx="0">
                  <c:v>1733.9079999999999</c:v>
                </c:pt>
                <c:pt idx="1">
                  <c:v>999</c:v>
                </c:pt>
                <c:pt idx="2">
                  <c:v>27413.531999999999</c:v>
                </c:pt>
              </c:numCache>
            </c:numRef>
          </c:val>
          <c:extLst xmlns:c16r2="http://schemas.microsoft.com/office/drawing/2015/06/chart">
            <c:ext xmlns:c16="http://schemas.microsoft.com/office/drawing/2014/chart" uri="{C3380CC4-5D6E-409C-BE32-E72D297353CC}">
              <c16:uniqueId val="{0000000B-7F2F-48B4-8D50-B6642759EFBD}"/>
            </c:ext>
          </c:extLst>
        </c:ser>
        <c:ser>
          <c:idx val="12"/>
          <c:order val="12"/>
          <c:tx>
            <c:strRef>
              <c:f>'8.11'!$K$22</c:f>
              <c:strCache>
                <c:ptCount val="1"/>
                <c:pt idx="0">
                  <c:v>Ostatní plyny</c:v>
                </c:pt>
              </c:strCache>
            </c:strRef>
          </c:tx>
          <c:invertIfNegative val="0"/>
          <c:cat>
            <c:strRef>
              <c:f>'8.11'!$L$9:$N$9</c:f>
              <c:strCache>
                <c:ptCount val="3"/>
                <c:pt idx="0">
                  <c:v>Červenec</c:v>
                </c:pt>
                <c:pt idx="1">
                  <c:v>Srpen</c:v>
                </c:pt>
                <c:pt idx="2">
                  <c:v>Září</c:v>
                </c:pt>
              </c:strCache>
            </c:strRef>
          </c:cat>
          <c:val>
            <c:numRef>
              <c:f>'8.11'!$L$22:$N$22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7F2F-48B4-8D50-B6642759EFBD}"/>
            </c:ext>
          </c:extLst>
        </c:ser>
        <c:ser>
          <c:idx val="13"/>
          <c:order val="13"/>
          <c:tx>
            <c:strRef>
              <c:f>'8.11'!$K$23</c:f>
              <c:strCache>
                <c:ptCount val="1"/>
                <c:pt idx="0">
                  <c:v>Ostatní</c:v>
                </c:pt>
              </c:strCache>
            </c:strRef>
          </c:tx>
          <c:invertIfNegative val="0"/>
          <c:cat>
            <c:strRef>
              <c:f>'8.11'!$L$9:$N$9</c:f>
              <c:strCache>
                <c:ptCount val="3"/>
                <c:pt idx="0">
                  <c:v>Červenec</c:v>
                </c:pt>
                <c:pt idx="1">
                  <c:v>Srpen</c:v>
                </c:pt>
                <c:pt idx="2">
                  <c:v>Září</c:v>
                </c:pt>
              </c:strCache>
            </c:strRef>
          </c:cat>
          <c:val>
            <c:numRef>
              <c:f>'8.11'!$L$23:$N$23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7F2F-48B4-8D50-B6642759EFBD}"/>
            </c:ext>
          </c:extLst>
        </c:ser>
        <c:ser>
          <c:idx val="14"/>
          <c:order val="14"/>
          <c:tx>
            <c:strRef>
              <c:f>'8.11'!$K$24</c:f>
              <c:strCache>
                <c:ptCount val="1"/>
                <c:pt idx="0">
                  <c:v>Topné oleje</c:v>
                </c:pt>
              </c:strCache>
            </c:strRef>
          </c:tx>
          <c:invertIfNegative val="0"/>
          <c:cat>
            <c:strRef>
              <c:f>'8.11'!$L$9:$N$9</c:f>
              <c:strCache>
                <c:ptCount val="3"/>
                <c:pt idx="0">
                  <c:v>Červenec</c:v>
                </c:pt>
                <c:pt idx="1">
                  <c:v>Srpen</c:v>
                </c:pt>
                <c:pt idx="2">
                  <c:v>Září</c:v>
                </c:pt>
              </c:strCache>
            </c:strRef>
          </c:cat>
          <c:val>
            <c:numRef>
              <c:f>'8.11'!$L$24:$N$24</c:f>
              <c:numCache>
                <c:formatCode>#,##0.0</c:formatCode>
                <c:ptCount val="3"/>
                <c:pt idx="0">
                  <c:v>12.092000000000001</c:v>
                </c:pt>
                <c:pt idx="1">
                  <c:v>0</c:v>
                </c:pt>
                <c:pt idx="2">
                  <c:v>231.73899999999998</c:v>
                </c:pt>
              </c:numCache>
            </c:numRef>
          </c:val>
          <c:extLst xmlns:c16r2="http://schemas.microsoft.com/office/drawing/2015/06/chart">
            <c:ext xmlns:c16="http://schemas.microsoft.com/office/drawing/2014/chart" uri="{C3380CC4-5D6E-409C-BE32-E72D297353CC}">
              <c16:uniqueId val="{0000000E-7F2F-48B4-8D50-B6642759EFBD}"/>
            </c:ext>
          </c:extLst>
        </c:ser>
        <c:ser>
          <c:idx val="15"/>
          <c:order val="15"/>
          <c:tx>
            <c:strRef>
              <c:f>'8.11'!$K$25</c:f>
              <c:strCache>
                <c:ptCount val="1"/>
                <c:pt idx="0">
                  <c:v>Zemní plyn</c:v>
                </c:pt>
              </c:strCache>
            </c:strRef>
          </c:tx>
          <c:spPr>
            <a:solidFill>
              <a:srgbClr val="EBE600"/>
            </a:solidFill>
          </c:spPr>
          <c:invertIfNegative val="0"/>
          <c:cat>
            <c:strRef>
              <c:f>'8.11'!$L$9:$N$9</c:f>
              <c:strCache>
                <c:ptCount val="3"/>
                <c:pt idx="0">
                  <c:v>Červenec</c:v>
                </c:pt>
                <c:pt idx="1">
                  <c:v>Srpen</c:v>
                </c:pt>
                <c:pt idx="2">
                  <c:v>Září</c:v>
                </c:pt>
              </c:strCache>
            </c:strRef>
          </c:cat>
          <c:val>
            <c:numRef>
              <c:f>'8.11'!$L$25:$N$25</c:f>
              <c:numCache>
                <c:formatCode>#,##0.0</c:formatCode>
                <c:ptCount val="3"/>
                <c:pt idx="0">
                  <c:v>21214.999</c:v>
                </c:pt>
                <c:pt idx="1">
                  <c:v>20329.651000000002</c:v>
                </c:pt>
                <c:pt idx="2">
                  <c:v>27554.333000000002</c:v>
                </c:pt>
              </c:numCache>
            </c:numRef>
          </c:val>
          <c:extLst xmlns:c16r2="http://schemas.microsoft.com/office/drawing/2015/06/chart">
            <c:ext xmlns:c16="http://schemas.microsoft.com/office/drawing/2014/chart" uri="{C3380CC4-5D6E-409C-BE32-E72D297353CC}">
              <c16:uniqueId val="{0000000F-7F2F-48B4-8D50-B6642759EFBD}"/>
            </c:ext>
          </c:extLst>
        </c:ser>
        <c:dLbls>
          <c:showLegendKey val="0"/>
          <c:showVal val="0"/>
          <c:showCatName val="0"/>
          <c:showSerName val="0"/>
          <c:showPercent val="0"/>
          <c:showBubbleSize val="0"/>
        </c:dLbls>
        <c:gapWidth val="150"/>
        <c:overlap val="100"/>
        <c:axId val="173143936"/>
        <c:axId val="173145472"/>
      </c:barChart>
      <c:catAx>
        <c:axId val="173143936"/>
        <c:scaling>
          <c:orientation val="minMax"/>
        </c:scaling>
        <c:delete val="0"/>
        <c:axPos val="b"/>
        <c:numFmt formatCode="General" sourceLinked="1"/>
        <c:majorTickMark val="none"/>
        <c:minorTickMark val="none"/>
        <c:tickLblPos val="nextTo"/>
        <c:txPr>
          <a:bodyPr/>
          <a:lstStyle/>
          <a:p>
            <a:pPr>
              <a:defRPr sz="900"/>
            </a:pPr>
            <a:endParaRPr lang="cs-CZ"/>
          </a:p>
        </c:txPr>
        <c:crossAx val="173145472"/>
        <c:crosses val="autoZero"/>
        <c:auto val="1"/>
        <c:lblAlgn val="ctr"/>
        <c:lblOffset val="100"/>
        <c:noMultiLvlLbl val="0"/>
      </c:catAx>
      <c:valAx>
        <c:axId val="173145472"/>
        <c:scaling>
          <c:orientation val="minMax"/>
          <c:max val="150000"/>
        </c:scaling>
        <c:delete val="0"/>
        <c:axPos val="l"/>
        <c:majorGridlines/>
        <c:numFmt formatCode="#,##0" sourceLinked="0"/>
        <c:majorTickMark val="out"/>
        <c:minorTickMark val="none"/>
        <c:tickLblPos val="nextTo"/>
        <c:spPr>
          <a:ln>
            <a:noFill/>
          </a:ln>
        </c:spPr>
        <c:txPr>
          <a:bodyPr/>
          <a:lstStyle/>
          <a:p>
            <a:pPr>
              <a:defRPr sz="900"/>
            </a:pPr>
            <a:endParaRPr lang="cs-CZ"/>
          </a:p>
        </c:txPr>
        <c:crossAx val="173143936"/>
        <c:crosses val="autoZero"/>
        <c:crossBetween val="between"/>
        <c:majorUnit val="3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3E27-49A3-973F-5AE82D86D262}"/>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3E27-49A3-973F-5AE82D86D262}"/>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3E27-49A3-973F-5AE82D86D262}"/>
              </c:ext>
            </c:extLst>
          </c:dPt>
          <c:dPt>
            <c:idx val="5"/>
            <c:bubble3D val="0"/>
            <c:extLst xmlns:c16r2="http://schemas.microsoft.com/office/drawing/2015/06/chart">
              <c:ext xmlns:c16="http://schemas.microsoft.com/office/drawing/2014/chart" uri="{C3380CC4-5D6E-409C-BE32-E72D297353CC}">
                <c16:uniqueId val="{00000006-3E27-49A3-973F-5AE82D86D262}"/>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3E27-49A3-973F-5AE82D86D262}"/>
              </c:ext>
            </c:extLst>
          </c:dPt>
          <c:dPt>
            <c:idx val="7"/>
            <c:bubble3D val="0"/>
            <c:extLst xmlns:c16r2="http://schemas.microsoft.com/office/drawing/2015/06/chart">
              <c:ext xmlns:c16="http://schemas.microsoft.com/office/drawing/2014/chart" uri="{C3380CC4-5D6E-409C-BE32-E72D297353CC}">
                <c16:uniqueId val="{00000009-3E27-49A3-973F-5AE82D86D262}"/>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3E27-49A3-973F-5AE82D86D262}"/>
              </c:ext>
            </c:extLst>
          </c:dPt>
          <c:cat>
            <c:numRef>
              <c:f>'8.11'!$O$10:$O$25</c:f>
              <c:numCache>
                <c:formatCode>0.0%</c:formatCode>
                <c:ptCount val="16"/>
              </c:numCache>
            </c:numRef>
          </c:cat>
          <c:val>
            <c:numRef>
              <c:f>'8.11'!$J$10:$J$25</c:f>
              <c:numCache>
                <c:formatCode>0.0</c:formatCode>
                <c:ptCount val="16"/>
              </c:numCache>
            </c:numRef>
          </c:val>
          <c:extLst xmlns:c16r2="http://schemas.microsoft.com/office/drawing/2015/06/chart">
            <c:ext xmlns:c16="http://schemas.microsoft.com/office/drawing/2014/chart" uri="{C3380CC4-5D6E-409C-BE32-E72D297353CC}">
              <c16:uniqueId val="{0000000C-3E27-49A3-973F-5AE82D86D262}"/>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FE86-428C-84A4-A56B8EED7FEE}"/>
              </c:ext>
            </c:extLst>
          </c:dPt>
          <c:cat>
            <c:numRef>
              <c:f>'8.11'!$O$27:$O$34</c:f>
              <c:numCache>
                <c:formatCode>#,##0.0</c:formatCode>
                <c:ptCount val="8"/>
              </c:numCache>
            </c:numRef>
          </c:cat>
          <c:val>
            <c:numRef>
              <c:f>'8.11'!$J$27:$J$34</c:f>
              <c:numCache>
                <c:formatCode>0.0</c:formatCode>
                <c:ptCount val="8"/>
              </c:numCache>
            </c:numRef>
          </c:val>
          <c:extLst xmlns:c16r2="http://schemas.microsoft.com/office/drawing/2015/06/chart">
            <c:ext xmlns:c16="http://schemas.microsoft.com/office/drawing/2014/chart" uri="{C3380CC4-5D6E-409C-BE32-E72D297353CC}">
              <c16:uniqueId val="{00000001-FE86-428C-84A4-A56B8EED7FE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3600713557594291"/>
          <c:y val="4.3463361666010988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'8.12'!$K$28</c:f>
              <c:strCache>
                <c:ptCount val="1"/>
                <c:pt idx="0">
                  <c:v>Průmysl</c:v>
                </c:pt>
              </c:strCache>
            </c:strRef>
          </c:tx>
          <c:invertIfNegative val="0"/>
          <c:cat>
            <c:strRef>
              <c:f>'8.12'!$L$27:$N$27</c:f>
              <c:strCache>
                <c:ptCount val="3"/>
                <c:pt idx="0">
                  <c:v>Červenec</c:v>
                </c:pt>
                <c:pt idx="1">
                  <c:v>Srpen</c:v>
                </c:pt>
                <c:pt idx="2">
                  <c:v>Září</c:v>
                </c:pt>
              </c:strCache>
            </c:strRef>
          </c:cat>
          <c:val>
            <c:numRef>
              <c:f>'8.12'!$L$28:$N$28</c:f>
              <c:numCache>
                <c:formatCode>#,##0.0</c:formatCode>
                <c:ptCount val="3"/>
                <c:pt idx="0">
                  <c:v>403179.24300000002</c:v>
                </c:pt>
                <c:pt idx="1">
                  <c:v>395327.826</c:v>
                </c:pt>
                <c:pt idx="2">
                  <c:v>413175.217</c:v>
                </c:pt>
              </c:numCache>
            </c:numRef>
          </c:val>
          <c:extLst xmlns:c16r2="http://schemas.microsoft.com/office/drawing/2015/06/chart">
            <c:ext xmlns:c16="http://schemas.microsoft.com/office/drawing/2014/chart" uri="{C3380CC4-5D6E-409C-BE32-E72D297353CC}">
              <c16:uniqueId val="{00000000-AA33-46E2-9EE5-D631A484EE69}"/>
            </c:ext>
          </c:extLst>
        </c:ser>
        <c:ser>
          <c:idx val="1"/>
          <c:order val="1"/>
          <c:tx>
            <c:strRef>
              <c:f>'8.12'!$K$29</c:f>
              <c:strCache>
                <c:ptCount val="1"/>
                <c:pt idx="0">
                  <c:v>Energetika</c:v>
                </c:pt>
              </c:strCache>
            </c:strRef>
          </c:tx>
          <c:invertIfNegative val="0"/>
          <c:cat>
            <c:strRef>
              <c:f>'8.12'!$L$27:$N$27</c:f>
              <c:strCache>
                <c:ptCount val="3"/>
                <c:pt idx="0">
                  <c:v>Červenec</c:v>
                </c:pt>
                <c:pt idx="1">
                  <c:v>Srpen</c:v>
                </c:pt>
                <c:pt idx="2">
                  <c:v>Září</c:v>
                </c:pt>
              </c:strCache>
            </c:strRef>
          </c:cat>
          <c:val>
            <c:numRef>
              <c:f>'8.12'!$L$29:$N$29</c:f>
              <c:numCache>
                <c:formatCode>#,##0.0</c:formatCode>
                <c:ptCount val="3"/>
                <c:pt idx="0">
                  <c:v>41.68</c:v>
                </c:pt>
                <c:pt idx="1">
                  <c:v>44.862000000000002</c:v>
                </c:pt>
                <c:pt idx="2">
                  <c:v>94.962000000000003</c:v>
                </c:pt>
              </c:numCache>
            </c:numRef>
          </c:val>
          <c:extLst xmlns:c16r2="http://schemas.microsoft.com/office/drawing/2015/06/chart">
            <c:ext xmlns:c16="http://schemas.microsoft.com/office/drawing/2014/chart" uri="{C3380CC4-5D6E-409C-BE32-E72D297353CC}">
              <c16:uniqueId val="{00000001-AA33-46E2-9EE5-D631A484EE69}"/>
            </c:ext>
          </c:extLst>
        </c:ser>
        <c:ser>
          <c:idx val="2"/>
          <c:order val="2"/>
          <c:tx>
            <c:strRef>
              <c:f>'8.12'!$K$30</c:f>
              <c:strCache>
                <c:ptCount val="1"/>
                <c:pt idx="0">
                  <c:v>Doprava</c:v>
                </c:pt>
              </c:strCache>
            </c:strRef>
          </c:tx>
          <c:invertIfNegative val="0"/>
          <c:cat>
            <c:strRef>
              <c:f>'8.12'!$L$27:$N$27</c:f>
              <c:strCache>
                <c:ptCount val="3"/>
                <c:pt idx="0">
                  <c:v>Červenec</c:v>
                </c:pt>
                <c:pt idx="1">
                  <c:v>Srpen</c:v>
                </c:pt>
                <c:pt idx="2">
                  <c:v>Září</c:v>
                </c:pt>
              </c:strCache>
            </c:strRef>
          </c:cat>
          <c:val>
            <c:numRef>
              <c:f>'8.12'!$L$30:$N$30</c:f>
              <c:numCache>
                <c:formatCode>#,##0.0</c:formatCode>
                <c:ptCount val="3"/>
                <c:pt idx="0">
                  <c:v>298</c:v>
                </c:pt>
                <c:pt idx="1">
                  <c:v>232.4</c:v>
                </c:pt>
                <c:pt idx="2">
                  <c:v>317.5</c:v>
                </c:pt>
              </c:numCache>
            </c:numRef>
          </c:val>
          <c:extLst xmlns:c16r2="http://schemas.microsoft.com/office/drawing/2015/06/chart">
            <c:ext xmlns:c16="http://schemas.microsoft.com/office/drawing/2014/chart" uri="{C3380CC4-5D6E-409C-BE32-E72D297353CC}">
              <c16:uniqueId val="{00000002-AA33-46E2-9EE5-D631A484EE69}"/>
            </c:ext>
          </c:extLst>
        </c:ser>
        <c:ser>
          <c:idx val="3"/>
          <c:order val="3"/>
          <c:tx>
            <c:strRef>
              <c:f>'8.12'!$K$31</c:f>
              <c:strCache>
                <c:ptCount val="1"/>
                <c:pt idx="0">
                  <c:v>Stavebnictví</c:v>
                </c:pt>
              </c:strCache>
            </c:strRef>
          </c:tx>
          <c:invertIfNegative val="0"/>
          <c:cat>
            <c:strRef>
              <c:f>'8.12'!$L$27:$N$27</c:f>
              <c:strCache>
                <c:ptCount val="3"/>
                <c:pt idx="0">
                  <c:v>Červenec</c:v>
                </c:pt>
                <c:pt idx="1">
                  <c:v>Srpen</c:v>
                </c:pt>
                <c:pt idx="2">
                  <c:v>Září</c:v>
                </c:pt>
              </c:strCache>
            </c:strRef>
          </c:cat>
          <c:val>
            <c:numRef>
              <c:f>'8.12'!$L$31:$N$31</c:f>
              <c:numCache>
                <c:formatCode>#,##0.0</c:formatCode>
                <c:ptCount val="3"/>
                <c:pt idx="0">
                  <c:v>1576.48</c:v>
                </c:pt>
                <c:pt idx="1">
                  <c:v>828.81</c:v>
                </c:pt>
                <c:pt idx="2">
                  <c:v>1748.68</c:v>
                </c:pt>
              </c:numCache>
            </c:numRef>
          </c:val>
          <c:extLst xmlns:c16r2="http://schemas.microsoft.com/office/drawing/2015/06/chart">
            <c:ext xmlns:c16="http://schemas.microsoft.com/office/drawing/2014/chart" uri="{C3380CC4-5D6E-409C-BE32-E72D297353CC}">
              <c16:uniqueId val="{00000003-AA33-46E2-9EE5-D631A484EE69}"/>
            </c:ext>
          </c:extLst>
        </c:ser>
        <c:ser>
          <c:idx val="4"/>
          <c:order val="4"/>
          <c:tx>
            <c:strRef>
              <c:f>'8.12'!$K$32</c:f>
              <c:strCache>
                <c:ptCount val="1"/>
                <c:pt idx="0">
                  <c:v>Zemědělství a lesnictví</c:v>
                </c:pt>
              </c:strCache>
            </c:strRef>
          </c:tx>
          <c:invertIfNegative val="0"/>
          <c:cat>
            <c:strRef>
              <c:f>'8.12'!$L$27:$N$27</c:f>
              <c:strCache>
                <c:ptCount val="3"/>
                <c:pt idx="0">
                  <c:v>Červenec</c:v>
                </c:pt>
                <c:pt idx="1">
                  <c:v>Srpen</c:v>
                </c:pt>
                <c:pt idx="2">
                  <c:v>Září</c:v>
                </c:pt>
              </c:strCache>
            </c:strRef>
          </c:cat>
          <c:val>
            <c:numRef>
              <c:f>'8.12'!$L$32:$N$32</c:f>
              <c:numCache>
                <c:formatCode>#,##0.0</c:formatCode>
                <c:ptCount val="3"/>
                <c:pt idx="0">
                  <c:v>1177.606</c:v>
                </c:pt>
                <c:pt idx="1">
                  <c:v>1056.29</c:v>
                </c:pt>
                <c:pt idx="2">
                  <c:v>2135.56</c:v>
                </c:pt>
              </c:numCache>
            </c:numRef>
          </c:val>
          <c:extLst xmlns:c16r2="http://schemas.microsoft.com/office/drawing/2015/06/chart">
            <c:ext xmlns:c16="http://schemas.microsoft.com/office/drawing/2014/chart" uri="{C3380CC4-5D6E-409C-BE32-E72D297353CC}">
              <c16:uniqueId val="{00000004-AA33-46E2-9EE5-D631A484EE69}"/>
            </c:ext>
          </c:extLst>
        </c:ser>
        <c:ser>
          <c:idx val="5"/>
          <c:order val="5"/>
          <c:tx>
            <c:strRef>
              <c:f>'8.12'!$K$33</c:f>
              <c:strCache>
                <c:ptCount val="1"/>
                <c:pt idx="0">
                  <c:v>Domácnosti</c:v>
                </c:pt>
              </c:strCache>
            </c:strRef>
          </c:tx>
          <c:invertIfNegative val="0"/>
          <c:cat>
            <c:strRef>
              <c:f>'8.12'!$L$27:$N$27</c:f>
              <c:strCache>
                <c:ptCount val="3"/>
                <c:pt idx="0">
                  <c:v>Červenec</c:v>
                </c:pt>
                <c:pt idx="1">
                  <c:v>Srpen</c:v>
                </c:pt>
                <c:pt idx="2">
                  <c:v>Září</c:v>
                </c:pt>
              </c:strCache>
            </c:strRef>
          </c:cat>
          <c:val>
            <c:numRef>
              <c:f>'8.12'!$L$33:$N$33</c:f>
              <c:numCache>
                <c:formatCode>#,##0.0</c:formatCode>
                <c:ptCount val="3"/>
                <c:pt idx="0">
                  <c:v>61592.771000000001</c:v>
                </c:pt>
                <c:pt idx="1">
                  <c:v>60984.929999999993</c:v>
                </c:pt>
                <c:pt idx="2">
                  <c:v>91411.104000000007</c:v>
                </c:pt>
              </c:numCache>
            </c:numRef>
          </c:val>
          <c:extLst xmlns:c16r2="http://schemas.microsoft.com/office/drawing/2015/06/chart">
            <c:ext xmlns:c16="http://schemas.microsoft.com/office/drawing/2014/chart" uri="{C3380CC4-5D6E-409C-BE32-E72D297353CC}">
              <c16:uniqueId val="{00000005-AA33-46E2-9EE5-D631A484EE69}"/>
            </c:ext>
          </c:extLst>
        </c:ser>
        <c:ser>
          <c:idx val="6"/>
          <c:order val="6"/>
          <c:tx>
            <c:strRef>
              <c:f>'8.12'!$K$34</c:f>
              <c:strCache>
                <c:ptCount val="1"/>
                <c:pt idx="0">
                  <c:v>Obchod, služby, školství, zdravotnictví</c:v>
                </c:pt>
              </c:strCache>
            </c:strRef>
          </c:tx>
          <c:invertIfNegative val="0"/>
          <c:cat>
            <c:strRef>
              <c:f>'8.12'!$L$27:$N$27</c:f>
              <c:strCache>
                <c:ptCount val="3"/>
                <c:pt idx="0">
                  <c:v>Červenec</c:v>
                </c:pt>
                <c:pt idx="1">
                  <c:v>Srpen</c:v>
                </c:pt>
                <c:pt idx="2">
                  <c:v>Září</c:v>
                </c:pt>
              </c:strCache>
            </c:strRef>
          </c:cat>
          <c:val>
            <c:numRef>
              <c:f>'8.12'!$L$34:$N$34</c:f>
              <c:numCache>
                <c:formatCode>#,##0.0</c:formatCode>
                <c:ptCount val="3"/>
                <c:pt idx="0">
                  <c:v>23350.476000000002</c:v>
                </c:pt>
                <c:pt idx="1">
                  <c:v>23547.142</c:v>
                </c:pt>
                <c:pt idx="2">
                  <c:v>35266.343999999997</c:v>
                </c:pt>
              </c:numCache>
            </c:numRef>
          </c:val>
          <c:extLst xmlns:c16r2="http://schemas.microsoft.com/office/drawing/2015/06/chart">
            <c:ext xmlns:c16="http://schemas.microsoft.com/office/drawing/2014/chart" uri="{C3380CC4-5D6E-409C-BE32-E72D297353CC}">
              <c16:uniqueId val="{00000006-AA33-46E2-9EE5-D631A484EE69}"/>
            </c:ext>
          </c:extLst>
        </c:ser>
        <c:ser>
          <c:idx val="7"/>
          <c:order val="7"/>
          <c:tx>
            <c:strRef>
              <c:f>'8.12'!$K$35</c:f>
              <c:strCache>
                <c:ptCount val="1"/>
                <c:pt idx="0">
                  <c:v>Ostatní</c:v>
                </c:pt>
              </c:strCache>
            </c:strRef>
          </c:tx>
          <c:invertIfNegative val="0"/>
          <c:cat>
            <c:strRef>
              <c:f>'8.12'!$L$27:$N$27</c:f>
              <c:strCache>
                <c:ptCount val="3"/>
                <c:pt idx="0">
                  <c:v>Červenec</c:v>
                </c:pt>
                <c:pt idx="1">
                  <c:v>Srpen</c:v>
                </c:pt>
                <c:pt idx="2">
                  <c:v>Září</c:v>
                </c:pt>
              </c:strCache>
            </c:strRef>
          </c:cat>
          <c:val>
            <c:numRef>
              <c:f>'8.12'!$L$35:$N$35</c:f>
              <c:numCache>
                <c:formatCode>#,##0.0</c:formatCode>
                <c:ptCount val="3"/>
                <c:pt idx="0">
                  <c:v>203.17000000000002</c:v>
                </c:pt>
                <c:pt idx="1">
                  <c:v>194.53</c:v>
                </c:pt>
                <c:pt idx="2">
                  <c:v>524.62599999999998</c:v>
                </c:pt>
              </c:numCache>
            </c:numRef>
          </c:val>
          <c:extLst xmlns:c16r2="http://schemas.microsoft.com/office/drawing/2015/06/chart">
            <c:ext xmlns:c16="http://schemas.microsoft.com/office/drawing/2014/chart" uri="{C3380CC4-5D6E-409C-BE32-E72D297353CC}">
              <c16:uniqueId val="{00000007-AA33-46E2-9EE5-D631A484EE69}"/>
            </c:ext>
          </c:extLst>
        </c:ser>
        <c:dLbls>
          <c:showLegendKey val="0"/>
          <c:showVal val="0"/>
          <c:showCatName val="0"/>
          <c:showSerName val="0"/>
          <c:showPercent val="0"/>
          <c:showBubbleSize val="0"/>
        </c:dLbls>
        <c:gapWidth val="150"/>
        <c:overlap val="100"/>
        <c:axId val="173468288"/>
        <c:axId val="173470080"/>
      </c:barChart>
      <c:catAx>
        <c:axId val="173468288"/>
        <c:scaling>
          <c:orientation val="minMax"/>
        </c:scaling>
        <c:delete val="0"/>
        <c:axPos val="b"/>
        <c:numFmt formatCode="General" sourceLinked="1"/>
        <c:majorTickMark val="none"/>
        <c:minorTickMark val="none"/>
        <c:tickLblPos val="nextTo"/>
        <c:txPr>
          <a:bodyPr/>
          <a:lstStyle/>
          <a:p>
            <a:pPr>
              <a:defRPr sz="900"/>
            </a:pPr>
            <a:endParaRPr lang="cs-CZ"/>
          </a:p>
        </c:txPr>
        <c:crossAx val="173470080"/>
        <c:crossesAt val="0"/>
        <c:auto val="1"/>
        <c:lblAlgn val="ctr"/>
        <c:lblOffset val="100"/>
        <c:noMultiLvlLbl val="0"/>
      </c:catAx>
      <c:valAx>
        <c:axId val="173470080"/>
        <c:scaling>
          <c:orientation val="minMax"/>
          <c:max val="1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73468288"/>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'8.12'!$L$40</c:f>
              <c:strCache>
                <c:ptCount val="1"/>
                <c:pt idx="0">
                  <c:v>Instalovaný výkon</c:v>
                </c:pt>
              </c:strCache>
            </c:strRef>
          </c:tx>
          <c:invertIfNegative val="0"/>
          <c:val>
            <c:numRef>
              <c:f>'8.12'!$M$40</c:f>
              <c:numCache>
                <c:formatCode>0.0%</c:formatCode>
                <c:ptCount val="1"/>
                <c:pt idx="0">
                  <c:v>0.10938651546918862</c:v>
                </c:pt>
              </c:numCache>
            </c:numRef>
          </c:val>
          <c:extLst xmlns:c16r2="http://schemas.microsoft.com/office/drawing/2015/06/chart">
            <c:ext xmlns:c16="http://schemas.microsoft.com/office/drawing/2014/chart" uri="{C3380CC4-5D6E-409C-BE32-E72D297353CC}">
              <c16:uniqueId val="{00000000-4A26-4189-BD7E-C8C949409679}"/>
            </c:ext>
          </c:extLst>
        </c:ser>
        <c:ser>
          <c:idx val="1"/>
          <c:order val="1"/>
          <c:tx>
            <c:strRef>
              <c:f>'8.12'!$L$41</c:f>
              <c:strCache>
                <c:ptCount val="1"/>
                <c:pt idx="0">
                  <c:v>Výroba tepla brutto</c:v>
                </c:pt>
              </c:strCache>
            </c:strRef>
          </c:tx>
          <c:invertIfNegative val="0"/>
          <c:val>
            <c:numRef>
              <c:f>'8.12'!$M$41</c:f>
              <c:numCache>
                <c:formatCode>0.0%</c:formatCode>
                <c:ptCount val="1"/>
                <c:pt idx="0">
                  <c:v>0.15542058136173828</c:v>
                </c:pt>
              </c:numCache>
            </c:numRef>
          </c:val>
          <c:extLst xmlns:c16r2="http://schemas.microsoft.com/office/drawing/2015/06/chart">
            <c:ext xmlns:c16="http://schemas.microsoft.com/office/drawing/2014/chart" uri="{C3380CC4-5D6E-409C-BE32-E72D297353CC}">
              <c16:uniqueId val="{00000001-4A26-4189-BD7E-C8C949409679}"/>
            </c:ext>
          </c:extLst>
        </c:ser>
        <c:ser>
          <c:idx val="2"/>
          <c:order val="2"/>
          <c:tx>
            <c:strRef>
              <c:f>'8.12'!$L$42</c:f>
              <c:strCache>
                <c:ptCount val="1"/>
                <c:pt idx="0">
                  <c:v>Dodávky tepla</c:v>
                </c:pt>
              </c:strCache>
            </c:strRef>
          </c:tx>
          <c:invertIfNegative val="0"/>
          <c:val>
            <c:numRef>
              <c:f>'8.12'!$M$42</c:f>
              <c:numCache>
                <c:formatCode>0.0%</c:formatCode>
                <c:ptCount val="1"/>
                <c:pt idx="0">
                  <c:v>0.24546665493398426</c:v>
                </c:pt>
              </c:numCache>
            </c:numRef>
          </c:val>
          <c:extLst xmlns:c16r2="http://schemas.microsoft.com/office/drawing/2015/06/chart">
            <c:ext xmlns:c16="http://schemas.microsoft.com/office/drawing/2014/chart" uri="{C3380CC4-5D6E-409C-BE32-E72D297353CC}">
              <c16:uniqueId val="{00000002-4A26-4189-BD7E-C8C949409679}"/>
            </c:ext>
          </c:extLst>
        </c:ser>
        <c:dLbls>
          <c:showLegendKey val="0"/>
          <c:showVal val="0"/>
          <c:showCatName val="0"/>
          <c:showSerName val="0"/>
          <c:showPercent val="0"/>
          <c:showBubbleSize val="0"/>
        </c:dLbls>
        <c:gapWidth val="150"/>
        <c:axId val="173509248"/>
        <c:axId val="173515136"/>
      </c:barChart>
      <c:catAx>
        <c:axId val="173509248"/>
        <c:scaling>
          <c:orientation val="maxMin"/>
        </c:scaling>
        <c:delete val="0"/>
        <c:axPos val="l"/>
        <c:numFmt formatCode="General" sourceLinked="1"/>
        <c:majorTickMark val="none"/>
        <c:minorTickMark val="none"/>
        <c:tickLblPos val="none"/>
        <c:crossAx val="173515136"/>
        <c:crosses val="autoZero"/>
        <c:auto val="1"/>
        <c:lblAlgn val="ctr"/>
        <c:lblOffset val="100"/>
        <c:noMultiLvlLbl val="0"/>
      </c:catAx>
      <c:valAx>
        <c:axId val="17351513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350924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550846023688664"/>
          <c:y val="4.3823585027139962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'8.12'!$K$10</c:f>
              <c:strCache>
                <c:ptCount val="1"/>
                <c:pt idx="0">
                  <c:v>Biomasa</c:v>
                </c:pt>
              </c:strCache>
            </c:strRef>
          </c:tx>
          <c:spPr>
            <a:solidFill>
              <a:schemeClr val="accent3">
                <a:lumMod val="75000"/>
              </a:schemeClr>
            </a:solidFill>
          </c:spPr>
          <c:invertIfNegative val="0"/>
          <c:cat>
            <c:strRef>
              <c:f>'8.12'!$L$9:$N$9</c:f>
              <c:strCache>
                <c:ptCount val="3"/>
                <c:pt idx="0">
                  <c:v>Červenec</c:v>
                </c:pt>
                <c:pt idx="1">
                  <c:v>Srpen</c:v>
                </c:pt>
                <c:pt idx="2">
                  <c:v>Září</c:v>
                </c:pt>
              </c:strCache>
            </c:strRef>
          </c:cat>
          <c:val>
            <c:numRef>
              <c:f>'8.12'!$L$10:$N$10</c:f>
              <c:numCache>
                <c:formatCode>#,##0.0</c:formatCode>
                <c:ptCount val="3"/>
                <c:pt idx="0">
                  <c:v>19776.982</c:v>
                </c:pt>
                <c:pt idx="1">
                  <c:v>12605.296000000002</c:v>
                </c:pt>
                <c:pt idx="2">
                  <c:v>24815.184000000001</c:v>
                </c:pt>
              </c:numCache>
            </c:numRef>
          </c:val>
          <c:extLst xmlns:c16r2="http://schemas.microsoft.com/office/drawing/2015/06/chart">
            <c:ext xmlns:c16="http://schemas.microsoft.com/office/drawing/2014/chart" uri="{C3380CC4-5D6E-409C-BE32-E72D297353CC}">
              <c16:uniqueId val="{00000000-EE6D-4FF2-A84D-EF8DEBB12288}"/>
            </c:ext>
          </c:extLst>
        </c:ser>
        <c:ser>
          <c:idx val="1"/>
          <c:order val="1"/>
          <c:tx>
            <c:strRef>
              <c:f>'8.12'!$K$11</c:f>
              <c:strCache>
                <c:ptCount val="1"/>
                <c:pt idx="0">
                  <c:v>Bioplyn</c:v>
                </c:pt>
              </c:strCache>
            </c:strRef>
          </c:tx>
          <c:spPr>
            <a:solidFill>
              <a:schemeClr val="bg2">
                <a:lumMod val="50000"/>
              </a:schemeClr>
            </a:solidFill>
          </c:spPr>
          <c:invertIfNegative val="0"/>
          <c:cat>
            <c:strRef>
              <c:f>'8.12'!$L$9:$N$9</c:f>
              <c:strCache>
                <c:ptCount val="3"/>
                <c:pt idx="0">
                  <c:v>Červenec</c:v>
                </c:pt>
                <c:pt idx="1">
                  <c:v>Srpen</c:v>
                </c:pt>
                <c:pt idx="2">
                  <c:v>Září</c:v>
                </c:pt>
              </c:strCache>
            </c:strRef>
          </c:cat>
          <c:val>
            <c:numRef>
              <c:f>'8.12'!$L$11:$N$11</c:f>
              <c:numCache>
                <c:formatCode>#,##0.0</c:formatCode>
                <c:ptCount val="3"/>
                <c:pt idx="0">
                  <c:v>2604.9499999999998</c:v>
                </c:pt>
                <c:pt idx="1">
                  <c:v>2401.7220000000002</c:v>
                </c:pt>
                <c:pt idx="2">
                  <c:v>3750.4430000000002</c:v>
                </c:pt>
              </c:numCache>
            </c:numRef>
          </c:val>
          <c:extLst xmlns:c16r2="http://schemas.microsoft.com/office/drawing/2015/06/chart">
            <c:ext xmlns:c16="http://schemas.microsoft.com/office/drawing/2014/chart" uri="{C3380CC4-5D6E-409C-BE32-E72D297353CC}">
              <c16:uniqueId val="{00000001-EE6D-4FF2-A84D-EF8DEBB12288}"/>
            </c:ext>
          </c:extLst>
        </c:ser>
        <c:ser>
          <c:idx val="2"/>
          <c:order val="2"/>
          <c:tx>
            <c:strRef>
              <c:f>'8.12'!$K$12</c:f>
              <c:strCache>
                <c:ptCount val="1"/>
                <c:pt idx="0">
                  <c:v>Černé uhlí</c:v>
                </c:pt>
              </c:strCache>
            </c:strRef>
          </c:tx>
          <c:spPr>
            <a:solidFill>
              <a:schemeClr val="tx1"/>
            </a:solidFill>
          </c:spPr>
          <c:invertIfNegative val="0"/>
          <c:cat>
            <c:strRef>
              <c:f>'8.12'!$L$9:$N$9</c:f>
              <c:strCache>
                <c:ptCount val="3"/>
                <c:pt idx="0">
                  <c:v>Červenec</c:v>
                </c:pt>
                <c:pt idx="1">
                  <c:v>Srpen</c:v>
                </c:pt>
                <c:pt idx="2">
                  <c:v>Září</c:v>
                </c:pt>
              </c:strCache>
            </c:strRef>
          </c:cat>
          <c:val>
            <c:numRef>
              <c:f>'8.12'!$L$12:$N$12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EE6D-4FF2-A84D-EF8DEBB12288}"/>
            </c:ext>
          </c:extLst>
        </c:ser>
        <c:ser>
          <c:idx val="3"/>
          <c:order val="3"/>
          <c:tx>
            <c:strRef>
              <c:f>'8.12'!$K$13</c:f>
              <c:strCache>
                <c:ptCount val="1"/>
                <c:pt idx="0">
                  <c:v>Elektrická energie</c:v>
                </c:pt>
              </c:strCache>
            </c:strRef>
          </c:tx>
          <c:invertIfNegative val="0"/>
          <c:cat>
            <c:strRef>
              <c:f>'8.12'!$L$9:$N$9</c:f>
              <c:strCache>
                <c:ptCount val="3"/>
                <c:pt idx="0">
                  <c:v>Červenec</c:v>
                </c:pt>
                <c:pt idx="1">
                  <c:v>Srpen</c:v>
                </c:pt>
                <c:pt idx="2">
                  <c:v>Září</c:v>
                </c:pt>
              </c:strCache>
            </c:strRef>
          </c:cat>
          <c:val>
            <c:numRef>
              <c:f>'8.12'!$L$13:$N$13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EE6D-4FF2-A84D-EF8DEBB12288}"/>
            </c:ext>
          </c:extLst>
        </c:ser>
        <c:ser>
          <c:idx val="4"/>
          <c:order val="4"/>
          <c:tx>
            <c:strRef>
              <c:f>'8.12'!$K$14</c:f>
              <c:strCache>
                <c:ptCount val="1"/>
                <c:pt idx="0">
                  <c:v>Energie prostředí (tepelné čerpadlo)</c:v>
                </c:pt>
              </c:strCache>
            </c:strRef>
          </c:tx>
          <c:invertIfNegative val="0"/>
          <c:cat>
            <c:strRef>
              <c:f>'8.12'!$L$9:$N$9</c:f>
              <c:strCache>
                <c:ptCount val="3"/>
                <c:pt idx="0">
                  <c:v>Červenec</c:v>
                </c:pt>
                <c:pt idx="1">
                  <c:v>Srpen</c:v>
                </c:pt>
                <c:pt idx="2">
                  <c:v>Září</c:v>
                </c:pt>
              </c:strCache>
            </c:strRef>
          </c:cat>
          <c:val>
            <c:numRef>
              <c:f>'8.12'!$L$14:$N$14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EE6D-4FF2-A84D-EF8DEBB12288}"/>
            </c:ext>
          </c:extLst>
        </c:ser>
        <c:ser>
          <c:idx val="5"/>
          <c:order val="5"/>
          <c:tx>
            <c:strRef>
              <c:f>'8.12'!$K$15</c:f>
              <c:strCache>
                <c:ptCount val="1"/>
                <c:pt idx="0">
                  <c:v>Energie Slunce (solární kolektor)</c:v>
                </c:pt>
              </c:strCache>
            </c:strRef>
          </c:tx>
          <c:invertIfNegative val="0"/>
          <c:cat>
            <c:strRef>
              <c:f>'8.12'!$L$9:$N$9</c:f>
              <c:strCache>
                <c:ptCount val="3"/>
                <c:pt idx="0">
                  <c:v>Červenec</c:v>
                </c:pt>
                <c:pt idx="1">
                  <c:v>Srpen</c:v>
                </c:pt>
                <c:pt idx="2">
                  <c:v>Září</c:v>
                </c:pt>
              </c:strCache>
            </c:strRef>
          </c:cat>
          <c:val>
            <c:numRef>
              <c:f>'8.12'!$L$15:$N$15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EE6D-4FF2-A84D-EF8DEBB12288}"/>
            </c:ext>
          </c:extLst>
        </c:ser>
        <c:ser>
          <c:idx val="6"/>
          <c:order val="6"/>
          <c:tx>
            <c:strRef>
              <c:f>'8.12'!$K$16</c:f>
              <c:strCache>
                <c:ptCount val="1"/>
                <c:pt idx="0">
                  <c:v>Hnědé uhlí</c:v>
                </c:pt>
              </c:strCache>
            </c:strRef>
          </c:tx>
          <c:spPr>
            <a:solidFill>
              <a:srgbClr val="6E4932"/>
            </a:solidFill>
          </c:spPr>
          <c:invertIfNegative val="0"/>
          <c:cat>
            <c:strRef>
              <c:f>'8.12'!$L$9:$N$9</c:f>
              <c:strCache>
                <c:ptCount val="3"/>
                <c:pt idx="0">
                  <c:v>Červenec</c:v>
                </c:pt>
                <c:pt idx="1">
                  <c:v>Srpen</c:v>
                </c:pt>
                <c:pt idx="2">
                  <c:v>Září</c:v>
                </c:pt>
              </c:strCache>
            </c:strRef>
          </c:cat>
          <c:val>
            <c:numRef>
              <c:f>'8.12'!$L$16:$N$16</c:f>
              <c:numCache>
                <c:formatCode>#,##0.0</c:formatCode>
                <c:ptCount val="3"/>
                <c:pt idx="0">
                  <c:v>220879.54</c:v>
                </c:pt>
                <c:pt idx="1">
                  <c:v>249981.715</c:v>
                </c:pt>
                <c:pt idx="2">
                  <c:v>458910.53</c:v>
                </c:pt>
              </c:numCache>
            </c:numRef>
          </c:val>
          <c:extLst xmlns:c16r2="http://schemas.microsoft.com/office/drawing/2015/06/chart">
            <c:ext xmlns:c16="http://schemas.microsoft.com/office/drawing/2014/chart" uri="{C3380CC4-5D6E-409C-BE32-E72D297353CC}">
              <c16:uniqueId val="{00000006-EE6D-4FF2-A84D-EF8DEBB12288}"/>
            </c:ext>
          </c:extLst>
        </c:ser>
        <c:ser>
          <c:idx val="7"/>
          <c:order val="7"/>
          <c:tx>
            <c:strRef>
              <c:f>'8.12'!$K$17</c:f>
              <c:strCache>
                <c:ptCount val="1"/>
                <c:pt idx="0">
                  <c:v>Jaderné palivo</c:v>
                </c:pt>
              </c:strCache>
            </c:strRef>
          </c:tx>
          <c:invertIfNegative val="0"/>
          <c:cat>
            <c:strRef>
              <c:f>'8.12'!$L$9:$N$9</c:f>
              <c:strCache>
                <c:ptCount val="3"/>
                <c:pt idx="0">
                  <c:v>Červenec</c:v>
                </c:pt>
                <c:pt idx="1">
                  <c:v>Srpen</c:v>
                </c:pt>
                <c:pt idx="2">
                  <c:v>Září</c:v>
                </c:pt>
              </c:strCache>
            </c:strRef>
          </c:cat>
          <c:val>
            <c:numRef>
              <c:f>'8.12'!$L$17:$N$17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EE6D-4FF2-A84D-EF8DEBB12288}"/>
            </c:ext>
          </c:extLst>
        </c:ser>
        <c:ser>
          <c:idx val="8"/>
          <c:order val="8"/>
          <c:tx>
            <c:strRef>
              <c:f>'8.12'!$K$18</c:f>
              <c:strCache>
                <c:ptCount val="1"/>
                <c:pt idx="0">
                  <c:v>Koks</c:v>
                </c:pt>
              </c:strCache>
            </c:strRef>
          </c:tx>
          <c:invertIfNegative val="0"/>
          <c:cat>
            <c:strRef>
              <c:f>'8.12'!$L$9:$N$9</c:f>
              <c:strCache>
                <c:ptCount val="3"/>
                <c:pt idx="0">
                  <c:v>Červenec</c:v>
                </c:pt>
                <c:pt idx="1">
                  <c:v>Srpen</c:v>
                </c:pt>
                <c:pt idx="2">
                  <c:v>Září</c:v>
                </c:pt>
              </c:strCache>
            </c:strRef>
          </c:cat>
          <c:val>
            <c:numRef>
              <c:f>'8.12'!$L$18:$N$18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EE6D-4FF2-A84D-EF8DEBB12288}"/>
            </c:ext>
          </c:extLst>
        </c:ser>
        <c:ser>
          <c:idx val="9"/>
          <c:order val="9"/>
          <c:tx>
            <c:strRef>
              <c:f>'8.12'!$K$19</c:f>
              <c:strCache>
                <c:ptCount val="1"/>
                <c:pt idx="0">
                  <c:v>Odpadní teplo</c:v>
                </c:pt>
              </c:strCache>
            </c:strRef>
          </c:tx>
          <c:invertIfNegative val="0"/>
          <c:cat>
            <c:strRef>
              <c:f>'8.12'!$L$9:$N$9</c:f>
              <c:strCache>
                <c:ptCount val="3"/>
                <c:pt idx="0">
                  <c:v>Červenec</c:v>
                </c:pt>
                <c:pt idx="1">
                  <c:v>Srpen</c:v>
                </c:pt>
                <c:pt idx="2">
                  <c:v>Září</c:v>
                </c:pt>
              </c:strCache>
            </c:strRef>
          </c:cat>
          <c:val>
            <c:numRef>
              <c:f>'8.12'!$L$19:$N$19</c:f>
              <c:numCache>
                <c:formatCode>#,##0.0</c:formatCode>
                <c:ptCount val="3"/>
                <c:pt idx="0">
                  <c:v>9138.17</c:v>
                </c:pt>
                <c:pt idx="1">
                  <c:v>10295.530000000001</c:v>
                </c:pt>
                <c:pt idx="2">
                  <c:v>17364.078999999998</c:v>
                </c:pt>
              </c:numCache>
            </c:numRef>
          </c:val>
          <c:extLst xmlns:c16r2="http://schemas.microsoft.com/office/drawing/2015/06/chart">
            <c:ext xmlns:c16="http://schemas.microsoft.com/office/drawing/2014/chart" uri="{C3380CC4-5D6E-409C-BE32-E72D297353CC}">
              <c16:uniqueId val="{00000009-EE6D-4FF2-A84D-EF8DEBB12288}"/>
            </c:ext>
          </c:extLst>
        </c:ser>
        <c:ser>
          <c:idx val="10"/>
          <c:order val="10"/>
          <c:tx>
            <c:strRef>
              <c:f>'8.12'!$K$20</c:f>
              <c:strCache>
                <c:ptCount val="1"/>
                <c:pt idx="0">
                  <c:v>Ostatní kapalná paliva</c:v>
                </c:pt>
              </c:strCache>
            </c:strRef>
          </c:tx>
          <c:invertIfNegative val="0"/>
          <c:cat>
            <c:strRef>
              <c:f>'8.12'!$L$9:$N$9</c:f>
              <c:strCache>
                <c:ptCount val="3"/>
                <c:pt idx="0">
                  <c:v>Červenec</c:v>
                </c:pt>
                <c:pt idx="1">
                  <c:v>Srpen</c:v>
                </c:pt>
                <c:pt idx="2">
                  <c:v>Září</c:v>
                </c:pt>
              </c:strCache>
            </c:strRef>
          </c:cat>
          <c:val>
            <c:numRef>
              <c:f>'8.12'!$L$20:$N$20</c:f>
              <c:numCache>
                <c:formatCode>#,##0.0</c:formatCode>
                <c:ptCount val="3"/>
                <c:pt idx="0">
                  <c:v>742.16700000000003</c:v>
                </c:pt>
                <c:pt idx="1">
                  <c:v>883.24900000000002</c:v>
                </c:pt>
                <c:pt idx="2">
                  <c:v>961.96900000000005</c:v>
                </c:pt>
              </c:numCache>
            </c:numRef>
          </c:val>
          <c:extLst xmlns:c16r2="http://schemas.microsoft.com/office/drawing/2015/06/chart">
            <c:ext xmlns:c16="http://schemas.microsoft.com/office/drawing/2014/chart" uri="{C3380CC4-5D6E-409C-BE32-E72D297353CC}">
              <c16:uniqueId val="{0000000A-EE6D-4FF2-A84D-EF8DEBB12288}"/>
            </c:ext>
          </c:extLst>
        </c:ser>
        <c:ser>
          <c:idx val="11"/>
          <c:order val="11"/>
          <c:tx>
            <c:strRef>
              <c:f>'8.12'!$K$21</c:f>
              <c:strCache>
                <c:ptCount val="1"/>
                <c:pt idx="0">
                  <c:v>Ostatní pevná paliva</c:v>
                </c:pt>
              </c:strCache>
            </c:strRef>
          </c:tx>
          <c:invertIfNegative val="0"/>
          <c:cat>
            <c:strRef>
              <c:f>'8.12'!$L$9:$N$9</c:f>
              <c:strCache>
                <c:ptCount val="3"/>
                <c:pt idx="0">
                  <c:v>Červenec</c:v>
                </c:pt>
                <c:pt idx="1">
                  <c:v>Srpen</c:v>
                </c:pt>
                <c:pt idx="2">
                  <c:v>Září</c:v>
                </c:pt>
              </c:strCache>
            </c:strRef>
          </c:cat>
          <c:val>
            <c:numRef>
              <c:f>'8.12'!$L$21:$N$21</c:f>
              <c:numCache>
                <c:formatCode>#,##0.0</c:formatCode>
                <c:ptCount val="3"/>
                <c:pt idx="0">
                  <c:v>7239.3098707196914</c:v>
                </c:pt>
                <c:pt idx="1">
                  <c:v>8412.0763850358217</c:v>
                </c:pt>
                <c:pt idx="2">
                  <c:v>1269.0442409833406</c:v>
                </c:pt>
              </c:numCache>
            </c:numRef>
          </c:val>
          <c:extLst xmlns:c16r2="http://schemas.microsoft.com/office/drawing/2015/06/chart">
            <c:ext xmlns:c16="http://schemas.microsoft.com/office/drawing/2014/chart" uri="{C3380CC4-5D6E-409C-BE32-E72D297353CC}">
              <c16:uniqueId val="{0000000B-EE6D-4FF2-A84D-EF8DEBB12288}"/>
            </c:ext>
          </c:extLst>
        </c:ser>
        <c:ser>
          <c:idx val="12"/>
          <c:order val="12"/>
          <c:tx>
            <c:strRef>
              <c:f>'8.12'!$K$22</c:f>
              <c:strCache>
                <c:ptCount val="1"/>
                <c:pt idx="0">
                  <c:v>Ostatní plyny</c:v>
                </c:pt>
              </c:strCache>
            </c:strRef>
          </c:tx>
          <c:invertIfNegative val="0"/>
          <c:cat>
            <c:strRef>
              <c:f>'8.12'!$L$9:$N$9</c:f>
              <c:strCache>
                <c:ptCount val="3"/>
                <c:pt idx="0">
                  <c:v>Červenec</c:v>
                </c:pt>
                <c:pt idx="1">
                  <c:v>Srpen</c:v>
                </c:pt>
                <c:pt idx="2">
                  <c:v>Září</c:v>
                </c:pt>
              </c:strCache>
            </c:strRef>
          </c:cat>
          <c:val>
            <c:numRef>
              <c:f>'8.12'!$L$22:$N$22</c:f>
              <c:numCache>
                <c:formatCode>#,##0.0</c:formatCode>
                <c:ptCount val="3"/>
                <c:pt idx="0">
                  <c:v>71622.070000000007</c:v>
                </c:pt>
                <c:pt idx="1">
                  <c:v>81515.34</c:v>
                </c:pt>
                <c:pt idx="2">
                  <c:v>68506.861000000004</c:v>
                </c:pt>
              </c:numCache>
            </c:numRef>
          </c:val>
          <c:extLst xmlns:c16r2="http://schemas.microsoft.com/office/drawing/2015/06/chart">
            <c:ext xmlns:c16="http://schemas.microsoft.com/office/drawing/2014/chart" uri="{C3380CC4-5D6E-409C-BE32-E72D297353CC}">
              <c16:uniqueId val="{0000000C-EE6D-4FF2-A84D-EF8DEBB12288}"/>
            </c:ext>
          </c:extLst>
        </c:ser>
        <c:ser>
          <c:idx val="13"/>
          <c:order val="13"/>
          <c:tx>
            <c:strRef>
              <c:f>'8.12'!$K$23</c:f>
              <c:strCache>
                <c:ptCount val="1"/>
                <c:pt idx="0">
                  <c:v>Ostatní</c:v>
                </c:pt>
              </c:strCache>
            </c:strRef>
          </c:tx>
          <c:invertIfNegative val="0"/>
          <c:cat>
            <c:strRef>
              <c:f>'8.12'!$L$9:$N$9</c:f>
              <c:strCache>
                <c:ptCount val="3"/>
                <c:pt idx="0">
                  <c:v>Červenec</c:v>
                </c:pt>
                <c:pt idx="1">
                  <c:v>Srpen</c:v>
                </c:pt>
                <c:pt idx="2">
                  <c:v>Září</c:v>
                </c:pt>
              </c:strCache>
            </c:strRef>
          </c:cat>
          <c:val>
            <c:numRef>
              <c:f>'8.12'!$L$23:$N$23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EE6D-4FF2-A84D-EF8DEBB12288}"/>
            </c:ext>
          </c:extLst>
        </c:ser>
        <c:ser>
          <c:idx val="14"/>
          <c:order val="14"/>
          <c:tx>
            <c:strRef>
              <c:f>'8.12'!$K$24</c:f>
              <c:strCache>
                <c:ptCount val="1"/>
                <c:pt idx="0">
                  <c:v>Topné oleje</c:v>
                </c:pt>
              </c:strCache>
            </c:strRef>
          </c:tx>
          <c:invertIfNegative val="0"/>
          <c:cat>
            <c:strRef>
              <c:f>'8.12'!$L$9:$N$9</c:f>
              <c:strCache>
                <c:ptCount val="3"/>
                <c:pt idx="0">
                  <c:v>Červenec</c:v>
                </c:pt>
                <c:pt idx="1">
                  <c:v>Srpen</c:v>
                </c:pt>
                <c:pt idx="2">
                  <c:v>Září</c:v>
                </c:pt>
              </c:strCache>
            </c:strRef>
          </c:cat>
          <c:val>
            <c:numRef>
              <c:f>'8.12'!$L$24:$N$24</c:f>
              <c:numCache>
                <c:formatCode>#,##0.0</c:formatCode>
                <c:ptCount val="3"/>
                <c:pt idx="0">
                  <c:v>2565.1999999999998</c:v>
                </c:pt>
                <c:pt idx="1">
                  <c:v>31.2</c:v>
                </c:pt>
                <c:pt idx="2">
                  <c:v>83</c:v>
                </c:pt>
              </c:numCache>
            </c:numRef>
          </c:val>
          <c:extLst xmlns:c16r2="http://schemas.microsoft.com/office/drawing/2015/06/chart">
            <c:ext xmlns:c16="http://schemas.microsoft.com/office/drawing/2014/chart" uri="{C3380CC4-5D6E-409C-BE32-E72D297353CC}">
              <c16:uniqueId val="{0000000E-EE6D-4FF2-A84D-EF8DEBB12288}"/>
            </c:ext>
          </c:extLst>
        </c:ser>
        <c:ser>
          <c:idx val="15"/>
          <c:order val="15"/>
          <c:tx>
            <c:strRef>
              <c:f>'8.12'!$K$25</c:f>
              <c:strCache>
                <c:ptCount val="1"/>
                <c:pt idx="0">
                  <c:v>Zemní plyn</c:v>
                </c:pt>
              </c:strCache>
            </c:strRef>
          </c:tx>
          <c:spPr>
            <a:solidFill>
              <a:srgbClr val="EBE600"/>
            </a:solidFill>
          </c:spPr>
          <c:invertIfNegative val="0"/>
          <c:cat>
            <c:strRef>
              <c:f>'8.12'!$L$9:$N$9</c:f>
              <c:strCache>
                <c:ptCount val="3"/>
                <c:pt idx="0">
                  <c:v>Červenec</c:v>
                </c:pt>
                <c:pt idx="1">
                  <c:v>Srpen</c:v>
                </c:pt>
                <c:pt idx="2">
                  <c:v>Září</c:v>
                </c:pt>
              </c:strCache>
            </c:strRef>
          </c:cat>
          <c:val>
            <c:numRef>
              <c:f>'8.12'!$L$25:$N$25</c:f>
              <c:numCache>
                <c:formatCode>#,##0.0</c:formatCode>
                <c:ptCount val="3"/>
                <c:pt idx="0">
                  <c:v>364851.15212928032</c:v>
                </c:pt>
                <c:pt idx="1">
                  <c:v>366007.48961496423</c:v>
                </c:pt>
                <c:pt idx="2">
                  <c:v>367877.39975901652</c:v>
                </c:pt>
              </c:numCache>
            </c:numRef>
          </c:val>
          <c:extLst xmlns:c16r2="http://schemas.microsoft.com/office/drawing/2015/06/chart">
            <c:ext xmlns:c16="http://schemas.microsoft.com/office/drawing/2014/chart" uri="{C3380CC4-5D6E-409C-BE32-E72D297353CC}">
              <c16:uniqueId val="{0000000F-EE6D-4FF2-A84D-EF8DEBB12288}"/>
            </c:ext>
          </c:extLst>
        </c:ser>
        <c:dLbls>
          <c:showLegendKey val="0"/>
          <c:showVal val="0"/>
          <c:showCatName val="0"/>
          <c:showSerName val="0"/>
          <c:showPercent val="0"/>
          <c:showBubbleSize val="0"/>
        </c:dLbls>
        <c:gapWidth val="150"/>
        <c:overlap val="100"/>
        <c:axId val="173746816"/>
        <c:axId val="173760896"/>
      </c:barChart>
      <c:catAx>
        <c:axId val="173746816"/>
        <c:scaling>
          <c:orientation val="minMax"/>
        </c:scaling>
        <c:delete val="0"/>
        <c:axPos val="b"/>
        <c:numFmt formatCode="General" sourceLinked="1"/>
        <c:majorTickMark val="none"/>
        <c:minorTickMark val="none"/>
        <c:tickLblPos val="nextTo"/>
        <c:txPr>
          <a:bodyPr/>
          <a:lstStyle/>
          <a:p>
            <a:pPr>
              <a:defRPr sz="900"/>
            </a:pPr>
            <a:endParaRPr lang="cs-CZ"/>
          </a:p>
        </c:txPr>
        <c:crossAx val="173760896"/>
        <c:crosses val="autoZero"/>
        <c:auto val="1"/>
        <c:lblAlgn val="ctr"/>
        <c:lblOffset val="100"/>
        <c:noMultiLvlLbl val="0"/>
      </c:catAx>
      <c:valAx>
        <c:axId val="1737608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3746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AF25-484B-92F1-8EF446706F13}"/>
              </c:ext>
            </c:extLst>
          </c:dPt>
          <c:cat>
            <c:numRef>
              <c:f>'8.12'!$O$28:$O$35</c:f>
              <c:numCache>
                <c:formatCode>#,##0.0</c:formatCode>
                <c:ptCount val="8"/>
              </c:numCache>
            </c:numRef>
          </c:cat>
          <c:val>
            <c:numRef>
              <c:f>'8.12'!$J$28:$J$35</c:f>
              <c:numCache>
                <c:formatCode>0.0</c:formatCode>
                <c:ptCount val="8"/>
              </c:numCache>
            </c:numRef>
          </c:val>
          <c:extLst xmlns:c16r2="http://schemas.microsoft.com/office/drawing/2015/06/chart">
            <c:ext xmlns:c16="http://schemas.microsoft.com/office/drawing/2014/chart" uri="{C3380CC4-5D6E-409C-BE32-E72D297353CC}">
              <c16:uniqueId val="{00000001-AF25-484B-92F1-8EF446706F13}"/>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extLst xmlns:c16r2="http://schemas.microsoft.com/office/drawing/2015/06/chart">
            <c:ext xmlns:c16="http://schemas.microsoft.com/office/drawing/2014/chart" uri="{C3380CC4-5D6E-409C-BE32-E72D297353CC}">
              <c16:uniqueId val="{00000000-BF8D-462D-A977-427E6967AD97}"/>
            </c:ext>
          </c:extLst>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extLst xmlns:c16r2="http://schemas.microsoft.com/office/drawing/2015/06/chart">
            <c:ext xmlns:c16="http://schemas.microsoft.com/office/drawing/2014/chart" uri="{C3380CC4-5D6E-409C-BE32-E72D297353CC}">
              <c16:uniqueId val="{00000001-BF8D-462D-A977-427E6967AD97}"/>
            </c:ext>
          </c:extLst>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extLst xmlns:c16r2="http://schemas.microsoft.com/office/drawing/2015/06/chart">
            <c:ext xmlns:c16="http://schemas.microsoft.com/office/drawing/2014/chart" uri="{C3380CC4-5D6E-409C-BE32-E72D297353CC}">
              <c16:uniqueId val="{00000002-BF8D-462D-A977-427E6967AD97}"/>
            </c:ext>
          </c:extLst>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extLst xmlns:c16r2="http://schemas.microsoft.com/office/drawing/2015/06/chart">
            <c:ext xmlns:c16="http://schemas.microsoft.com/office/drawing/2014/chart" uri="{C3380CC4-5D6E-409C-BE32-E72D297353CC}">
              <c16:uniqueId val="{00000003-BF8D-462D-A977-427E6967AD97}"/>
            </c:ext>
          </c:extLst>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extLst xmlns:c16r2="http://schemas.microsoft.com/office/drawing/2015/06/chart">
            <c:ext xmlns:c16="http://schemas.microsoft.com/office/drawing/2014/chart" uri="{C3380CC4-5D6E-409C-BE32-E72D297353CC}">
              <c16:uniqueId val="{00000004-BF8D-462D-A977-427E6967AD97}"/>
            </c:ext>
          </c:extLst>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extLst xmlns:c16r2="http://schemas.microsoft.com/office/drawing/2015/06/chart">
            <c:ext xmlns:c16="http://schemas.microsoft.com/office/drawing/2014/chart" uri="{C3380CC4-5D6E-409C-BE32-E72D297353CC}">
              <c16:uniqueId val="{00000005-BF8D-462D-A977-427E6967AD97}"/>
            </c:ext>
          </c:extLst>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extLst xmlns:c16r2="http://schemas.microsoft.com/office/drawing/2015/06/chart">
            <c:ext xmlns:c16="http://schemas.microsoft.com/office/drawing/2014/chart" uri="{C3380CC4-5D6E-409C-BE32-E72D297353CC}">
              <c16:uniqueId val="{00000006-BF8D-462D-A977-427E6967AD97}"/>
            </c:ext>
          </c:extLst>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extLst xmlns:c16r2="http://schemas.microsoft.com/office/drawing/2015/06/chart">
            <c:ext xmlns:c16="http://schemas.microsoft.com/office/drawing/2014/chart" uri="{C3380CC4-5D6E-409C-BE32-E72D297353CC}">
              <c16:uniqueId val="{00000007-BF8D-462D-A977-427E6967AD97}"/>
            </c:ext>
          </c:extLst>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extLst xmlns:c16r2="http://schemas.microsoft.com/office/drawing/2015/06/chart">
            <c:ext xmlns:c16="http://schemas.microsoft.com/office/drawing/2014/chart" uri="{C3380CC4-5D6E-409C-BE32-E72D297353CC}">
              <c16:uniqueId val="{00000008-BF8D-462D-A977-427E6967AD97}"/>
            </c:ext>
          </c:extLst>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extLst xmlns:c16r2="http://schemas.microsoft.com/office/drawing/2015/06/chart">
            <c:ext xmlns:c16="http://schemas.microsoft.com/office/drawing/2014/chart" uri="{C3380CC4-5D6E-409C-BE32-E72D297353CC}">
              <c16:uniqueId val="{00000009-BF8D-462D-A977-427E6967AD97}"/>
            </c:ext>
          </c:extLst>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extLst xmlns:c16r2="http://schemas.microsoft.com/office/drawing/2015/06/chart">
            <c:ext xmlns:c16="http://schemas.microsoft.com/office/drawing/2014/chart" uri="{C3380CC4-5D6E-409C-BE32-E72D297353CC}">
              <c16:uniqueId val="{0000000A-BF8D-462D-A977-427E6967AD97}"/>
            </c:ext>
          </c:extLst>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extLst xmlns:c16r2="http://schemas.microsoft.com/office/drawing/2015/06/chart">
            <c:ext xmlns:c16="http://schemas.microsoft.com/office/drawing/2014/chart" uri="{C3380CC4-5D6E-409C-BE32-E72D297353CC}">
              <c16:uniqueId val="{0000000B-BF8D-462D-A977-427E6967AD97}"/>
            </c:ext>
          </c:extLst>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extLst xmlns:c16r2="http://schemas.microsoft.com/office/drawing/2015/06/chart">
            <c:ext xmlns:c16="http://schemas.microsoft.com/office/drawing/2014/chart" uri="{C3380CC4-5D6E-409C-BE32-E72D297353CC}">
              <c16:uniqueId val="{0000000C-BF8D-462D-A977-427E6967AD97}"/>
            </c:ext>
          </c:extLst>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extLst xmlns:c16r2="http://schemas.microsoft.com/office/drawing/2015/06/chart">
            <c:ext xmlns:c16="http://schemas.microsoft.com/office/drawing/2014/chart" uri="{C3380CC4-5D6E-409C-BE32-E72D297353CC}">
              <c16:uniqueId val="{0000000D-BF8D-462D-A977-427E6967AD97}"/>
            </c:ext>
          </c:extLst>
        </c:ser>
        <c:dLbls>
          <c:showLegendKey val="0"/>
          <c:showVal val="0"/>
          <c:showCatName val="0"/>
          <c:showSerName val="0"/>
          <c:showPercent val="0"/>
          <c:showBubbleSize val="0"/>
        </c:dLbls>
        <c:gapWidth val="150"/>
        <c:axId val="127338752"/>
        <c:axId val="127356928"/>
      </c:barChart>
      <c:catAx>
        <c:axId val="127338752"/>
        <c:scaling>
          <c:orientation val="minMax"/>
        </c:scaling>
        <c:delete val="1"/>
        <c:axPos val="b"/>
        <c:numFmt formatCode="General" sourceLinked="1"/>
        <c:majorTickMark val="out"/>
        <c:minorTickMark val="none"/>
        <c:tickLblPos val="nextTo"/>
        <c:crossAx val="127356928"/>
        <c:crosses val="autoZero"/>
        <c:auto val="1"/>
        <c:lblAlgn val="ctr"/>
        <c:lblOffset val="100"/>
        <c:noMultiLvlLbl val="0"/>
      </c:catAx>
      <c:valAx>
        <c:axId val="127356928"/>
        <c:scaling>
          <c:orientation val="minMax"/>
        </c:scaling>
        <c:delete val="1"/>
        <c:axPos val="l"/>
        <c:numFmt formatCode="General" sourceLinked="1"/>
        <c:majorTickMark val="out"/>
        <c:minorTickMark val="none"/>
        <c:tickLblPos val="nextTo"/>
        <c:crossAx val="1273387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0AB6-4789-99FE-040A7D52FAF1}"/>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0AB6-4789-99FE-040A7D52FAF1}"/>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0AB6-4789-99FE-040A7D52FAF1}"/>
              </c:ext>
            </c:extLst>
          </c:dPt>
          <c:dPt>
            <c:idx val="5"/>
            <c:bubble3D val="0"/>
            <c:extLst xmlns:c16r2="http://schemas.microsoft.com/office/drawing/2015/06/chart">
              <c:ext xmlns:c16="http://schemas.microsoft.com/office/drawing/2014/chart" uri="{C3380CC4-5D6E-409C-BE32-E72D297353CC}">
                <c16:uniqueId val="{00000006-0AB6-4789-99FE-040A7D52FAF1}"/>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0AB6-4789-99FE-040A7D52FAF1}"/>
              </c:ext>
            </c:extLst>
          </c:dPt>
          <c:dPt>
            <c:idx val="7"/>
            <c:bubble3D val="0"/>
            <c:extLst xmlns:c16r2="http://schemas.microsoft.com/office/drawing/2015/06/chart">
              <c:ext xmlns:c16="http://schemas.microsoft.com/office/drawing/2014/chart" uri="{C3380CC4-5D6E-409C-BE32-E72D297353CC}">
                <c16:uniqueId val="{00000009-0AB6-4789-99FE-040A7D52FAF1}"/>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0AB6-4789-99FE-040A7D52FAF1}"/>
              </c:ext>
            </c:extLst>
          </c:dPt>
          <c:cat>
            <c:numRef>
              <c:f>'8.13'!$O$10:$O$25</c:f>
              <c:numCache>
                <c:formatCode>0.0%</c:formatCode>
                <c:ptCount val="16"/>
              </c:numCache>
            </c:numRef>
          </c:cat>
          <c:val>
            <c:numRef>
              <c:f>'8.13'!$J$10:$J$25</c:f>
              <c:numCache>
                <c:formatCode>0.0</c:formatCode>
                <c:ptCount val="16"/>
              </c:numCache>
            </c:numRef>
          </c:val>
          <c:extLst xmlns:c16r2="http://schemas.microsoft.com/office/drawing/2015/06/chart">
            <c:ext xmlns:c16="http://schemas.microsoft.com/office/drawing/2014/chart" uri="{C3380CC4-5D6E-409C-BE32-E72D297353CC}">
              <c16:uniqueId val="{0000000C-0AB6-4789-99FE-040A7D52FAF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230611620795107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'8.13'!$K$27</c:f>
              <c:strCache>
                <c:ptCount val="1"/>
                <c:pt idx="0">
                  <c:v>Průmysl</c:v>
                </c:pt>
              </c:strCache>
            </c:strRef>
          </c:tx>
          <c:invertIfNegative val="0"/>
          <c:cat>
            <c:strRef>
              <c:f>'8.13'!$L$26:$N$26</c:f>
              <c:strCache>
                <c:ptCount val="3"/>
                <c:pt idx="0">
                  <c:v>Červenec</c:v>
                </c:pt>
                <c:pt idx="1">
                  <c:v>Srpen</c:v>
                </c:pt>
                <c:pt idx="2">
                  <c:v>Září</c:v>
                </c:pt>
              </c:strCache>
            </c:strRef>
          </c:cat>
          <c:val>
            <c:numRef>
              <c:f>'8.13'!$L$27:$N$27</c:f>
              <c:numCache>
                <c:formatCode>#,##0.0</c:formatCode>
                <c:ptCount val="3"/>
                <c:pt idx="0">
                  <c:v>244780.73099999997</c:v>
                </c:pt>
                <c:pt idx="1">
                  <c:v>246904.87800000006</c:v>
                </c:pt>
                <c:pt idx="2">
                  <c:v>303379.09200000006</c:v>
                </c:pt>
              </c:numCache>
            </c:numRef>
          </c:val>
          <c:extLst xmlns:c16r2="http://schemas.microsoft.com/office/drawing/2015/06/chart">
            <c:ext xmlns:c16="http://schemas.microsoft.com/office/drawing/2014/chart" uri="{C3380CC4-5D6E-409C-BE32-E72D297353CC}">
              <c16:uniqueId val="{00000000-8386-4549-91F6-92326612DADF}"/>
            </c:ext>
          </c:extLst>
        </c:ser>
        <c:ser>
          <c:idx val="1"/>
          <c:order val="1"/>
          <c:tx>
            <c:strRef>
              <c:f>'8.13'!$K$28</c:f>
              <c:strCache>
                <c:ptCount val="1"/>
                <c:pt idx="0">
                  <c:v>Energetika</c:v>
                </c:pt>
              </c:strCache>
            </c:strRef>
          </c:tx>
          <c:invertIfNegative val="0"/>
          <c:cat>
            <c:strRef>
              <c:f>'8.13'!$L$26:$N$26</c:f>
              <c:strCache>
                <c:ptCount val="3"/>
                <c:pt idx="0">
                  <c:v>Červenec</c:v>
                </c:pt>
                <c:pt idx="1">
                  <c:v>Srpen</c:v>
                </c:pt>
                <c:pt idx="2">
                  <c:v>Září</c:v>
                </c:pt>
              </c:strCache>
            </c:strRef>
          </c:cat>
          <c:val>
            <c:numRef>
              <c:f>'8.13'!$L$28:$N$28</c:f>
              <c:numCache>
                <c:formatCode>#,##0.0</c:formatCode>
                <c:ptCount val="3"/>
                <c:pt idx="0">
                  <c:v>13215.310000000001</c:v>
                </c:pt>
                <c:pt idx="1">
                  <c:v>12201.780999999999</c:v>
                </c:pt>
                <c:pt idx="2">
                  <c:v>10609.470000000001</c:v>
                </c:pt>
              </c:numCache>
            </c:numRef>
          </c:val>
          <c:extLst xmlns:c16r2="http://schemas.microsoft.com/office/drawing/2015/06/chart">
            <c:ext xmlns:c16="http://schemas.microsoft.com/office/drawing/2014/chart" uri="{C3380CC4-5D6E-409C-BE32-E72D297353CC}">
              <c16:uniqueId val="{00000001-8386-4549-91F6-92326612DADF}"/>
            </c:ext>
          </c:extLst>
        </c:ser>
        <c:ser>
          <c:idx val="2"/>
          <c:order val="2"/>
          <c:tx>
            <c:strRef>
              <c:f>'8.13'!$K$29</c:f>
              <c:strCache>
                <c:ptCount val="1"/>
                <c:pt idx="0">
                  <c:v>Doprava</c:v>
                </c:pt>
              </c:strCache>
            </c:strRef>
          </c:tx>
          <c:invertIfNegative val="0"/>
          <c:cat>
            <c:strRef>
              <c:f>'8.13'!$L$26:$N$26</c:f>
              <c:strCache>
                <c:ptCount val="3"/>
                <c:pt idx="0">
                  <c:v>Červenec</c:v>
                </c:pt>
                <c:pt idx="1">
                  <c:v>Srpen</c:v>
                </c:pt>
                <c:pt idx="2">
                  <c:v>Září</c:v>
                </c:pt>
              </c:strCache>
            </c:strRef>
          </c:cat>
          <c:val>
            <c:numRef>
              <c:f>'8.13'!$L$29:$N$29</c:f>
              <c:numCache>
                <c:formatCode>#,##0.0</c:formatCode>
                <c:ptCount val="3"/>
                <c:pt idx="0">
                  <c:v>998.13</c:v>
                </c:pt>
                <c:pt idx="1">
                  <c:v>738.9</c:v>
                </c:pt>
                <c:pt idx="2">
                  <c:v>2053.9850000000001</c:v>
                </c:pt>
              </c:numCache>
            </c:numRef>
          </c:val>
          <c:extLst xmlns:c16r2="http://schemas.microsoft.com/office/drawing/2015/06/chart">
            <c:ext xmlns:c16="http://schemas.microsoft.com/office/drawing/2014/chart" uri="{C3380CC4-5D6E-409C-BE32-E72D297353CC}">
              <c16:uniqueId val="{00000002-8386-4549-91F6-92326612DADF}"/>
            </c:ext>
          </c:extLst>
        </c:ser>
        <c:ser>
          <c:idx val="3"/>
          <c:order val="3"/>
          <c:tx>
            <c:strRef>
              <c:f>'8.13'!$K$30</c:f>
              <c:strCache>
                <c:ptCount val="1"/>
                <c:pt idx="0">
                  <c:v>Stavebnictví</c:v>
                </c:pt>
              </c:strCache>
            </c:strRef>
          </c:tx>
          <c:invertIfNegative val="0"/>
          <c:cat>
            <c:strRef>
              <c:f>'8.13'!$L$26:$N$26</c:f>
              <c:strCache>
                <c:ptCount val="3"/>
                <c:pt idx="0">
                  <c:v>Červenec</c:v>
                </c:pt>
                <c:pt idx="1">
                  <c:v>Srpen</c:v>
                </c:pt>
                <c:pt idx="2">
                  <c:v>Září</c:v>
                </c:pt>
              </c:strCache>
            </c:strRef>
          </c:cat>
          <c:val>
            <c:numRef>
              <c:f>'8.13'!$L$30:$N$30</c:f>
              <c:numCache>
                <c:formatCode>#,##0.0</c:formatCode>
                <c:ptCount val="3"/>
                <c:pt idx="0">
                  <c:v>14.396000000000001</c:v>
                </c:pt>
                <c:pt idx="1">
                  <c:v>12.997</c:v>
                </c:pt>
                <c:pt idx="2">
                  <c:v>222.077</c:v>
                </c:pt>
              </c:numCache>
            </c:numRef>
          </c:val>
          <c:extLst xmlns:c16r2="http://schemas.microsoft.com/office/drawing/2015/06/chart">
            <c:ext xmlns:c16="http://schemas.microsoft.com/office/drawing/2014/chart" uri="{C3380CC4-5D6E-409C-BE32-E72D297353CC}">
              <c16:uniqueId val="{00000003-8386-4549-91F6-92326612DADF}"/>
            </c:ext>
          </c:extLst>
        </c:ser>
        <c:ser>
          <c:idx val="4"/>
          <c:order val="4"/>
          <c:tx>
            <c:strRef>
              <c:f>'8.13'!$K$31</c:f>
              <c:strCache>
                <c:ptCount val="1"/>
                <c:pt idx="0">
                  <c:v>Zemědělství a lesnictví</c:v>
                </c:pt>
              </c:strCache>
            </c:strRef>
          </c:tx>
          <c:invertIfNegative val="0"/>
          <c:cat>
            <c:strRef>
              <c:f>'8.13'!$L$26:$N$26</c:f>
              <c:strCache>
                <c:ptCount val="3"/>
                <c:pt idx="0">
                  <c:v>Červenec</c:v>
                </c:pt>
                <c:pt idx="1">
                  <c:v>Srpen</c:v>
                </c:pt>
                <c:pt idx="2">
                  <c:v>Září</c:v>
                </c:pt>
              </c:strCache>
            </c:strRef>
          </c:cat>
          <c:val>
            <c:numRef>
              <c:f>'8.13'!$L$31:$N$31</c:f>
              <c:numCache>
                <c:formatCode>#,##0.0</c:formatCode>
                <c:ptCount val="3"/>
                <c:pt idx="0">
                  <c:v>2574.1099999999997</c:v>
                </c:pt>
                <c:pt idx="1">
                  <c:v>2669.28</c:v>
                </c:pt>
                <c:pt idx="2">
                  <c:v>5171.3799999999992</c:v>
                </c:pt>
              </c:numCache>
            </c:numRef>
          </c:val>
          <c:extLst xmlns:c16r2="http://schemas.microsoft.com/office/drawing/2015/06/chart">
            <c:ext xmlns:c16="http://schemas.microsoft.com/office/drawing/2014/chart" uri="{C3380CC4-5D6E-409C-BE32-E72D297353CC}">
              <c16:uniqueId val="{00000004-8386-4549-91F6-92326612DADF}"/>
            </c:ext>
          </c:extLst>
        </c:ser>
        <c:ser>
          <c:idx val="5"/>
          <c:order val="5"/>
          <c:tx>
            <c:strRef>
              <c:f>'8.13'!$K$32</c:f>
              <c:strCache>
                <c:ptCount val="1"/>
                <c:pt idx="0">
                  <c:v>Domácnosti</c:v>
                </c:pt>
              </c:strCache>
            </c:strRef>
          </c:tx>
          <c:invertIfNegative val="0"/>
          <c:cat>
            <c:strRef>
              <c:f>'8.13'!$L$26:$N$26</c:f>
              <c:strCache>
                <c:ptCount val="3"/>
                <c:pt idx="0">
                  <c:v>Červenec</c:v>
                </c:pt>
                <c:pt idx="1">
                  <c:v>Srpen</c:v>
                </c:pt>
                <c:pt idx="2">
                  <c:v>Září</c:v>
                </c:pt>
              </c:strCache>
            </c:strRef>
          </c:cat>
          <c:val>
            <c:numRef>
              <c:f>'8.13'!$L$32:$N$32</c:f>
              <c:numCache>
                <c:formatCode>#,##0.0</c:formatCode>
                <c:ptCount val="3"/>
                <c:pt idx="0">
                  <c:v>108785.54099999998</c:v>
                </c:pt>
                <c:pt idx="1">
                  <c:v>96351.232000000018</c:v>
                </c:pt>
                <c:pt idx="2">
                  <c:v>140535.54399999999</c:v>
                </c:pt>
              </c:numCache>
            </c:numRef>
          </c:val>
          <c:extLst xmlns:c16r2="http://schemas.microsoft.com/office/drawing/2015/06/chart">
            <c:ext xmlns:c16="http://schemas.microsoft.com/office/drawing/2014/chart" uri="{C3380CC4-5D6E-409C-BE32-E72D297353CC}">
              <c16:uniqueId val="{00000005-8386-4549-91F6-92326612DADF}"/>
            </c:ext>
          </c:extLst>
        </c:ser>
        <c:ser>
          <c:idx val="6"/>
          <c:order val="6"/>
          <c:tx>
            <c:strRef>
              <c:f>'8.13'!$K$33</c:f>
              <c:strCache>
                <c:ptCount val="1"/>
                <c:pt idx="0">
                  <c:v>Obchod, služby, školství, zdravotnictví</c:v>
                </c:pt>
              </c:strCache>
            </c:strRef>
          </c:tx>
          <c:invertIfNegative val="0"/>
          <c:cat>
            <c:strRef>
              <c:f>'8.13'!$L$26:$N$26</c:f>
              <c:strCache>
                <c:ptCount val="3"/>
                <c:pt idx="0">
                  <c:v>Červenec</c:v>
                </c:pt>
                <c:pt idx="1">
                  <c:v>Srpen</c:v>
                </c:pt>
                <c:pt idx="2">
                  <c:v>Září</c:v>
                </c:pt>
              </c:strCache>
            </c:strRef>
          </c:cat>
          <c:val>
            <c:numRef>
              <c:f>'8.13'!$L$33:$N$33</c:f>
              <c:numCache>
                <c:formatCode>#,##0.0</c:formatCode>
                <c:ptCount val="3"/>
                <c:pt idx="0">
                  <c:v>39423.957999999991</c:v>
                </c:pt>
                <c:pt idx="1">
                  <c:v>33991.69200000001</c:v>
                </c:pt>
                <c:pt idx="2">
                  <c:v>53255.727000000014</c:v>
                </c:pt>
              </c:numCache>
            </c:numRef>
          </c:val>
          <c:extLst xmlns:c16r2="http://schemas.microsoft.com/office/drawing/2015/06/chart">
            <c:ext xmlns:c16="http://schemas.microsoft.com/office/drawing/2014/chart" uri="{C3380CC4-5D6E-409C-BE32-E72D297353CC}">
              <c16:uniqueId val="{00000006-8386-4549-91F6-92326612DADF}"/>
            </c:ext>
          </c:extLst>
        </c:ser>
        <c:ser>
          <c:idx val="7"/>
          <c:order val="7"/>
          <c:tx>
            <c:strRef>
              <c:f>'8.13'!$K$34</c:f>
              <c:strCache>
                <c:ptCount val="1"/>
                <c:pt idx="0">
                  <c:v>Ostatní</c:v>
                </c:pt>
              </c:strCache>
            </c:strRef>
          </c:tx>
          <c:invertIfNegative val="0"/>
          <c:cat>
            <c:strRef>
              <c:f>'8.13'!$L$26:$N$26</c:f>
              <c:strCache>
                <c:ptCount val="3"/>
                <c:pt idx="0">
                  <c:v>Červenec</c:v>
                </c:pt>
                <c:pt idx="1">
                  <c:v>Srpen</c:v>
                </c:pt>
                <c:pt idx="2">
                  <c:v>Září</c:v>
                </c:pt>
              </c:strCache>
            </c:strRef>
          </c:cat>
          <c:val>
            <c:numRef>
              <c:f>'8.13'!$L$34:$N$34</c:f>
              <c:numCache>
                <c:formatCode>#,##0.0</c:formatCode>
                <c:ptCount val="3"/>
                <c:pt idx="0">
                  <c:v>3861.29</c:v>
                </c:pt>
                <c:pt idx="1">
                  <c:v>3571.0159999999996</c:v>
                </c:pt>
                <c:pt idx="2">
                  <c:v>5175.6679999999997</c:v>
                </c:pt>
              </c:numCache>
            </c:numRef>
          </c:val>
          <c:extLst xmlns:c16r2="http://schemas.microsoft.com/office/drawing/2015/06/chart">
            <c:ext xmlns:c16="http://schemas.microsoft.com/office/drawing/2014/chart" uri="{C3380CC4-5D6E-409C-BE32-E72D297353CC}">
              <c16:uniqueId val="{00000007-8386-4549-91F6-92326612DADF}"/>
            </c:ext>
          </c:extLst>
        </c:ser>
        <c:dLbls>
          <c:showLegendKey val="0"/>
          <c:showVal val="0"/>
          <c:showCatName val="0"/>
          <c:showSerName val="0"/>
          <c:showPercent val="0"/>
          <c:showBubbleSize val="0"/>
        </c:dLbls>
        <c:gapWidth val="150"/>
        <c:overlap val="100"/>
        <c:axId val="174095744"/>
        <c:axId val="174105728"/>
      </c:barChart>
      <c:catAx>
        <c:axId val="174095744"/>
        <c:scaling>
          <c:orientation val="minMax"/>
        </c:scaling>
        <c:delete val="0"/>
        <c:axPos val="b"/>
        <c:numFmt formatCode="General" sourceLinked="1"/>
        <c:majorTickMark val="none"/>
        <c:minorTickMark val="none"/>
        <c:tickLblPos val="nextTo"/>
        <c:txPr>
          <a:bodyPr/>
          <a:lstStyle/>
          <a:p>
            <a:pPr>
              <a:defRPr sz="900"/>
            </a:pPr>
            <a:endParaRPr lang="cs-CZ"/>
          </a:p>
        </c:txPr>
        <c:crossAx val="174105728"/>
        <c:crosses val="autoZero"/>
        <c:auto val="1"/>
        <c:lblAlgn val="ctr"/>
        <c:lblOffset val="100"/>
        <c:noMultiLvlLbl val="0"/>
      </c:catAx>
      <c:valAx>
        <c:axId val="174105728"/>
        <c:scaling>
          <c:orientation val="minMax"/>
          <c:max val="700000"/>
        </c:scaling>
        <c:delete val="0"/>
        <c:axPos val="l"/>
        <c:majorGridlines/>
        <c:numFmt formatCode="#,##0" sourceLinked="0"/>
        <c:majorTickMark val="out"/>
        <c:minorTickMark val="none"/>
        <c:tickLblPos val="nextTo"/>
        <c:spPr>
          <a:ln>
            <a:noFill/>
          </a:ln>
        </c:spPr>
        <c:txPr>
          <a:bodyPr/>
          <a:lstStyle/>
          <a:p>
            <a:pPr>
              <a:defRPr sz="900"/>
            </a:pPr>
            <a:endParaRPr lang="cs-CZ"/>
          </a:p>
        </c:txPr>
        <c:crossAx val="174095744"/>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'8.13'!$L$39</c:f>
              <c:strCache>
                <c:ptCount val="1"/>
                <c:pt idx="0">
                  <c:v>Instalovaný výkon</c:v>
                </c:pt>
              </c:strCache>
            </c:strRef>
          </c:tx>
          <c:invertIfNegative val="0"/>
          <c:val>
            <c:numRef>
              <c:f>'8.13'!$M$39</c:f>
              <c:numCache>
                <c:formatCode>0.0%</c:formatCode>
                <c:ptCount val="1"/>
                <c:pt idx="0">
                  <c:v>0.25495375353361549</c:v>
                </c:pt>
              </c:numCache>
            </c:numRef>
          </c:val>
          <c:extLst xmlns:c16r2="http://schemas.microsoft.com/office/drawing/2015/06/chart">
            <c:ext xmlns:c16="http://schemas.microsoft.com/office/drawing/2014/chart" uri="{C3380CC4-5D6E-409C-BE32-E72D297353CC}">
              <c16:uniqueId val="{00000000-DEF4-4E34-92D6-CED662CDE72F}"/>
            </c:ext>
          </c:extLst>
        </c:ser>
        <c:ser>
          <c:idx val="1"/>
          <c:order val="1"/>
          <c:tx>
            <c:strRef>
              <c:f>'8.13'!$L$40</c:f>
              <c:strCache>
                <c:ptCount val="1"/>
                <c:pt idx="0">
                  <c:v>Výroba tepla brutto</c:v>
                </c:pt>
              </c:strCache>
            </c:strRef>
          </c:tx>
          <c:invertIfNegative val="0"/>
          <c:val>
            <c:numRef>
              <c:f>'8.13'!$M$40</c:f>
              <c:numCache>
                <c:formatCode>0.0%</c:formatCode>
                <c:ptCount val="1"/>
                <c:pt idx="0">
                  <c:v>0.23855760401546328</c:v>
                </c:pt>
              </c:numCache>
            </c:numRef>
          </c:val>
          <c:extLst xmlns:c16r2="http://schemas.microsoft.com/office/drawing/2015/06/chart">
            <c:ext xmlns:c16="http://schemas.microsoft.com/office/drawing/2014/chart" uri="{C3380CC4-5D6E-409C-BE32-E72D297353CC}">
              <c16:uniqueId val="{00000001-DEF4-4E34-92D6-CED662CDE72F}"/>
            </c:ext>
          </c:extLst>
        </c:ser>
        <c:ser>
          <c:idx val="2"/>
          <c:order val="2"/>
          <c:tx>
            <c:strRef>
              <c:f>'8.13'!$L$41</c:f>
              <c:strCache>
                <c:ptCount val="1"/>
                <c:pt idx="0">
                  <c:v>Dodávky tepla</c:v>
                </c:pt>
              </c:strCache>
            </c:strRef>
          </c:tx>
          <c:invertIfNegative val="0"/>
          <c:val>
            <c:numRef>
              <c:f>'8.13'!$M$41</c:f>
              <c:numCache>
                <c:formatCode>0.0%</c:formatCode>
                <c:ptCount val="1"/>
                <c:pt idx="0">
                  <c:v>0.16857812936944785</c:v>
                </c:pt>
              </c:numCache>
            </c:numRef>
          </c:val>
          <c:extLst xmlns:c16r2="http://schemas.microsoft.com/office/drawing/2015/06/chart">
            <c:ext xmlns:c16="http://schemas.microsoft.com/office/drawing/2014/chart" uri="{C3380CC4-5D6E-409C-BE32-E72D297353CC}">
              <c16:uniqueId val="{00000002-DEF4-4E34-92D6-CED662CDE72F}"/>
            </c:ext>
          </c:extLst>
        </c:ser>
        <c:dLbls>
          <c:showLegendKey val="0"/>
          <c:showVal val="0"/>
          <c:showCatName val="0"/>
          <c:showSerName val="0"/>
          <c:showPercent val="0"/>
          <c:showBubbleSize val="0"/>
        </c:dLbls>
        <c:gapWidth val="150"/>
        <c:axId val="174222720"/>
        <c:axId val="174224512"/>
      </c:barChart>
      <c:catAx>
        <c:axId val="174222720"/>
        <c:scaling>
          <c:orientation val="maxMin"/>
        </c:scaling>
        <c:delete val="0"/>
        <c:axPos val="l"/>
        <c:numFmt formatCode="General" sourceLinked="1"/>
        <c:majorTickMark val="none"/>
        <c:minorTickMark val="none"/>
        <c:tickLblPos val="none"/>
        <c:crossAx val="174224512"/>
        <c:crosses val="autoZero"/>
        <c:auto val="1"/>
        <c:lblAlgn val="ctr"/>
        <c:lblOffset val="100"/>
        <c:noMultiLvlLbl val="0"/>
      </c:catAx>
      <c:valAx>
        <c:axId val="17422451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422272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908996051889452"/>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'8.13'!$K$10</c:f>
              <c:strCache>
                <c:ptCount val="1"/>
                <c:pt idx="0">
                  <c:v>Biomasa</c:v>
                </c:pt>
              </c:strCache>
            </c:strRef>
          </c:tx>
          <c:spPr>
            <a:solidFill>
              <a:schemeClr val="accent3">
                <a:lumMod val="75000"/>
              </a:schemeClr>
            </a:solidFill>
          </c:spPr>
          <c:invertIfNegative val="0"/>
          <c:cat>
            <c:strRef>
              <c:f>'8.13'!$L$9:$N$9</c:f>
              <c:strCache>
                <c:ptCount val="3"/>
                <c:pt idx="0">
                  <c:v>Červenec</c:v>
                </c:pt>
                <c:pt idx="1">
                  <c:v>Srpen</c:v>
                </c:pt>
                <c:pt idx="2">
                  <c:v>Září</c:v>
                </c:pt>
              </c:strCache>
            </c:strRef>
          </c:cat>
          <c:val>
            <c:numRef>
              <c:f>'8.13'!$L$10:$N$10</c:f>
              <c:numCache>
                <c:formatCode>#,##0.0</c:formatCode>
                <c:ptCount val="3"/>
                <c:pt idx="0">
                  <c:v>85101.992999999988</c:v>
                </c:pt>
                <c:pt idx="1">
                  <c:v>86790.14</c:v>
                </c:pt>
                <c:pt idx="2">
                  <c:v>88959.98</c:v>
                </c:pt>
              </c:numCache>
            </c:numRef>
          </c:val>
          <c:extLst xmlns:c16r2="http://schemas.microsoft.com/office/drawing/2015/06/chart">
            <c:ext xmlns:c16="http://schemas.microsoft.com/office/drawing/2014/chart" uri="{C3380CC4-5D6E-409C-BE32-E72D297353CC}">
              <c16:uniqueId val="{00000000-572D-4B89-B608-BDF69614BC00}"/>
            </c:ext>
          </c:extLst>
        </c:ser>
        <c:ser>
          <c:idx val="1"/>
          <c:order val="1"/>
          <c:tx>
            <c:strRef>
              <c:f>'8.13'!$K$11</c:f>
              <c:strCache>
                <c:ptCount val="1"/>
                <c:pt idx="0">
                  <c:v>Bioplyn</c:v>
                </c:pt>
              </c:strCache>
            </c:strRef>
          </c:tx>
          <c:spPr>
            <a:solidFill>
              <a:schemeClr val="bg2">
                <a:lumMod val="50000"/>
              </a:schemeClr>
            </a:solidFill>
          </c:spPr>
          <c:invertIfNegative val="0"/>
          <c:cat>
            <c:strRef>
              <c:f>'8.13'!$L$9:$N$9</c:f>
              <c:strCache>
                <c:ptCount val="3"/>
                <c:pt idx="0">
                  <c:v>Červenec</c:v>
                </c:pt>
                <c:pt idx="1">
                  <c:v>Srpen</c:v>
                </c:pt>
                <c:pt idx="2">
                  <c:v>Září</c:v>
                </c:pt>
              </c:strCache>
            </c:strRef>
          </c:cat>
          <c:val>
            <c:numRef>
              <c:f>'8.13'!$L$11:$N$11</c:f>
              <c:numCache>
                <c:formatCode>#,##0.0</c:formatCode>
                <c:ptCount val="3"/>
                <c:pt idx="0">
                  <c:v>2102.4609999999998</c:v>
                </c:pt>
                <c:pt idx="1">
                  <c:v>2087.252</c:v>
                </c:pt>
                <c:pt idx="2">
                  <c:v>2001.69</c:v>
                </c:pt>
              </c:numCache>
            </c:numRef>
          </c:val>
          <c:extLst xmlns:c16r2="http://schemas.microsoft.com/office/drawing/2015/06/chart">
            <c:ext xmlns:c16="http://schemas.microsoft.com/office/drawing/2014/chart" uri="{C3380CC4-5D6E-409C-BE32-E72D297353CC}">
              <c16:uniqueId val="{00000001-572D-4B89-B608-BDF69614BC00}"/>
            </c:ext>
          </c:extLst>
        </c:ser>
        <c:ser>
          <c:idx val="2"/>
          <c:order val="2"/>
          <c:tx>
            <c:strRef>
              <c:f>'8.13'!$K$12</c:f>
              <c:strCache>
                <c:ptCount val="1"/>
                <c:pt idx="0">
                  <c:v>Černé uhlí</c:v>
                </c:pt>
              </c:strCache>
            </c:strRef>
          </c:tx>
          <c:spPr>
            <a:solidFill>
              <a:schemeClr val="tx1"/>
            </a:solidFill>
          </c:spPr>
          <c:invertIfNegative val="0"/>
          <c:cat>
            <c:strRef>
              <c:f>'8.13'!$L$9:$N$9</c:f>
              <c:strCache>
                <c:ptCount val="3"/>
                <c:pt idx="0">
                  <c:v>Červenec</c:v>
                </c:pt>
                <c:pt idx="1">
                  <c:v>Srpen</c:v>
                </c:pt>
                <c:pt idx="2">
                  <c:v>Září</c:v>
                </c:pt>
              </c:strCache>
            </c:strRef>
          </c:cat>
          <c:val>
            <c:numRef>
              <c:f>'8.13'!$L$12:$N$12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572D-4B89-B608-BDF69614BC00}"/>
            </c:ext>
          </c:extLst>
        </c:ser>
        <c:ser>
          <c:idx val="3"/>
          <c:order val="3"/>
          <c:tx>
            <c:strRef>
              <c:f>'8.13'!$K$13</c:f>
              <c:strCache>
                <c:ptCount val="1"/>
                <c:pt idx="0">
                  <c:v>Elektrická energie</c:v>
                </c:pt>
              </c:strCache>
            </c:strRef>
          </c:tx>
          <c:invertIfNegative val="0"/>
          <c:cat>
            <c:strRef>
              <c:f>'8.13'!$L$9:$N$9</c:f>
              <c:strCache>
                <c:ptCount val="3"/>
                <c:pt idx="0">
                  <c:v>Červenec</c:v>
                </c:pt>
                <c:pt idx="1">
                  <c:v>Srpen</c:v>
                </c:pt>
                <c:pt idx="2">
                  <c:v>Září</c:v>
                </c:pt>
              </c:strCache>
            </c:strRef>
          </c:cat>
          <c:val>
            <c:numRef>
              <c:f>'8.13'!$L$13:$N$13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572D-4B89-B608-BDF69614BC00}"/>
            </c:ext>
          </c:extLst>
        </c:ser>
        <c:ser>
          <c:idx val="4"/>
          <c:order val="4"/>
          <c:tx>
            <c:strRef>
              <c:f>'8.13'!$K$14</c:f>
              <c:strCache>
                <c:ptCount val="1"/>
                <c:pt idx="0">
                  <c:v>Energie prostředí (tepelné čerpadlo)</c:v>
                </c:pt>
              </c:strCache>
            </c:strRef>
          </c:tx>
          <c:invertIfNegative val="0"/>
          <c:cat>
            <c:strRef>
              <c:f>'8.13'!$L$9:$N$9</c:f>
              <c:strCache>
                <c:ptCount val="3"/>
                <c:pt idx="0">
                  <c:v>Červenec</c:v>
                </c:pt>
                <c:pt idx="1">
                  <c:v>Srpen</c:v>
                </c:pt>
                <c:pt idx="2">
                  <c:v>Září</c:v>
                </c:pt>
              </c:strCache>
            </c:strRef>
          </c:cat>
          <c:val>
            <c:numRef>
              <c:f>'8.13'!$L$14:$N$14</c:f>
              <c:numCache>
                <c:formatCode>#,##0.0</c:formatCode>
                <c:ptCount val="3"/>
                <c:pt idx="0">
                  <c:v>140</c:v>
                </c:pt>
                <c:pt idx="1">
                  <c:v>144</c:v>
                </c:pt>
                <c:pt idx="2">
                  <c:v>141</c:v>
                </c:pt>
              </c:numCache>
            </c:numRef>
          </c:val>
          <c:extLst xmlns:c16r2="http://schemas.microsoft.com/office/drawing/2015/06/chart">
            <c:ext xmlns:c16="http://schemas.microsoft.com/office/drawing/2014/chart" uri="{C3380CC4-5D6E-409C-BE32-E72D297353CC}">
              <c16:uniqueId val="{00000004-572D-4B89-B608-BDF69614BC00}"/>
            </c:ext>
          </c:extLst>
        </c:ser>
        <c:ser>
          <c:idx val="5"/>
          <c:order val="5"/>
          <c:tx>
            <c:strRef>
              <c:f>'8.13'!$K$15</c:f>
              <c:strCache>
                <c:ptCount val="1"/>
                <c:pt idx="0">
                  <c:v>Energie Slunce (solární kolektor)</c:v>
                </c:pt>
              </c:strCache>
            </c:strRef>
          </c:tx>
          <c:invertIfNegative val="0"/>
          <c:cat>
            <c:strRef>
              <c:f>'8.13'!$L$9:$N$9</c:f>
              <c:strCache>
                <c:ptCount val="3"/>
                <c:pt idx="0">
                  <c:v>Červenec</c:v>
                </c:pt>
                <c:pt idx="1">
                  <c:v>Srpen</c:v>
                </c:pt>
                <c:pt idx="2">
                  <c:v>Září</c:v>
                </c:pt>
              </c:strCache>
            </c:strRef>
          </c:cat>
          <c:val>
            <c:numRef>
              <c:f>'8.13'!$L$15:$N$15</c:f>
              <c:numCache>
                <c:formatCode>#,##0.0</c:formatCode>
                <c:ptCount val="3"/>
                <c:pt idx="0">
                  <c:v>14</c:v>
                </c:pt>
                <c:pt idx="1">
                  <c:v>13</c:v>
                </c:pt>
                <c:pt idx="2">
                  <c:v>7</c:v>
                </c:pt>
              </c:numCache>
            </c:numRef>
          </c:val>
          <c:extLst xmlns:c16r2="http://schemas.microsoft.com/office/drawing/2015/06/chart">
            <c:ext xmlns:c16="http://schemas.microsoft.com/office/drawing/2014/chart" uri="{C3380CC4-5D6E-409C-BE32-E72D297353CC}">
              <c16:uniqueId val="{00000005-572D-4B89-B608-BDF69614BC00}"/>
            </c:ext>
          </c:extLst>
        </c:ser>
        <c:ser>
          <c:idx val="6"/>
          <c:order val="6"/>
          <c:tx>
            <c:strRef>
              <c:f>'8.13'!$K$16</c:f>
              <c:strCache>
                <c:ptCount val="1"/>
                <c:pt idx="0">
                  <c:v>Hnědé uhlí</c:v>
                </c:pt>
              </c:strCache>
            </c:strRef>
          </c:tx>
          <c:spPr>
            <a:solidFill>
              <a:srgbClr val="6E4932"/>
            </a:solidFill>
          </c:spPr>
          <c:invertIfNegative val="0"/>
          <c:cat>
            <c:strRef>
              <c:f>'8.13'!$L$9:$N$9</c:f>
              <c:strCache>
                <c:ptCount val="3"/>
                <c:pt idx="0">
                  <c:v>Červenec</c:v>
                </c:pt>
                <c:pt idx="1">
                  <c:v>Srpen</c:v>
                </c:pt>
                <c:pt idx="2">
                  <c:v>Září</c:v>
                </c:pt>
              </c:strCache>
            </c:strRef>
          </c:cat>
          <c:val>
            <c:numRef>
              <c:f>'8.13'!$L$16:$N$16</c:f>
              <c:numCache>
                <c:formatCode>#,##0.0</c:formatCode>
                <c:ptCount val="3"/>
                <c:pt idx="0">
                  <c:v>363820.12199999997</c:v>
                </c:pt>
                <c:pt idx="1">
                  <c:v>335611.15299999999</c:v>
                </c:pt>
                <c:pt idx="2">
                  <c:v>464424.54199999996</c:v>
                </c:pt>
              </c:numCache>
            </c:numRef>
          </c:val>
          <c:extLst xmlns:c16r2="http://schemas.microsoft.com/office/drawing/2015/06/chart">
            <c:ext xmlns:c16="http://schemas.microsoft.com/office/drawing/2014/chart" uri="{C3380CC4-5D6E-409C-BE32-E72D297353CC}">
              <c16:uniqueId val="{00000006-572D-4B89-B608-BDF69614BC00}"/>
            </c:ext>
          </c:extLst>
        </c:ser>
        <c:ser>
          <c:idx val="7"/>
          <c:order val="7"/>
          <c:tx>
            <c:strRef>
              <c:f>'8.13'!$K$17</c:f>
              <c:strCache>
                <c:ptCount val="1"/>
                <c:pt idx="0">
                  <c:v>Jaderné palivo</c:v>
                </c:pt>
              </c:strCache>
            </c:strRef>
          </c:tx>
          <c:invertIfNegative val="0"/>
          <c:cat>
            <c:strRef>
              <c:f>'8.13'!$L$9:$N$9</c:f>
              <c:strCache>
                <c:ptCount val="3"/>
                <c:pt idx="0">
                  <c:v>Červenec</c:v>
                </c:pt>
                <c:pt idx="1">
                  <c:v>Srpen</c:v>
                </c:pt>
                <c:pt idx="2">
                  <c:v>Září</c:v>
                </c:pt>
              </c:strCache>
            </c:strRef>
          </c:cat>
          <c:val>
            <c:numRef>
              <c:f>'8.13'!$L$17:$N$17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572D-4B89-B608-BDF69614BC00}"/>
            </c:ext>
          </c:extLst>
        </c:ser>
        <c:ser>
          <c:idx val="8"/>
          <c:order val="8"/>
          <c:tx>
            <c:strRef>
              <c:f>'8.13'!$K$18</c:f>
              <c:strCache>
                <c:ptCount val="1"/>
                <c:pt idx="0">
                  <c:v>Koks</c:v>
                </c:pt>
              </c:strCache>
            </c:strRef>
          </c:tx>
          <c:invertIfNegative val="0"/>
          <c:cat>
            <c:strRef>
              <c:f>'8.13'!$L$9:$N$9</c:f>
              <c:strCache>
                <c:ptCount val="3"/>
                <c:pt idx="0">
                  <c:v>Červenec</c:v>
                </c:pt>
                <c:pt idx="1">
                  <c:v>Srpen</c:v>
                </c:pt>
                <c:pt idx="2">
                  <c:v>Září</c:v>
                </c:pt>
              </c:strCache>
            </c:strRef>
          </c:cat>
          <c:val>
            <c:numRef>
              <c:f>'8.13'!$L$18:$N$18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572D-4B89-B608-BDF69614BC00}"/>
            </c:ext>
          </c:extLst>
        </c:ser>
        <c:ser>
          <c:idx val="9"/>
          <c:order val="9"/>
          <c:tx>
            <c:strRef>
              <c:f>'8.13'!$K$19</c:f>
              <c:strCache>
                <c:ptCount val="1"/>
                <c:pt idx="0">
                  <c:v>Odpadní teplo</c:v>
                </c:pt>
              </c:strCache>
            </c:strRef>
          </c:tx>
          <c:invertIfNegative val="0"/>
          <c:cat>
            <c:strRef>
              <c:f>'8.13'!$L$9:$N$9</c:f>
              <c:strCache>
                <c:ptCount val="3"/>
                <c:pt idx="0">
                  <c:v>Červenec</c:v>
                </c:pt>
                <c:pt idx="1">
                  <c:v>Srpen</c:v>
                </c:pt>
                <c:pt idx="2">
                  <c:v>Září</c:v>
                </c:pt>
              </c:strCache>
            </c:strRef>
          </c:cat>
          <c:val>
            <c:numRef>
              <c:f>'8.13'!$L$19:$N$19</c:f>
              <c:numCache>
                <c:formatCode>#,##0.0</c:formatCode>
                <c:ptCount val="3"/>
                <c:pt idx="0">
                  <c:v>3</c:v>
                </c:pt>
                <c:pt idx="1">
                  <c:v>0</c:v>
                </c:pt>
                <c:pt idx="2">
                  <c:v>0</c:v>
                </c:pt>
              </c:numCache>
            </c:numRef>
          </c:val>
          <c:extLst xmlns:c16r2="http://schemas.microsoft.com/office/drawing/2015/06/chart">
            <c:ext xmlns:c16="http://schemas.microsoft.com/office/drawing/2014/chart" uri="{C3380CC4-5D6E-409C-BE32-E72D297353CC}">
              <c16:uniqueId val="{00000009-572D-4B89-B608-BDF69614BC00}"/>
            </c:ext>
          </c:extLst>
        </c:ser>
        <c:ser>
          <c:idx val="10"/>
          <c:order val="10"/>
          <c:tx>
            <c:strRef>
              <c:f>'8.13'!$K$20</c:f>
              <c:strCache>
                <c:ptCount val="1"/>
                <c:pt idx="0">
                  <c:v>Ostatní kapalná paliva</c:v>
                </c:pt>
              </c:strCache>
            </c:strRef>
          </c:tx>
          <c:invertIfNegative val="0"/>
          <c:cat>
            <c:strRef>
              <c:f>'8.13'!$L$9:$N$9</c:f>
              <c:strCache>
                <c:ptCount val="3"/>
                <c:pt idx="0">
                  <c:v>Červenec</c:v>
                </c:pt>
                <c:pt idx="1">
                  <c:v>Srpen</c:v>
                </c:pt>
                <c:pt idx="2">
                  <c:v>Září</c:v>
                </c:pt>
              </c:strCache>
            </c:strRef>
          </c:cat>
          <c:val>
            <c:numRef>
              <c:f>'8.13'!$L$20:$N$20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572D-4B89-B608-BDF69614BC00}"/>
            </c:ext>
          </c:extLst>
        </c:ser>
        <c:ser>
          <c:idx val="11"/>
          <c:order val="11"/>
          <c:tx>
            <c:strRef>
              <c:f>'8.13'!$K$21</c:f>
              <c:strCache>
                <c:ptCount val="1"/>
                <c:pt idx="0">
                  <c:v>Ostatní pevná paliva</c:v>
                </c:pt>
              </c:strCache>
            </c:strRef>
          </c:tx>
          <c:invertIfNegative val="0"/>
          <c:cat>
            <c:strRef>
              <c:f>'8.13'!$L$9:$N$9</c:f>
              <c:strCache>
                <c:ptCount val="3"/>
                <c:pt idx="0">
                  <c:v>Červenec</c:v>
                </c:pt>
                <c:pt idx="1">
                  <c:v>Srpen</c:v>
                </c:pt>
                <c:pt idx="2">
                  <c:v>Září</c:v>
                </c:pt>
              </c:strCache>
            </c:strRef>
          </c:cat>
          <c:val>
            <c:numRef>
              <c:f>'8.13'!$L$21:$N$21</c:f>
              <c:numCache>
                <c:formatCode>#,##0.0</c:formatCode>
                <c:ptCount val="3"/>
                <c:pt idx="0">
                  <c:v>1131.19</c:v>
                </c:pt>
                <c:pt idx="1">
                  <c:v>1030.52</c:v>
                </c:pt>
                <c:pt idx="2">
                  <c:v>1241.72</c:v>
                </c:pt>
              </c:numCache>
            </c:numRef>
          </c:val>
          <c:extLst xmlns:c16r2="http://schemas.microsoft.com/office/drawing/2015/06/chart">
            <c:ext xmlns:c16="http://schemas.microsoft.com/office/drawing/2014/chart" uri="{C3380CC4-5D6E-409C-BE32-E72D297353CC}">
              <c16:uniqueId val="{0000000B-572D-4B89-B608-BDF69614BC00}"/>
            </c:ext>
          </c:extLst>
        </c:ser>
        <c:ser>
          <c:idx val="12"/>
          <c:order val="12"/>
          <c:tx>
            <c:strRef>
              <c:f>'8.13'!$K$22</c:f>
              <c:strCache>
                <c:ptCount val="1"/>
                <c:pt idx="0">
                  <c:v>Ostatní plyny</c:v>
                </c:pt>
              </c:strCache>
            </c:strRef>
          </c:tx>
          <c:invertIfNegative val="0"/>
          <c:cat>
            <c:strRef>
              <c:f>'8.13'!$L$9:$N$9</c:f>
              <c:strCache>
                <c:ptCount val="3"/>
                <c:pt idx="0">
                  <c:v>Červenec</c:v>
                </c:pt>
                <c:pt idx="1">
                  <c:v>Srpen</c:v>
                </c:pt>
                <c:pt idx="2">
                  <c:v>Září</c:v>
                </c:pt>
              </c:strCache>
            </c:strRef>
          </c:cat>
          <c:val>
            <c:numRef>
              <c:f>'8.13'!$L$22:$N$22</c:f>
              <c:numCache>
                <c:formatCode>#,##0.0</c:formatCode>
                <c:ptCount val="3"/>
                <c:pt idx="0">
                  <c:v>7568</c:v>
                </c:pt>
                <c:pt idx="1">
                  <c:v>23284</c:v>
                </c:pt>
                <c:pt idx="2">
                  <c:v>9568</c:v>
                </c:pt>
              </c:numCache>
            </c:numRef>
          </c:val>
          <c:extLst xmlns:c16r2="http://schemas.microsoft.com/office/drawing/2015/06/chart">
            <c:ext xmlns:c16="http://schemas.microsoft.com/office/drawing/2014/chart" uri="{C3380CC4-5D6E-409C-BE32-E72D297353CC}">
              <c16:uniqueId val="{0000000C-572D-4B89-B608-BDF69614BC00}"/>
            </c:ext>
          </c:extLst>
        </c:ser>
        <c:ser>
          <c:idx val="13"/>
          <c:order val="13"/>
          <c:tx>
            <c:strRef>
              <c:f>'8.13'!$K$23</c:f>
              <c:strCache>
                <c:ptCount val="1"/>
                <c:pt idx="0">
                  <c:v>Ostatní</c:v>
                </c:pt>
              </c:strCache>
            </c:strRef>
          </c:tx>
          <c:invertIfNegative val="0"/>
          <c:cat>
            <c:strRef>
              <c:f>'8.13'!$L$9:$N$9</c:f>
              <c:strCache>
                <c:ptCount val="3"/>
                <c:pt idx="0">
                  <c:v>Červenec</c:v>
                </c:pt>
                <c:pt idx="1">
                  <c:v>Srpen</c:v>
                </c:pt>
                <c:pt idx="2">
                  <c:v>Září</c:v>
                </c:pt>
              </c:strCache>
            </c:strRef>
          </c:cat>
          <c:val>
            <c:numRef>
              <c:f>'8.13'!$L$23:$N$23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572D-4B89-B608-BDF69614BC00}"/>
            </c:ext>
          </c:extLst>
        </c:ser>
        <c:ser>
          <c:idx val="14"/>
          <c:order val="14"/>
          <c:tx>
            <c:strRef>
              <c:f>'8.13'!$K$24</c:f>
              <c:strCache>
                <c:ptCount val="1"/>
                <c:pt idx="0">
                  <c:v>Topné oleje</c:v>
                </c:pt>
              </c:strCache>
            </c:strRef>
          </c:tx>
          <c:invertIfNegative val="0"/>
          <c:cat>
            <c:strRef>
              <c:f>'8.13'!$L$9:$N$9</c:f>
              <c:strCache>
                <c:ptCount val="3"/>
                <c:pt idx="0">
                  <c:v>Červenec</c:v>
                </c:pt>
                <c:pt idx="1">
                  <c:v>Srpen</c:v>
                </c:pt>
                <c:pt idx="2">
                  <c:v>Září</c:v>
                </c:pt>
              </c:strCache>
            </c:strRef>
          </c:cat>
          <c:val>
            <c:numRef>
              <c:f>'8.13'!$L$24:$N$24</c:f>
              <c:numCache>
                <c:formatCode>#,##0.0</c:formatCode>
                <c:ptCount val="3"/>
                <c:pt idx="0">
                  <c:v>201.06700000000001</c:v>
                </c:pt>
                <c:pt idx="1">
                  <c:v>21.44</c:v>
                </c:pt>
                <c:pt idx="2">
                  <c:v>47.02</c:v>
                </c:pt>
              </c:numCache>
            </c:numRef>
          </c:val>
          <c:extLst xmlns:c16r2="http://schemas.microsoft.com/office/drawing/2015/06/chart">
            <c:ext xmlns:c16="http://schemas.microsoft.com/office/drawing/2014/chart" uri="{C3380CC4-5D6E-409C-BE32-E72D297353CC}">
              <c16:uniqueId val="{0000000E-572D-4B89-B608-BDF69614BC00}"/>
            </c:ext>
          </c:extLst>
        </c:ser>
        <c:ser>
          <c:idx val="15"/>
          <c:order val="15"/>
          <c:tx>
            <c:strRef>
              <c:f>'8.13'!$K$25</c:f>
              <c:strCache>
                <c:ptCount val="1"/>
                <c:pt idx="0">
                  <c:v>Zemní plyn</c:v>
                </c:pt>
              </c:strCache>
            </c:strRef>
          </c:tx>
          <c:spPr>
            <a:solidFill>
              <a:srgbClr val="EBE600"/>
            </a:solidFill>
          </c:spPr>
          <c:invertIfNegative val="0"/>
          <c:cat>
            <c:strRef>
              <c:f>'8.13'!$L$9:$N$9</c:f>
              <c:strCache>
                <c:ptCount val="3"/>
                <c:pt idx="0">
                  <c:v>Červenec</c:v>
                </c:pt>
                <c:pt idx="1">
                  <c:v>Srpen</c:v>
                </c:pt>
                <c:pt idx="2">
                  <c:v>Září</c:v>
                </c:pt>
              </c:strCache>
            </c:strRef>
          </c:cat>
          <c:val>
            <c:numRef>
              <c:f>'8.13'!$L$25:$N$25</c:f>
              <c:numCache>
                <c:formatCode>#,##0.0</c:formatCode>
                <c:ptCount val="3"/>
                <c:pt idx="0">
                  <c:v>51702.013999999996</c:v>
                </c:pt>
                <c:pt idx="1">
                  <c:v>50302.31</c:v>
                </c:pt>
                <c:pt idx="2">
                  <c:v>53673.365000000005</c:v>
                </c:pt>
              </c:numCache>
            </c:numRef>
          </c:val>
          <c:extLst xmlns:c16r2="http://schemas.microsoft.com/office/drawing/2015/06/chart">
            <c:ext xmlns:c16="http://schemas.microsoft.com/office/drawing/2014/chart" uri="{C3380CC4-5D6E-409C-BE32-E72D297353CC}">
              <c16:uniqueId val="{0000000F-572D-4B89-B608-BDF69614BC00}"/>
            </c:ext>
          </c:extLst>
        </c:ser>
        <c:dLbls>
          <c:showLegendKey val="0"/>
          <c:showVal val="0"/>
          <c:showCatName val="0"/>
          <c:showSerName val="0"/>
          <c:showPercent val="0"/>
          <c:showBubbleSize val="0"/>
        </c:dLbls>
        <c:gapWidth val="150"/>
        <c:overlap val="100"/>
        <c:axId val="174300544"/>
        <c:axId val="174306432"/>
      </c:barChart>
      <c:catAx>
        <c:axId val="174300544"/>
        <c:scaling>
          <c:orientation val="minMax"/>
        </c:scaling>
        <c:delete val="0"/>
        <c:axPos val="b"/>
        <c:numFmt formatCode="General" sourceLinked="1"/>
        <c:majorTickMark val="none"/>
        <c:minorTickMark val="none"/>
        <c:tickLblPos val="nextTo"/>
        <c:txPr>
          <a:bodyPr/>
          <a:lstStyle/>
          <a:p>
            <a:pPr>
              <a:defRPr sz="900"/>
            </a:pPr>
            <a:endParaRPr lang="cs-CZ"/>
          </a:p>
        </c:txPr>
        <c:crossAx val="174306432"/>
        <c:crosses val="autoZero"/>
        <c:auto val="1"/>
        <c:lblAlgn val="ctr"/>
        <c:lblOffset val="100"/>
        <c:noMultiLvlLbl val="0"/>
      </c:catAx>
      <c:valAx>
        <c:axId val="174306432"/>
        <c:scaling>
          <c:orientation val="minMax"/>
          <c:max val="700000"/>
        </c:scaling>
        <c:delete val="0"/>
        <c:axPos val="l"/>
        <c:majorGridlines/>
        <c:numFmt formatCode="#,##0" sourceLinked="0"/>
        <c:majorTickMark val="out"/>
        <c:minorTickMark val="none"/>
        <c:tickLblPos val="nextTo"/>
        <c:spPr>
          <a:ln>
            <a:noFill/>
          </a:ln>
        </c:spPr>
        <c:txPr>
          <a:bodyPr/>
          <a:lstStyle/>
          <a:p>
            <a:pPr>
              <a:defRPr sz="900"/>
            </a:pPr>
            <a:endParaRPr lang="cs-CZ"/>
          </a:p>
        </c:txPr>
        <c:crossAx val="174300544"/>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0899-4D1E-9F37-23137C0B6C71}"/>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0899-4D1E-9F37-23137C0B6C71}"/>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0899-4D1E-9F37-23137C0B6C71}"/>
              </c:ext>
            </c:extLst>
          </c:dPt>
          <c:dPt>
            <c:idx val="5"/>
            <c:bubble3D val="0"/>
            <c:extLst xmlns:c16r2="http://schemas.microsoft.com/office/drawing/2015/06/chart">
              <c:ext xmlns:c16="http://schemas.microsoft.com/office/drawing/2014/chart" uri="{C3380CC4-5D6E-409C-BE32-E72D297353CC}">
                <c16:uniqueId val="{00000006-0899-4D1E-9F37-23137C0B6C71}"/>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0899-4D1E-9F37-23137C0B6C71}"/>
              </c:ext>
            </c:extLst>
          </c:dPt>
          <c:dPt>
            <c:idx val="7"/>
            <c:bubble3D val="0"/>
            <c:extLst xmlns:c16r2="http://schemas.microsoft.com/office/drawing/2015/06/chart">
              <c:ext xmlns:c16="http://schemas.microsoft.com/office/drawing/2014/chart" uri="{C3380CC4-5D6E-409C-BE32-E72D297353CC}">
                <c16:uniqueId val="{00000009-0899-4D1E-9F37-23137C0B6C71}"/>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0899-4D1E-9F37-23137C0B6C71}"/>
              </c:ext>
            </c:extLst>
          </c:dPt>
          <c:cat>
            <c:numRef>
              <c:f>'8.13'!$O$10:$O$25</c:f>
              <c:numCache>
                <c:formatCode>0.0%</c:formatCode>
                <c:ptCount val="16"/>
              </c:numCache>
            </c:numRef>
          </c:cat>
          <c:val>
            <c:numRef>
              <c:f>'8.13'!$J$10:$J$25</c:f>
              <c:numCache>
                <c:formatCode>0.0</c:formatCode>
                <c:ptCount val="16"/>
              </c:numCache>
            </c:numRef>
          </c:val>
          <c:extLst xmlns:c16r2="http://schemas.microsoft.com/office/drawing/2015/06/chart">
            <c:ext xmlns:c16="http://schemas.microsoft.com/office/drawing/2014/chart" uri="{C3380CC4-5D6E-409C-BE32-E72D297353CC}">
              <c16:uniqueId val="{0000000C-0899-4D1E-9F37-23137C0B6C7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024C-45BC-8ED7-34C4642B9CAB}"/>
              </c:ext>
            </c:extLst>
          </c:dPt>
          <c:cat>
            <c:numRef>
              <c:f>'8.13'!$O$27:$O$34</c:f>
              <c:numCache>
                <c:formatCode>#,##0.0</c:formatCode>
                <c:ptCount val="8"/>
              </c:numCache>
            </c:numRef>
          </c:cat>
          <c:val>
            <c:numRef>
              <c:f>'8.13'!$J$27:$J$34</c:f>
              <c:numCache>
                <c:formatCode>0.0</c:formatCode>
                <c:ptCount val="8"/>
              </c:numCache>
            </c:numRef>
          </c:val>
          <c:extLst xmlns:c16r2="http://schemas.microsoft.com/office/drawing/2015/06/chart">
            <c:ext xmlns:c16="http://schemas.microsoft.com/office/drawing/2014/chart" uri="{C3380CC4-5D6E-409C-BE32-E72D297353CC}">
              <c16:uniqueId val="{00000001-024C-45BC-8ED7-34C4642B9CA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33679603068"/>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'8.14'!$K$27</c:f>
              <c:strCache>
                <c:ptCount val="1"/>
                <c:pt idx="0">
                  <c:v>Průmysl</c:v>
                </c:pt>
              </c:strCache>
            </c:strRef>
          </c:tx>
          <c:invertIfNegative val="0"/>
          <c:cat>
            <c:strRef>
              <c:f>'8.14'!$L$26:$N$26</c:f>
              <c:strCache>
                <c:ptCount val="3"/>
                <c:pt idx="0">
                  <c:v>Červenec</c:v>
                </c:pt>
                <c:pt idx="1">
                  <c:v>Srpen</c:v>
                </c:pt>
                <c:pt idx="2">
                  <c:v>Září</c:v>
                </c:pt>
              </c:strCache>
            </c:strRef>
          </c:cat>
          <c:val>
            <c:numRef>
              <c:f>'8.14'!$L$27:$N$27</c:f>
              <c:numCache>
                <c:formatCode>#,##0.0</c:formatCode>
                <c:ptCount val="3"/>
                <c:pt idx="0">
                  <c:v>94732.524000000005</c:v>
                </c:pt>
                <c:pt idx="1">
                  <c:v>107732.92400000001</c:v>
                </c:pt>
                <c:pt idx="2">
                  <c:v>118247.122</c:v>
                </c:pt>
              </c:numCache>
            </c:numRef>
          </c:val>
          <c:extLst xmlns:c16r2="http://schemas.microsoft.com/office/drawing/2015/06/chart">
            <c:ext xmlns:c16="http://schemas.microsoft.com/office/drawing/2014/chart" uri="{C3380CC4-5D6E-409C-BE32-E72D297353CC}">
              <c16:uniqueId val="{00000000-AB33-409C-9EEE-61D87B1AC120}"/>
            </c:ext>
          </c:extLst>
        </c:ser>
        <c:ser>
          <c:idx val="1"/>
          <c:order val="1"/>
          <c:tx>
            <c:strRef>
              <c:f>'8.14'!$K$28</c:f>
              <c:strCache>
                <c:ptCount val="1"/>
                <c:pt idx="0">
                  <c:v>Energetika</c:v>
                </c:pt>
              </c:strCache>
            </c:strRef>
          </c:tx>
          <c:invertIfNegative val="0"/>
          <c:cat>
            <c:strRef>
              <c:f>'8.14'!$L$26:$N$26</c:f>
              <c:strCache>
                <c:ptCount val="3"/>
                <c:pt idx="0">
                  <c:v>Červenec</c:v>
                </c:pt>
                <c:pt idx="1">
                  <c:v>Srpen</c:v>
                </c:pt>
                <c:pt idx="2">
                  <c:v>Září</c:v>
                </c:pt>
              </c:strCache>
            </c:strRef>
          </c:cat>
          <c:val>
            <c:numRef>
              <c:f>'8.14'!$L$28:$N$28</c:f>
              <c:numCache>
                <c:formatCode>#,##0.0</c:formatCode>
                <c:ptCount val="3"/>
                <c:pt idx="0">
                  <c:v>10.55</c:v>
                </c:pt>
                <c:pt idx="1">
                  <c:v>10.130000000000001</c:v>
                </c:pt>
                <c:pt idx="2">
                  <c:v>14.52</c:v>
                </c:pt>
              </c:numCache>
            </c:numRef>
          </c:val>
          <c:extLst xmlns:c16r2="http://schemas.microsoft.com/office/drawing/2015/06/chart">
            <c:ext xmlns:c16="http://schemas.microsoft.com/office/drawing/2014/chart" uri="{C3380CC4-5D6E-409C-BE32-E72D297353CC}">
              <c16:uniqueId val="{00000001-AB33-409C-9EEE-61D87B1AC120}"/>
            </c:ext>
          </c:extLst>
        </c:ser>
        <c:ser>
          <c:idx val="2"/>
          <c:order val="2"/>
          <c:tx>
            <c:strRef>
              <c:f>'8.14'!$K$29</c:f>
              <c:strCache>
                <c:ptCount val="1"/>
                <c:pt idx="0">
                  <c:v>Doprava</c:v>
                </c:pt>
              </c:strCache>
            </c:strRef>
          </c:tx>
          <c:invertIfNegative val="0"/>
          <c:cat>
            <c:strRef>
              <c:f>'8.14'!$L$26:$N$26</c:f>
              <c:strCache>
                <c:ptCount val="3"/>
                <c:pt idx="0">
                  <c:v>Červenec</c:v>
                </c:pt>
                <c:pt idx="1">
                  <c:v>Srpen</c:v>
                </c:pt>
                <c:pt idx="2">
                  <c:v>Září</c:v>
                </c:pt>
              </c:strCache>
            </c:strRef>
          </c:cat>
          <c:val>
            <c:numRef>
              <c:f>'8.14'!$L$29:$N$29</c:f>
              <c:numCache>
                <c:formatCode>#,##0.0</c:formatCode>
                <c:ptCount val="3"/>
                <c:pt idx="0">
                  <c:v>208.59</c:v>
                </c:pt>
                <c:pt idx="1">
                  <c:v>197.99</c:v>
                </c:pt>
                <c:pt idx="2">
                  <c:v>269.55</c:v>
                </c:pt>
              </c:numCache>
            </c:numRef>
          </c:val>
          <c:extLst xmlns:c16r2="http://schemas.microsoft.com/office/drawing/2015/06/chart">
            <c:ext xmlns:c16="http://schemas.microsoft.com/office/drawing/2014/chart" uri="{C3380CC4-5D6E-409C-BE32-E72D297353CC}">
              <c16:uniqueId val="{00000002-AB33-409C-9EEE-61D87B1AC120}"/>
            </c:ext>
          </c:extLst>
        </c:ser>
        <c:ser>
          <c:idx val="3"/>
          <c:order val="3"/>
          <c:tx>
            <c:strRef>
              <c:f>'8.14'!$K$30</c:f>
              <c:strCache>
                <c:ptCount val="1"/>
                <c:pt idx="0">
                  <c:v>Stavebnictví</c:v>
                </c:pt>
              </c:strCache>
            </c:strRef>
          </c:tx>
          <c:invertIfNegative val="0"/>
          <c:cat>
            <c:strRef>
              <c:f>'8.14'!$L$26:$N$26</c:f>
              <c:strCache>
                <c:ptCount val="3"/>
                <c:pt idx="0">
                  <c:v>Červenec</c:v>
                </c:pt>
                <c:pt idx="1">
                  <c:v>Srpen</c:v>
                </c:pt>
                <c:pt idx="2">
                  <c:v>Září</c:v>
                </c:pt>
              </c:strCache>
            </c:strRef>
          </c:cat>
          <c:val>
            <c:numRef>
              <c:f>'8.14'!$L$30:$N$30</c:f>
              <c:numCache>
                <c:formatCode>#,##0.0</c:formatCode>
                <c:ptCount val="3"/>
                <c:pt idx="0">
                  <c:v>192.13</c:v>
                </c:pt>
                <c:pt idx="1">
                  <c:v>113.52</c:v>
                </c:pt>
                <c:pt idx="2">
                  <c:v>178.19</c:v>
                </c:pt>
              </c:numCache>
            </c:numRef>
          </c:val>
          <c:extLst xmlns:c16r2="http://schemas.microsoft.com/office/drawing/2015/06/chart">
            <c:ext xmlns:c16="http://schemas.microsoft.com/office/drawing/2014/chart" uri="{C3380CC4-5D6E-409C-BE32-E72D297353CC}">
              <c16:uniqueId val="{00000003-AB33-409C-9EEE-61D87B1AC120}"/>
            </c:ext>
          </c:extLst>
        </c:ser>
        <c:ser>
          <c:idx val="4"/>
          <c:order val="4"/>
          <c:tx>
            <c:strRef>
              <c:f>'8.14'!$K$31</c:f>
              <c:strCache>
                <c:ptCount val="1"/>
                <c:pt idx="0">
                  <c:v>Zemědělství a lesnictví</c:v>
                </c:pt>
              </c:strCache>
            </c:strRef>
          </c:tx>
          <c:invertIfNegative val="0"/>
          <c:cat>
            <c:strRef>
              <c:f>'8.14'!$L$26:$N$26</c:f>
              <c:strCache>
                <c:ptCount val="3"/>
                <c:pt idx="0">
                  <c:v>Červenec</c:v>
                </c:pt>
                <c:pt idx="1">
                  <c:v>Srpen</c:v>
                </c:pt>
                <c:pt idx="2">
                  <c:v>Září</c:v>
                </c:pt>
              </c:strCache>
            </c:strRef>
          </c:cat>
          <c:val>
            <c:numRef>
              <c:f>'8.14'!$L$31:$N$31</c:f>
              <c:numCache>
                <c:formatCode>#,##0.0</c:formatCode>
                <c:ptCount val="3"/>
                <c:pt idx="0">
                  <c:v>744.43000000000006</c:v>
                </c:pt>
                <c:pt idx="1">
                  <c:v>765.46</c:v>
                </c:pt>
                <c:pt idx="2">
                  <c:v>911.62</c:v>
                </c:pt>
              </c:numCache>
            </c:numRef>
          </c:val>
          <c:extLst xmlns:c16r2="http://schemas.microsoft.com/office/drawing/2015/06/chart">
            <c:ext xmlns:c16="http://schemas.microsoft.com/office/drawing/2014/chart" uri="{C3380CC4-5D6E-409C-BE32-E72D297353CC}">
              <c16:uniqueId val="{00000004-AB33-409C-9EEE-61D87B1AC120}"/>
            </c:ext>
          </c:extLst>
        </c:ser>
        <c:ser>
          <c:idx val="5"/>
          <c:order val="5"/>
          <c:tx>
            <c:strRef>
              <c:f>'8.14'!$K$32</c:f>
              <c:strCache>
                <c:ptCount val="1"/>
                <c:pt idx="0">
                  <c:v>Domácnosti</c:v>
                </c:pt>
              </c:strCache>
            </c:strRef>
          </c:tx>
          <c:invertIfNegative val="0"/>
          <c:cat>
            <c:strRef>
              <c:f>'8.14'!$L$26:$N$26</c:f>
              <c:strCache>
                <c:ptCount val="3"/>
                <c:pt idx="0">
                  <c:v>Červenec</c:v>
                </c:pt>
                <c:pt idx="1">
                  <c:v>Srpen</c:v>
                </c:pt>
                <c:pt idx="2">
                  <c:v>Září</c:v>
                </c:pt>
              </c:strCache>
            </c:strRef>
          </c:cat>
          <c:val>
            <c:numRef>
              <c:f>'8.14'!$L$32:$N$32</c:f>
              <c:numCache>
                <c:formatCode>#,##0.0</c:formatCode>
                <c:ptCount val="3"/>
                <c:pt idx="0">
                  <c:v>31306.087</c:v>
                </c:pt>
                <c:pt idx="1">
                  <c:v>27681.388000000003</c:v>
                </c:pt>
                <c:pt idx="2">
                  <c:v>41725.042999999998</c:v>
                </c:pt>
              </c:numCache>
            </c:numRef>
          </c:val>
          <c:extLst xmlns:c16r2="http://schemas.microsoft.com/office/drawing/2015/06/chart">
            <c:ext xmlns:c16="http://schemas.microsoft.com/office/drawing/2014/chart" uri="{C3380CC4-5D6E-409C-BE32-E72D297353CC}">
              <c16:uniqueId val="{00000005-AB33-409C-9EEE-61D87B1AC120}"/>
            </c:ext>
          </c:extLst>
        </c:ser>
        <c:ser>
          <c:idx val="6"/>
          <c:order val="6"/>
          <c:tx>
            <c:strRef>
              <c:f>'8.14'!$K$33</c:f>
              <c:strCache>
                <c:ptCount val="1"/>
                <c:pt idx="0">
                  <c:v>Obchod, služby, školství, zdravotnictví</c:v>
                </c:pt>
              </c:strCache>
            </c:strRef>
          </c:tx>
          <c:invertIfNegative val="0"/>
          <c:cat>
            <c:strRef>
              <c:f>'8.14'!$L$26:$N$26</c:f>
              <c:strCache>
                <c:ptCount val="3"/>
                <c:pt idx="0">
                  <c:v>Červenec</c:v>
                </c:pt>
                <c:pt idx="1">
                  <c:v>Srpen</c:v>
                </c:pt>
                <c:pt idx="2">
                  <c:v>Září</c:v>
                </c:pt>
              </c:strCache>
            </c:strRef>
          </c:cat>
          <c:val>
            <c:numRef>
              <c:f>'8.14'!$L$33:$N$33</c:f>
              <c:numCache>
                <c:formatCode>#,##0.0</c:formatCode>
                <c:ptCount val="3"/>
                <c:pt idx="0">
                  <c:v>11738.825999999999</c:v>
                </c:pt>
                <c:pt idx="1">
                  <c:v>10406.380999999999</c:v>
                </c:pt>
                <c:pt idx="2">
                  <c:v>14434.176000000001</c:v>
                </c:pt>
              </c:numCache>
            </c:numRef>
          </c:val>
          <c:extLst xmlns:c16r2="http://schemas.microsoft.com/office/drawing/2015/06/chart">
            <c:ext xmlns:c16="http://schemas.microsoft.com/office/drawing/2014/chart" uri="{C3380CC4-5D6E-409C-BE32-E72D297353CC}">
              <c16:uniqueId val="{00000006-AB33-409C-9EEE-61D87B1AC120}"/>
            </c:ext>
          </c:extLst>
        </c:ser>
        <c:ser>
          <c:idx val="7"/>
          <c:order val="7"/>
          <c:tx>
            <c:strRef>
              <c:f>'8.14'!$K$34</c:f>
              <c:strCache>
                <c:ptCount val="1"/>
                <c:pt idx="0">
                  <c:v>Ostatní</c:v>
                </c:pt>
              </c:strCache>
            </c:strRef>
          </c:tx>
          <c:invertIfNegative val="0"/>
          <c:cat>
            <c:strRef>
              <c:f>'8.14'!$L$26:$N$26</c:f>
              <c:strCache>
                <c:ptCount val="3"/>
                <c:pt idx="0">
                  <c:v>Červenec</c:v>
                </c:pt>
                <c:pt idx="1">
                  <c:v>Srpen</c:v>
                </c:pt>
                <c:pt idx="2">
                  <c:v>Září</c:v>
                </c:pt>
              </c:strCache>
            </c:strRef>
          </c:cat>
          <c:val>
            <c:numRef>
              <c:f>'8.14'!$L$34:$N$34</c:f>
              <c:numCache>
                <c:formatCode>#,##0.0</c:formatCode>
                <c:ptCount val="3"/>
                <c:pt idx="0">
                  <c:v>0</c:v>
                </c:pt>
                <c:pt idx="1">
                  <c:v>0</c:v>
                </c:pt>
                <c:pt idx="2">
                  <c:v>25.689999999999998</c:v>
                </c:pt>
              </c:numCache>
            </c:numRef>
          </c:val>
          <c:extLst xmlns:c16r2="http://schemas.microsoft.com/office/drawing/2015/06/chart">
            <c:ext xmlns:c16="http://schemas.microsoft.com/office/drawing/2014/chart" uri="{C3380CC4-5D6E-409C-BE32-E72D297353CC}">
              <c16:uniqueId val="{00000007-AB33-409C-9EEE-61D87B1AC120}"/>
            </c:ext>
          </c:extLst>
        </c:ser>
        <c:dLbls>
          <c:showLegendKey val="0"/>
          <c:showVal val="0"/>
          <c:showCatName val="0"/>
          <c:showSerName val="0"/>
          <c:showPercent val="0"/>
          <c:showBubbleSize val="0"/>
        </c:dLbls>
        <c:gapWidth val="150"/>
        <c:overlap val="100"/>
        <c:axId val="174694784"/>
        <c:axId val="174696320"/>
      </c:barChart>
      <c:catAx>
        <c:axId val="174694784"/>
        <c:scaling>
          <c:orientation val="minMax"/>
        </c:scaling>
        <c:delete val="0"/>
        <c:axPos val="b"/>
        <c:numFmt formatCode="General" sourceLinked="1"/>
        <c:majorTickMark val="none"/>
        <c:minorTickMark val="none"/>
        <c:tickLblPos val="nextTo"/>
        <c:txPr>
          <a:bodyPr/>
          <a:lstStyle/>
          <a:p>
            <a:pPr>
              <a:defRPr sz="900"/>
            </a:pPr>
            <a:endParaRPr lang="cs-CZ"/>
          </a:p>
        </c:txPr>
        <c:crossAx val="174696320"/>
        <c:crosses val="autoZero"/>
        <c:auto val="1"/>
        <c:lblAlgn val="ctr"/>
        <c:lblOffset val="100"/>
        <c:noMultiLvlLbl val="0"/>
      </c:catAx>
      <c:valAx>
        <c:axId val="1746963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46947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'8.14'!$L$39</c:f>
              <c:strCache>
                <c:ptCount val="1"/>
                <c:pt idx="0">
                  <c:v>Instalovaný výkon</c:v>
                </c:pt>
              </c:strCache>
            </c:strRef>
          </c:tx>
          <c:invertIfNegative val="0"/>
          <c:val>
            <c:numRef>
              <c:f>'8.14'!$M$39</c:f>
              <c:numCache>
                <c:formatCode>0.0%</c:formatCode>
                <c:ptCount val="1"/>
                <c:pt idx="0">
                  <c:v>3.5885128087124248E-2</c:v>
                </c:pt>
              </c:numCache>
            </c:numRef>
          </c:val>
          <c:extLst xmlns:c16r2="http://schemas.microsoft.com/office/drawing/2015/06/chart">
            <c:ext xmlns:c16="http://schemas.microsoft.com/office/drawing/2014/chart" uri="{C3380CC4-5D6E-409C-BE32-E72D297353CC}">
              <c16:uniqueId val="{00000000-1F28-406A-A008-3492E7159D5D}"/>
            </c:ext>
          </c:extLst>
        </c:ser>
        <c:ser>
          <c:idx val="1"/>
          <c:order val="1"/>
          <c:tx>
            <c:strRef>
              <c:f>'8.14'!$L$40</c:f>
              <c:strCache>
                <c:ptCount val="1"/>
                <c:pt idx="0">
                  <c:v>Výroba tepla brutto</c:v>
                </c:pt>
              </c:strCache>
            </c:strRef>
          </c:tx>
          <c:invertIfNegative val="0"/>
          <c:val>
            <c:numRef>
              <c:f>'8.14'!$M$40</c:f>
              <c:numCache>
                <c:formatCode>0.0%</c:formatCode>
                <c:ptCount val="1"/>
                <c:pt idx="0">
                  <c:v>4.8639933040763091E-2</c:v>
                </c:pt>
              </c:numCache>
            </c:numRef>
          </c:val>
          <c:extLst xmlns:c16r2="http://schemas.microsoft.com/office/drawing/2015/06/chart">
            <c:ext xmlns:c16="http://schemas.microsoft.com/office/drawing/2014/chart" uri="{C3380CC4-5D6E-409C-BE32-E72D297353CC}">
              <c16:uniqueId val="{00000001-1F28-406A-A008-3492E7159D5D}"/>
            </c:ext>
          </c:extLst>
        </c:ser>
        <c:ser>
          <c:idx val="2"/>
          <c:order val="2"/>
          <c:tx>
            <c:strRef>
              <c:f>'8.14'!$L$41</c:f>
              <c:strCache>
                <c:ptCount val="1"/>
                <c:pt idx="0">
                  <c:v>Dodávky tepla</c:v>
                </c:pt>
              </c:strCache>
            </c:strRef>
          </c:tx>
          <c:invertIfNegative val="0"/>
          <c:val>
            <c:numRef>
              <c:f>'8.14'!$M$41</c:f>
              <c:numCache>
                <c:formatCode>0.0%</c:formatCode>
                <c:ptCount val="1"/>
                <c:pt idx="0">
                  <c:v>4.9224207985962769E-2</c:v>
                </c:pt>
              </c:numCache>
            </c:numRef>
          </c:val>
          <c:extLst xmlns:c16r2="http://schemas.microsoft.com/office/drawing/2015/06/chart">
            <c:ext xmlns:c16="http://schemas.microsoft.com/office/drawing/2014/chart" uri="{C3380CC4-5D6E-409C-BE32-E72D297353CC}">
              <c16:uniqueId val="{00000002-1F28-406A-A008-3492E7159D5D}"/>
            </c:ext>
          </c:extLst>
        </c:ser>
        <c:dLbls>
          <c:showLegendKey val="0"/>
          <c:showVal val="0"/>
          <c:showCatName val="0"/>
          <c:showSerName val="0"/>
          <c:showPercent val="0"/>
          <c:showBubbleSize val="0"/>
        </c:dLbls>
        <c:gapWidth val="150"/>
        <c:axId val="174731648"/>
        <c:axId val="174733184"/>
      </c:barChart>
      <c:catAx>
        <c:axId val="174731648"/>
        <c:scaling>
          <c:orientation val="maxMin"/>
        </c:scaling>
        <c:delete val="0"/>
        <c:axPos val="l"/>
        <c:numFmt formatCode="General" sourceLinked="1"/>
        <c:majorTickMark val="none"/>
        <c:minorTickMark val="none"/>
        <c:tickLblPos val="none"/>
        <c:crossAx val="174733184"/>
        <c:crosses val="autoZero"/>
        <c:auto val="1"/>
        <c:lblAlgn val="ctr"/>
        <c:lblOffset val="100"/>
        <c:noMultiLvlLbl val="0"/>
      </c:catAx>
      <c:valAx>
        <c:axId val="1747331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473164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'8.14'!$K$10</c:f>
              <c:strCache>
                <c:ptCount val="1"/>
                <c:pt idx="0">
                  <c:v>Biomasa</c:v>
                </c:pt>
              </c:strCache>
            </c:strRef>
          </c:tx>
          <c:spPr>
            <a:solidFill>
              <a:schemeClr val="accent3">
                <a:lumMod val="75000"/>
              </a:schemeClr>
            </a:solidFill>
          </c:spPr>
          <c:invertIfNegative val="0"/>
          <c:cat>
            <c:strRef>
              <c:f>'8.14'!$L$9:$N$9</c:f>
              <c:strCache>
                <c:ptCount val="3"/>
                <c:pt idx="0">
                  <c:v>Červenec</c:v>
                </c:pt>
                <c:pt idx="1">
                  <c:v>Srpen</c:v>
                </c:pt>
                <c:pt idx="2">
                  <c:v>Září</c:v>
                </c:pt>
              </c:strCache>
            </c:strRef>
          </c:cat>
          <c:val>
            <c:numRef>
              <c:f>'8.14'!$L$10:$N$10</c:f>
              <c:numCache>
                <c:formatCode>#,##0.0</c:formatCode>
                <c:ptCount val="3"/>
                <c:pt idx="0">
                  <c:v>5502.5940000000001</c:v>
                </c:pt>
                <c:pt idx="1">
                  <c:v>10984.541000000001</c:v>
                </c:pt>
                <c:pt idx="2">
                  <c:v>9286.0169999999998</c:v>
                </c:pt>
              </c:numCache>
            </c:numRef>
          </c:val>
          <c:extLst xmlns:c16r2="http://schemas.microsoft.com/office/drawing/2015/06/chart">
            <c:ext xmlns:c16="http://schemas.microsoft.com/office/drawing/2014/chart" uri="{C3380CC4-5D6E-409C-BE32-E72D297353CC}">
              <c16:uniqueId val="{00000000-DB17-4C16-A5EC-73CBA5CB39C7}"/>
            </c:ext>
          </c:extLst>
        </c:ser>
        <c:ser>
          <c:idx val="1"/>
          <c:order val="1"/>
          <c:tx>
            <c:strRef>
              <c:f>'8.14'!$K$11</c:f>
              <c:strCache>
                <c:ptCount val="1"/>
                <c:pt idx="0">
                  <c:v>Bioplyn</c:v>
                </c:pt>
              </c:strCache>
            </c:strRef>
          </c:tx>
          <c:spPr>
            <a:solidFill>
              <a:schemeClr val="bg2">
                <a:lumMod val="50000"/>
              </a:schemeClr>
            </a:solidFill>
          </c:spPr>
          <c:invertIfNegative val="0"/>
          <c:cat>
            <c:strRef>
              <c:f>'8.14'!$L$9:$N$9</c:f>
              <c:strCache>
                <c:ptCount val="3"/>
                <c:pt idx="0">
                  <c:v>Červenec</c:v>
                </c:pt>
                <c:pt idx="1">
                  <c:v>Srpen</c:v>
                </c:pt>
                <c:pt idx="2">
                  <c:v>Září</c:v>
                </c:pt>
              </c:strCache>
            </c:strRef>
          </c:cat>
          <c:val>
            <c:numRef>
              <c:f>'8.14'!$L$11:$N$11</c:f>
              <c:numCache>
                <c:formatCode>#,##0.0</c:formatCode>
                <c:ptCount val="3"/>
                <c:pt idx="0">
                  <c:v>937.46</c:v>
                </c:pt>
                <c:pt idx="1">
                  <c:v>717.03</c:v>
                </c:pt>
                <c:pt idx="2">
                  <c:v>876.23</c:v>
                </c:pt>
              </c:numCache>
            </c:numRef>
          </c:val>
          <c:extLst xmlns:c16r2="http://schemas.microsoft.com/office/drawing/2015/06/chart">
            <c:ext xmlns:c16="http://schemas.microsoft.com/office/drawing/2014/chart" uri="{C3380CC4-5D6E-409C-BE32-E72D297353CC}">
              <c16:uniqueId val="{00000001-DB17-4C16-A5EC-73CBA5CB39C7}"/>
            </c:ext>
          </c:extLst>
        </c:ser>
        <c:ser>
          <c:idx val="2"/>
          <c:order val="2"/>
          <c:tx>
            <c:strRef>
              <c:f>'8.14'!$K$12</c:f>
              <c:strCache>
                <c:ptCount val="1"/>
                <c:pt idx="0">
                  <c:v>Černé uhlí</c:v>
                </c:pt>
              </c:strCache>
            </c:strRef>
          </c:tx>
          <c:spPr>
            <a:solidFill>
              <a:schemeClr val="tx1"/>
            </a:solidFill>
          </c:spPr>
          <c:invertIfNegative val="0"/>
          <c:cat>
            <c:strRef>
              <c:f>'8.14'!$L$9:$N$9</c:f>
              <c:strCache>
                <c:ptCount val="3"/>
                <c:pt idx="0">
                  <c:v>Červenec</c:v>
                </c:pt>
                <c:pt idx="1">
                  <c:v>Srpen</c:v>
                </c:pt>
                <c:pt idx="2">
                  <c:v>Září</c:v>
                </c:pt>
              </c:strCache>
            </c:strRef>
          </c:cat>
          <c:val>
            <c:numRef>
              <c:f>'8.14'!$L$12:$N$12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DB17-4C16-A5EC-73CBA5CB39C7}"/>
            </c:ext>
          </c:extLst>
        </c:ser>
        <c:ser>
          <c:idx val="3"/>
          <c:order val="3"/>
          <c:tx>
            <c:strRef>
              <c:f>'8.14'!$K$13</c:f>
              <c:strCache>
                <c:ptCount val="1"/>
                <c:pt idx="0">
                  <c:v>Elektrická energie</c:v>
                </c:pt>
              </c:strCache>
            </c:strRef>
          </c:tx>
          <c:invertIfNegative val="0"/>
          <c:cat>
            <c:strRef>
              <c:f>'8.14'!$L$9:$N$9</c:f>
              <c:strCache>
                <c:ptCount val="3"/>
                <c:pt idx="0">
                  <c:v>Červenec</c:v>
                </c:pt>
                <c:pt idx="1">
                  <c:v>Srpen</c:v>
                </c:pt>
                <c:pt idx="2">
                  <c:v>Září</c:v>
                </c:pt>
              </c:strCache>
            </c:strRef>
          </c:cat>
          <c:val>
            <c:numRef>
              <c:f>'8.14'!$L$13:$N$13</c:f>
              <c:numCache>
                <c:formatCode>#,##0.0</c:formatCode>
                <c:ptCount val="3"/>
                <c:pt idx="0">
                  <c:v>110.4</c:v>
                </c:pt>
                <c:pt idx="1">
                  <c:v>90.9</c:v>
                </c:pt>
                <c:pt idx="2">
                  <c:v>86.8</c:v>
                </c:pt>
              </c:numCache>
            </c:numRef>
          </c:val>
          <c:extLst xmlns:c16r2="http://schemas.microsoft.com/office/drawing/2015/06/chart">
            <c:ext xmlns:c16="http://schemas.microsoft.com/office/drawing/2014/chart" uri="{C3380CC4-5D6E-409C-BE32-E72D297353CC}">
              <c16:uniqueId val="{00000003-DB17-4C16-A5EC-73CBA5CB39C7}"/>
            </c:ext>
          </c:extLst>
        </c:ser>
        <c:ser>
          <c:idx val="4"/>
          <c:order val="4"/>
          <c:tx>
            <c:strRef>
              <c:f>'8.14'!$K$14</c:f>
              <c:strCache>
                <c:ptCount val="1"/>
                <c:pt idx="0">
                  <c:v>Energie prostředí (tepelné čerpadlo)</c:v>
                </c:pt>
              </c:strCache>
            </c:strRef>
          </c:tx>
          <c:invertIfNegative val="0"/>
          <c:cat>
            <c:strRef>
              <c:f>'8.14'!$L$9:$N$9</c:f>
              <c:strCache>
                <c:ptCount val="3"/>
                <c:pt idx="0">
                  <c:v>Červenec</c:v>
                </c:pt>
                <c:pt idx="1">
                  <c:v>Srpen</c:v>
                </c:pt>
                <c:pt idx="2">
                  <c:v>Září</c:v>
                </c:pt>
              </c:strCache>
            </c:strRef>
          </c:cat>
          <c:val>
            <c:numRef>
              <c:f>'8.14'!$L$14:$N$14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DB17-4C16-A5EC-73CBA5CB39C7}"/>
            </c:ext>
          </c:extLst>
        </c:ser>
        <c:ser>
          <c:idx val="5"/>
          <c:order val="5"/>
          <c:tx>
            <c:strRef>
              <c:f>'8.14'!$K$15</c:f>
              <c:strCache>
                <c:ptCount val="1"/>
                <c:pt idx="0">
                  <c:v>Energie Slunce (solární kolektor)</c:v>
                </c:pt>
              </c:strCache>
            </c:strRef>
          </c:tx>
          <c:invertIfNegative val="0"/>
          <c:cat>
            <c:strRef>
              <c:f>'8.14'!$L$9:$N$9</c:f>
              <c:strCache>
                <c:ptCount val="3"/>
                <c:pt idx="0">
                  <c:v>Červenec</c:v>
                </c:pt>
                <c:pt idx="1">
                  <c:v>Srpen</c:v>
                </c:pt>
                <c:pt idx="2">
                  <c:v>Září</c:v>
                </c:pt>
              </c:strCache>
            </c:strRef>
          </c:cat>
          <c:val>
            <c:numRef>
              <c:f>'8.14'!$L$15:$N$15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DB17-4C16-A5EC-73CBA5CB39C7}"/>
            </c:ext>
          </c:extLst>
        </c:ser>
        <c:ser>
          <c:idx val="6"/>
          <c:order val="6"/>
          <c:tx>
            <c:strRef>
              <c:f>'8.14'!$K$16</c:f>
              <c:strCache>
                <c:ptCount val="1"/>
                <c:pt idx="0">
                  <c:v>Hnědé uhlí</c:v>
                </c:pt>
              </c:strCache>
            </c:strRef>
          </c:tx>
          <c:spPr>
            <a:solidFill>
              <a:srgbClr val="6E4932"/>
            </a:solidFill>
          </c:spPr>
          <c:invertIfNegative val="0"/>
          <c:cat>
            <c:strRef>
              <c:f>'8.14'!$L$9:$N$9</c:f>
              <c:strCache>
                <c:ptCount val="3"/>
                <c:pt idx="0">
                  <c:v>Červenec</c:v>
                </c:pt>
                <c:pt idx="1">
                  <c:v>Srpen</c:v>
                </c:pt>
                <c:pt idx="2">
                  <c:v>Září</c:v>
                </c:pt>
              </c:strCache>
            </c:strRef>
          </c:cat>
          <c:val>
            <c:numRef>
              <c:f>'8.14'!$L$16:$N$16</c:f>
              <c:numCache>
                <c:formatCode>#,##0.0</c:formatCode>
                <c:ptCount val="3"/>
                <c:pt idx="0">
                  <c:v>81119.94</c:v>
                </c:pt>
                <c:pt idx="1">
                  <c:v>74167.540999999997</c:v>
                </c:pt>
                <c:pt idx="2">
                  <c:v>93882.58</c:v>
                </c:pt>
              </c:numCache>
            </c:numRef>
          </c:val>
          <c:extLst xmlns:c16r2="http://schemas.microsoft.com/office/drawing/2015/06/chart">
            <c:ext xmlns:c16="http://schemas.microsoft.com/office/drawing/2014/chart" uri="{C3380CC4-5D6E-409C-BE32-E72D297353CC}">
              <c16:uniqueId val="{00000006-DB17-4C16-A5EC-73CBA5CB39C7}"/>
            </c:ext>
          </c:extLst>
        </c:ser>
        <c:ser>
          <c:idx val="7"/>
          <c:order val="7"/>
          <c:tx>
            <c:strRef>
              <c:f>'8.14'!$K$17</c:f>
              <c:strCache>
                <c:ptCount val="1"/>
                <c:pt idx="0">
                  <c:v>Jaderné palivo</c:v>
                </c:pt>
              </c:strCache>
            </c:strRef>
          </c:tx>
          <c:invertIfNegative val="0"/>
          <c:cat>
            <c:strRef>
              <c:f>'8.14'!$L$9:$N$9</c:f>
              <c:strCache>
                <c:ptCount val="3"/>
                <c:pt idx="0">
                  <c:v>Červenec</c:v>
                </c:pt>
                <c:pt idx="1">
                  <c:v>Srpen</c:v>
                </c:pt>
                <c:pt idx="2">
                  <c:v>Září</c:v>
                </c:pt>
              </c:strCache>
            </c:strRef>
          </c:cat>
          <c:val>
            <c:numRef>
              <c:f>'8.14'!$L$17:$N$17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DB17-4C16-A5EC-73CBA5CB39C7}"/>
            </c:ext>
          </c:extLst>
        </c:ser>
        <c:ser>
          <c:idx val="8"/>
          <c:order val="8"/>
          <c:tx>
            <c:strRef>
              <c:f>'8.14'!$K$18</c:f>
              <c:strCache>
                <c:ptCount val="1"/>
                <c:pt idx="0">
                  <c:v>Koks</c:v>
                </c:pt>
              </c:strCache>
            </c:strRef>
          </c:tx>
          <c:invertIfNegative val="0"/>
          <c:cat>
            <c:strRef>
              <c:f>'8.14'!$L$9:$N$9</c:f>
              <c:strCache>
                <c:ptCount val="3"/>
                <c:pt idx="0">
                  <c:v>Červenec</c:v>
                </c:pt>
                <c:pt idx="1">
                  <c:v>Srpen</c:v>
                </c:pt>
                <c:pt idx="2">
                  <c:v>Září</c:v>
                </c:pt>
              </c:strCache>
            </c:strRef>
          </c:cat>
          <c:val>
            <c:numRef>
              <c:f>'8.14'!$L$18:$N$18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DB17-4C16-A5EC-73CBA5CB39C7}"/>
            </c:ext>
          </c:extLst>
        </c:ser>
        <c:ser>
          <c:idx val="9"/>
          <c:order val="9"/>
          <c:tx>
            <c:strRef>
              <c:f>'8.14'!$K$19</c:f>
              <c:strCache>
                <c:ptCount val="1"/>
                <c:pt idx="0">
                  <c:v>Odpadní teplo</c:v>
                </c:pt>
              </c:strCache>
            </c:strRef>
          </c:tx>
          <c:invertIfNegative val="0"/>
          <c:cat>
            <c:strRef>
              <c:f>'8.14'!$L$9:$N$9</c:f>
              <c:strCache>
                <c:ptCount val="3"/>
                <c:pt idx="0">
                  <c:v>Červenec</c:v>
                </c:pt>
                <c:pt idx="1">
                  <c:v>Srpen</c:v>
                </c:pt>
                <c:pt idx="2">
                  <c:v>Září</c:v>
                </c:pt>
              </c:strCache>
            </c:strRef>
          </c:cat>
          <c:val>
            <c:numRef>
              <c:f>'8.14'!$L$19:$N$19</c:f>
              <c:numCache>
                <c:formatCode>#,##0.0</c:formatCode>
                <c:ptCount val="3"/>
                <c:pt idx="0">
                  <c:v>799</c:v>
                </c:pt>
                <c:pt idx="1">
                  <c:v>545</c:v>
                </c:pt>
                <c:pt idx="2">
                  <c:v>1166</c:v>
                </c:pt>
              </c:numCache>
            </c:numRef>
          </c:val>
          <c:extLst xmlns:c16r2="http://schemas.microsoft.com/office/drawing/2015/06/chart">
            <c:ext xmlns:c16="http://schemas.microsoft.com/office/drawing/2014/chart" uri="{C3380CC4-5D6E-409C-BE32-E72D297353CC}">
              <c16:uniqueId val="{00000009-DB17-4C16-A5EC-73CBA5CB39C7}"/>
            </c:ext>
          </c:extLst>
        </c:ser>
        <c:ser>
          <c:idx val="10"/>
          <c:order val="10"/>
          <c:tx>
            <c:strRef>
              <c:f>'8.14'!$K$20</c:f>
              <c:strCache>
                <c:ptCount val="1"/>
                <c:pt idx="0">
                  <c:v>Ostatní kapalná paliva</c:v>
                </c:pt>
              </c:strCache>
            </c:strRef>
          </c:tx>
          <c:invertIfNegative val="0"/>
          <c:cat>
            <c:strRef>
              <c:f>'8.14'!$L$9:$N$9</c:f>
              <c:strCache>
                <c:ptCount val="3"/>
                <c:pt idx="0">
                  <c:v>Červenec</c:v>
                </c:pt>
                <c:pt idx="1">
                  <c:v>Srpen</c:v>
                </c:pt>
                <c:pt idx="2">
                  <c:v>Září</c:v>
                </c:pt>
              </c:strCache>
            </c:strRef>
          </c:cat>
          <c:val>
            <c:numRef>
              <c:f>'8.14'!$L$20:$N$20</c:f>
              <c:numCache>
                <c:formatCode>#,##0.0</c:formatCode>
                <c:ptCount val="3"/>
                <c:pt idx="0">
                  <c:v>1305</c:v>
                </c:pt>
                <c:pt idx="1">
                  <c:v>0</c:v>
                </c:pt>
                <c:pt idx="2">
                  <c:v>680</c:v>
                </c:pt>
              </c:numCache>
            </c:numRef>
          </c:val>
          <c:extLst xmlns:c16r2="http://schemas.microsoft.com/office/drawing/2015/06/chart">
            <c:ext xmlns:c16="http://schemas.microsoft.com/office/drawing/2014/chart" uri="{C3380CC4-5D6E-409C-BE32-E72D297353CC}">
              <c16:uniqueId val="{0000000A-DB17-4C16-A5EC-73CBA5CB39C7}"/>
            </c:ext>
          </c:extLst>
        </c:ser>
        <c:ser>
          <c:idx val="11"/>
          <c:order val="11"/>
          <c:tx>
            <c:strRef>
              <c:f>'8.14'!$K$21</c:f>
              <c:strCache>
                <c:ptCount val="1"/>
                <c:pt idx="0">
                  <c:v>Ostatní pevná paliva</c:v>
                </c:pt>
              </c:strCache>
            </c:strRef>
          </c:tx>
          <c:invertIfNegative val="0"/>
          <c:cat>
            <c:strRef>
              <c:f>'8.14'!$L$9:$N$9</c:f>
              <c:strCache>
                <c:ptCount val="3"/>
                <c:pt idx="0">
                  <c:v>Červenec</c:v>
                </c:pt>
                <c:pt idx="1">
                  <c:v>Srpen</c:v>
                </c:pt>
                <c:pt idx="2">
                  <c:v>Září</c:v>
                </c:pt>
              </c:strCache>
            </c:strRef>
          </c:cat>
          <c:val>
            <c:numRef>
              <c:f>'8.14'!$L$21:$N$21</c:f>
              <c:numCache>
                <c:formatCode>#,##0.0</c:formatCode>
                <c:ptCount val="3"/>
                <c:pt idx="0">
                  <c:v>2253.3000000000002</c:v>
                </c:pt>
                <c:pt idx="1">
                  <c:v>2674.5</c:v>
                </c:pt>
                <c:pt idx="2">
                  <c:v>2444.6</c:v>
                </c:pt>
              </c:numCache>
            </c:numRef>
          </c:val>
          <c:extLst xmlns:c16r2="http://schemas.microsoft.com/office/drawing/2015/06/chart">
            <c:ext xmlns:c16="http://schemas.microsoft.com/office/drawing/2014/chart" uri="{C3380CC4-5D6E-409C-BE32-E72D297353CC}">
              <c16:uniqueId val="{0000000B-DB17-4C16-A5EC-73CBA5CB39C7}"/>
            </c:ext>
          </c:extLst>
        </c:ser>
        <c:ser>
          <c:idx val="12"/>
          <c:order val="12"/>
          <c:tx>
            <c:strRef>
              <c:f>'8.14'!$K$22</c:f>
              <c:strCache>
                <c:ptCount val="1"/>
                <c:pt idx="0">
                  <c:v>Ostatní plyny</c:v>
                </c:pt>
              </c:strCache>
            </c:strRef>
          </c:tx>
          <c:invertIfNegative val="0"/>
          <c:cat>
            <c:strRef>
              <c:f>'8.14'!$L$9:$N$9</c:f>
              <c:strCache>
                <c:ptCount val="3"/>
                <c:pt idx="0">
                  <c:v>Červenec</c:v>
                </c:pt>
                <c:pt idx="1">
                  <c:v>Srpen</c:v>
                </c:pt>
                <c:pt idx="2">
                  <c:v>Září</c:v>
                </c:pt>
              </c:strCache>
            </c:strRef>
          </c:cat>
          <c:val>
            <c:numRef>
              <c:f>'8.14'!$L$22:$N$22</c:f>
              <c:numCache>
                <c:formatCode>#,##0.0</c:formatCode>
                <c:ptCount val="3"/>
                <c:pt idx="0">
                  <c:v>4062</c:v>
                </c:pt>
                <c:pt idx="1">
                  <c:v>3816</c:v>
                </c:pt>
                <c:pt idx="2">
                  <c:v>4963</c:v>
                </c:pt>
              </c:numCache>
            </c:numRef>
          </c:val>
          <c:extLst xmlns:c16r2="http://schemas.microsoft.com/office/drawing/2015/06/chart">
            <c:ext xmlns:c16="http://schemas.microsoft.com/office/drawing/2014/chart" uri="{C3380CC4-5D6E-409C-BE32-E72D297353CC}">
              <c16:uniqueId val="{0000000C-DB17-4C16-A5EC-73CBA5CB39C7}"/>
            </c:ext>
          </c:extLst>
        </c:ser>
        <c:ser>
          <c:idx val="13"/>
          <c:order val="13"/>
          <c:tx>
            <c:strRef>
              <c:f>'8.14'!$K$23</c:f>
              <c:strCache>
                <c:ptCount val="1"/>
                <c:pt idx="0">
                  <c:v>Ostatní</c:v>
                </c:pt>
              </c:strCache>
            </c:strRef>
          </c:tx>
          <c:invertIfNegative val="0"/>
          <c:cat>
            <c:strRef>
              <c:f>'8.14'!$L$9:$N$9</c:f>
              <c:strCache>
                <c:ptCount val="3"/>
                <c:pt idx="0">
                  <c:v>Červenec</c:v>
                </c:pt>
                <c:pt idx="1">
                  <c:v>Srpen</c:v>
                </c:pt>
                <c:pt idx="2">
                  <c:v>Září</c:v>
                </c:pt>
              </c:strCache>
            </c:strRef>
          </c:cat>
          <c:val>
            <c:numRef>
              <c:f>'8.14'!$L$23:$N$23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DB17-4C16-A5EC-73CBA5CB39C7}"/>
            </c:ext>
          </c:extLst>
        </c:ser>
        <c:ser>
          <c:idx val="14"/>
          <c:order val="14"/>
          <c:tx>
            <c:strRef>
              <c:f>'8.14'!$K$24</c:f>
              <c:strCache>
                <c:ptCount val="1"/>
                <c:pt idx="0">
                  <c:v>Topné oleje</c:v>
                </c:pt>
              </c:strCache>
            </c:strRef>
          </c:tx>
          <c:invertIfNegative val="0"/>
          <c:cat>
            <c:strRef>
              <c:f>'8.14'!$L$9:$N$9</c:f>
              <c:strCache>
                <c:ptCount val="3"/>
                <c:pt idx="0">
                  <c:v>Červenec</c:v>
                </c:pt>
                <c:pt idx="1">
                  <c:v>Srpen</c:v>
                </c:pt>
                <c:pt idx="2">
                  <c:v>Září</c:v>
                </c:pt>
              </c:strCache>
            </c:strRef>
          </c:cat>
          <c:val>
            <c:numRef>
              <c:f>'8.14'!$L$24:$N$24</c:f>
              <c:numCache>
                <c:formatCode>#,##0.0</c:formatCode>
                <c:ptCount val="3"/>
                <c:pt idx="0">
                  <c:v>41.76</c:v>
                </c:pt>
                <c:pt idx="1">
                  <c:v>103.5</c:v>
                </c:pt>
                <c:pt idx="2">
                  <c:v>48.59</c:v>
                </c:pt>
              </c:numCache>
            </c:numRef>
          </c:val>
          <c:extLst xmlns:c16r2="http://schemas.microsoft.com/office/drawing/2015/06/chart">
            <c:ext xmlns:c16="http://schemas.microsoft.com/office/drawing/2014/chart" uri="{C3380CC4-5D6E-409C-BE32-E72D297353CC}">
              <c16:uniqueId val="{0000000E-DB17-4C16-A5EC-73CBA5CB39C7}"/>
            </c:ext>
          </c:extLst>
        </c:ser>
        <c:ser>
          <c:idx val="15"/>
          <c:order val="15"/>
          <c:tx>
            <c:strRef>
              <c:f>'8.14'!$K$25</c:f>
              <c:strCache>
                <c:ptCount val="1"/>
                <c:pt idx="0">
                  <c:v>Zemní plyn</c:v>
                </c:pt>
              </c:strCache>
            </c:strRef>
          </c:tx>
          <c:spPr>
            <a:solidFill>
              <a:srgbClr val="EBE600"/>
            </a:solidFill>
          </c:spPr>
          <c:invertIfNegative val="0"/>
          <c:cat>
            <c:strRef>
              <c:f>'8.14'!$L$9:$N$9</c:f>
              <c:strCache>
                <c:ptCount val="3"/>
                <c:pt idx="0">
                  <c:v>Červenec</c:v>
                </c:pt>
                <c:pt idx="1">
                  <c:v>Srpen</c:v>
                </c:pt>
                <c:pt idx="2">
                  <c:v>Září</c:v>
                </c:pt>
              </c:strCache>
            </c:strRef>
          </c:cat>
          <c:val>
            <c:numRef>
              <c:f>'8.14'!$L$25:$N$25</c:f>
              <c:numCache>
                <c:formatCode>#,##0.0</c:formatCode>
                <c:ptCount val="3"/>
                <c:pt idx="0">
                  <c:v>47731.480145075067</c:v>
                </c:pt>
                <c:pt idx="1">
                  <c:v>58671.284607779606</c:v>
                </c:pt>
                <c:pt idx="2">
                  <c:v>67217.628599726624</c:v>
                </c:pt>
              </c:numCache>
            </c:numRef>
          </c:val>
          <c:extLst xmlns:c16r2="http://schemas.microsoft.com/office/drawing/2015/06/chart">
            <c:ext xmlns:c16="http://schemas.microsoft.com/office/drawing/2014/chart" uri="{C3380CC4-5D6E-409C-BE32-E72D297353CC}">
              <c16:uniqueId val="{0000000F-DB17-4C16-A5EC-73CBA5CB39C7}"/>
            </c:ext>
          </c:extLst>
        </c:ser>
        <c:dLbls>
          <c:showLegendKey val="0"/>
          <c:showVal val="0"/>
          <c:showCatName val="0"/>
          <c:showSerName val="0"/>
          <c:showPercent val="0"/>
          <c:showBubbleSize val="0"/>
        </c:dLbls>
        <c:gapWidth val="150"/>
        <c:overlap val="100"/>
        <c:axId val="174829952"/>
        <c:axId val="174831488"/>
      </c:barChart>
      <c:catAx>
        <c:axId val="174829952"/>
        <c:scaling>
          <c:orientation val="minMax"/>
        </c:scaling>
        <c:delete val="0"/>
        <c:axPos val="b"/>
        <c:numFmt formatCode="General" sourceLinked="1"/>
        <c:majorTickMark val="none"/>
        <c:minorTickMark val="none"/>
        <c:tickLblPos val="nextTo"/>
        <c:txPr>
          <a:bodyPr/>
          <a:lstStyle/>
          <a:p>
            <a:pPr>
              <a:defRPr sz="900"/>
            </a:pPr>
            <a:endParaRPr lang="cs-CZ"/>
          </a:p>
        </c:txPr>
        <c:crossAx val="174831488"/>
        <c:crosses val="autoZero"/>
        <c:auto val="1"/>
        <c:lblAlgn val="ctr"/>
        <c:lblOffset val="100"/>
        <c:noMultiLvlLbl val="0"/>
      </c:catAx>
      <c:valAx>
        <c:axId val="1748314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48299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991A-4203-9B27-61F99E6DBCFB}"/>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991A-4203-9B27-61F99E6DBCFB}"/>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991A-4203-9B27-61F99E6DBCFB}"/>
              </c:ext>
            </c:extLst>
          </c:dPt>
          <c:dPt>
            <c:idx val="5"/>
            <c:bubble3D val="0"/>
            <c:extLst xmlns:c16r2="http://schemas.microsoft.com/office/drawing/2015/06/chart">
              <c:ext xmlns:c16="http://schemas.microsoft.com/office/drawing/2014/chart" uri="{C3380CC4-5D6E-409C-BE32-E72D297353CC}">
                <c16:uniqueId val="{00000006-991A-4203-9B27-61F99E6DBCFB}"/>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991A-4203-9B27-61F99E6DBCFB}"/>
              </c:ext>
            </c:extLst>
          </c:dPt>
          <c:dPt>
            <c:idx val="7"/>
            <c:bubble3D val="0"/>
            <c:extLst xmlns:c16r2="http://schemas.microsoft.com/office/drawing/2015/06/chart">
              <c:ext xmlns:c16="http://schemas.microsoft.com/office/drawing/2014/chart" uri="{C3380CC4-5D6E-409C-BE32-E72D297353CC}">
                <c16:uniqueId val="{00000009-991A-4203-9B27-61F99E6DBCFB}"/>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991A-4203-9B27-61F99E6DBCFB}"/>
              </c:ext>
            </c:extLst>
          </c:dPt>
          <c:cat>
            <c:numRef>
              <c:f>'8.14'!$O$10:$O$25</c:f>
              <c:numCache>
                <c:formatCode>0.0%</c:formatCode>
                <c:ptCount val="16"/>
              </c:numCache>
            </c:numRef>
          </c:cat>
          <c:val>
            <c:numRef>
              <c:f>'8.14'!$J$10:$J$25</c:f>
              <c:numCache>
                <c:formatCode>0.0</c:formatCode>
                <c:ptCount val="16"/>
              </c:numCache>
            </c:numRef>
          </c:val>
          <c:extLst xmlns:c16r2="http://schemas.microsoft.com/office/drawing/2015/06/chart">
            <c:ext xmlns:c16="http://schemas.microsoft.com/office/drawing/2014/chart" uri="{C3380CC4-5D6E-409C-BE32-E72D297353CC}">
              <c16:uniqueId val="{0000000C-991A-4203-9B27-61F99E6DBCFB}"/>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spPr>
            <a:solidFill>
              <a:schemeClr val="accent3">
                <a:lumMod val="75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199.560462</c:v>
                </c:pt>
                <c:pt idx="2">
                  <c:v>47.929760000000002</c:v>
                </c:pt>
                <c:pt idx="3">
                  <c:v>42.090707000000016</c:v>
                </c:pt>
                <c:pt idx="4">
                  <c:v>35.057677999999996</c:v>
                </c:pt>
                <c:pt idx="5">
                  <c:v>112.86649</c:v>
                </c:pt>
                <c:pt idx="6">
                  <c:v>0.25600000000000001</c:v>
                </c:pt>
                <c:pt idx="7">
                  <c:v>117.38470700000001</c:v>
                </c:pt>
                <c:pt idx="8">
                  <c:v>35.245204000000001</c:v>
                </c:pt>
                <c:pt idx="9">
                  <c:v>2.7174169999999997</c:v>
                </c:pt>
                <c:pt idx="10">
                  <c:v>54.251180000000005</c:v>
                </c:pt>
                <c:pt idx="11">
                  <c:v>57.197461999999994</c:v>
                </c:pt>
                <c:pt idx="12">
                  <c:v>260.85211300000003</c:v>
                </c:pt>
                <c:pt idx="13">
                  <c:v>25.773152</c:v>
                </c:pt>
              </c:numCache>
            </c:numRef>
          </c:val>
          <c:extLst xmlns:c16r2="http://schemas.microsoft.com/office/drawing/2015/06/chart">
            <c:ext xmlns:c16="http://schemas.microsoft.com/office/drawing/2014/chart" uri="{C3380CC4-5D6E-409C-BE32-E72D297353CC}">
              <c16:uniqueId val="{00000000-38A2-4B2C-9F19-A00980DAF414}"/>
            </c:ext>
          </c:extLst>
        </c:ser>
        <c:ser>
          <c:idx val="1"/>
          <c:order val="1"/>
          <c:tx>
            <c:strRef>
              <c:f>'5.3'!$A$6</c:f>
              <c:strCache>
                <c:ptCount val="1"/>
                <c:pt idx="0">
                  <c:v>Bioplyn</c:v>
                </c:pt>
              </c:strCache>
            </c:strRef>
          </c:tx>
          <c:spPr>
            <a:solidFill>
              <a:schemeClr val="bg2">
                <a:lumMod val="50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7.9820000000000002</c:v>
                </c:pt>
                <c:pt idx="1">
                  <c:v>9.7061490000000017</c:v>
                </c:pt>
                <c:pt idx="2">
                  <c:v>10.499179</c:v>
                </c:pt>
                <c:pt idx="3">
                  <c:v>1.296</c:v>
                </c:pt>
                <c:pt idx="4">
                  <c:v>5.1364750000000008</c:v>
                </c:pt>
                <c:pt idx="5">
                  <c:v>9.6641120000000011</c:v>
                </c:pt>
                <c:pt idx="6">
                  <c:v>2.6649799999999999</c:v>
                </c:pt>
                <c:pt idx="7">
                  <c:v>0.1</c:v>
                </c:pt>
                <c:pt idx="8">
                  <c:v>8.1443729999999999</c:v>
                </c:pt>
                <c:pt idx="9">
                  <c:v>8.5157989999999995</c:v>
                </c:pt>
                <c:pt idx="10">
                  <c:v>8.5070250000000023</c:v>
                </c:pt>
                <c:pt idx="11">
                  <c:v>8.7571150000000006</c:v>
                </c:pt>
                <c:pt idx="12">
                  <c:v>6.1914030000000002</c:v>
                </c:pt>
                <c:pt idx="13">
                  <c:v>2.5307199999999996</c:v>
                </c:pt>
              </c:numCache>
            </c:numRef>
          </c:val>
          <c:extLst xmlns:c16r2="http://schemas.microsoft.com/office/drawing/2015/06/chart">
            <c:ext xmlns:c16="http://schemas.microsoft.com/office/drawing/2014/chart" uri="{C3380CC4-5D6E-409C-BE32-E72D297353CC}">
              <c16:uniqueId val="{00000001-38A2-4B2C-9F19-A00980DAF414}"/>
            </c:ext>
          </c:extLst>
        </c:ser>
        <c:ser>
          <c:idx val="2"/>
          <c:order val="2"/>
          <c:tx>
            <c:strRef>
              <c:f>'5.3'!$A$7</c:f>
              <c:strCache>
                <c:ptCount val="1"/>
                <c:pt idx="0">
                  <c:v>Černé uhlí</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c:v>
                </c:pt>
                <c:pt idx="3">
                  <c:v>0</c:v>
                </c:pt>
                <c:pt idx="4">
                  <c:v>0</c:v>
                </c:pt>
                <c:pt idx="5">
                  <c:v>2.5108899999999998</c:v>
                </c:pt>
                <c:pt idx="6">
                  <c:v>0</c:v>
                </c:pt>
                <c:pt idx="7">
                  <c:v>606.2400359999998</c:v>
                </c:pt>
                <c:pt idx="8">
                  <c:v>1.4114530000000001</c:v>
                </c:pt>
                <c:pt idx="9">
                  <c:v>1.3620000000000001</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2-38A2-4B2C-9F19-A00980DAF414}"/>
            </c:ext>
          </c:extLst>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0</c:v>
                </c:pt>
                <c:pt idx="1">
                  <c:v>0.1239</c:v>
                </c:pt>
                <c:pt idx="2">
                  <c:v>1.012</c:v>
                </c:pt>
                <c:pt idx="3">
                  <c:v>1.1369000000000001E-2</c:v>
                </c:pt>
                <c:pt idx="4">
                  <c:v>1.2999999999999999E-2</c:v>
                </c:pt>
                <c:pt idx="5">
                  <c:v>0</c:v>
                </c:pt>
                <c:pt idx="6">
                  <c:v>0</c:v>
                </c:pt>
                <c:pt idx="7">
                  <c:v>4.5236999999999999E-2</c:v>
                </c:pt>
                <c:pt idx="8">
                  <c:v>0.27486099999999997</c:v>
                </c:pt>
                <c:pt idx="9">
                  <c:v>0</c:v>
                </c:pt>
                <c:pt idx="10">
                  <c:v>0.80623999999999996</c:v>
                </c:pt>
                <c:pt idx="11">
                  <c:v>0</c:v>
                </c:pt>
                <c:pt idx="12">
                  <c:v>0</c:v>
                </c:pt>
                <c:pt idx="13">
                  <c:v>0.28810000000000002</c:v>
                </c:pt>
              </c:numCache>
            </c:numRef>
          </c:val>
          <c:extLst xmlns:c16r2="http://schemas.microsoft.com/office/drawing/2015/06/chart">
            <c:ext xmlns:c16="http://schemas.microsoft.com/office/drawing/2014/chart" uri="{C3380CC4-5D6E-409C-BE32-E72D297353CC}">
              <c16:uniqueId val="{00000003-38A2-4B2C-9F19-A00980DAF414}"/>
            </c:ext>
          </c:extLst>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3.1019999999999999</c:v>
                </c:pt>
                <c:pt idx="1">
                  <c:v>0</c:v>
                </c:pt>
                <c:pt idx="2">
                  <c:v>0.05</c:v>
                </c:pt>
                <c:pt idx="3">
                  <c:v>0.94814000000000009</c:v>
                </c:pt>
                <c:pt idx="4">
                  <c:v>0</c:v>
                </c:pt>
                <c:pt idx="5">
                  <c:v>0</c:v>
                </c:pt>
                <c:pt idx="6">
                  <c:v>0</c:v>
                </c:pt>
                <c:pt idx="7">
                  <c:v>0</c:v>
                </c:pt>
                <c:pt idx="8">
                  <c:v>0</c:v>
                </c:pt>
                <c:pt idx="9">
                  <c:v>0</c:v>
                </c:pt>
                <c:pt idx="10">
                  <c:v>0</c:v>
                </c:pt>
                <c:pt idx="11">
                  <c:v>0</c:v>
                </c:pt>
                <c:pt idx="12">
                  <c:v>0.42499999999999999</c:v>
                </c:pt>
                <c:pt idx="13">
                  <c:v>0</c:v>
                </c:pt>
              </c:numCache>
            </c:numRef>
          </c:val>
          <c:extLst xmlns:c16r2="http://schemas.microsoft.com/office/drawing/2015/06/chart">
            <c:ext xmlns:c16="http://schemas.microsoft.com/office/drawing/2014/chart" uri="{C3380CC4-5D6E-409C-BE32-E72D297353CC}">
              <c16:uniqueId val="{00000004-38A2-4B2C-9F19-A00980DAF414}"/>
            </c:ext>
          </c:extLst>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4.4999999999999998E-2</c:v>
                </c:pt>
                <c:pt idx="3">
                  <c:v>7.4923000000000003E-2</c:v>
                </c:pt>
                <c:pt idx="4">
                  <c:v>6.1100000000000002E-2</c:v>
                </c:pt>
                <c:pt idx="5">
                  <c:v>0</c:v>
                </c:pt>
                <c:pt idx="6">
                  <c:v>0</c:v>
                </c:pt>
                <c:pt idx="7">
                  <c:v>0</c:v>
                </c:pt>
                <c:pt idx="8">
                  <c:v>0</c:v>
                </c:pt>
                <c:pt idx="9">
                  <c:v>0</c:v>
                </c:pt>
                <c:pt idx="10">
                  <c:v>0</c:v>
                </c:pt>
                <c:pt idx="11">
                  <c:v>0</c:v>
                </c:pt>
                <c:pt idx="12">
                  <c:v>3.4000000000000002E-2</c:v>
                </c:pt>
                <c:pt idx="13">
                  <c:v>0</c:v>
                </c:pt>
              </c:numCache>
            </c:numRef>
          </c:val>
          <c:extLst xmlns:c16r2="http://schemas.microsoft.com/office/drawing/2015/06/chart">
            <c:ext xmlns:c16="http://schemas.microsoft.com/office/drawing/2014/chart" uri="{C3380CC4-5D6E-409C-BE32-E72D297353CC}">
              <c16:uniqueId val="{00000005-38A2-4B2C-9F19-A00980DAF414}"/>
            </c:ext>
          </c:extLst>
        </c:ser>
        <c:ser>
          <c:idx val="6"/>
          <c:order val="6"/>
          <c:tx>
            <c:strRef>
              <c:f>'5.3'!$A$11</c:f>
              <c:strCache>
                <c:ptCount val="1"/>
                <c:pt idx="0">
                  <c:v>Hnědé uhlí</c:v>
                </c:pt>
              </c:strCache>
            </c:strRef>
          </c:tx>
          <c:spPr>
            <a:solidFill>
              <a:srgbClr val="6E493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266.50556700000004</c:v>
                </c:pt>
                <c:pt idx="2">
                  <c:v>0.56599999999999995</c:v>
                </c:pt>
                <c:pt idx="3">
                  <c:v>161.828686</c:v>
                </c:pt>
                <c:pt idx="4">
                  <c:v>2.7355740000000002</c:v>
                </c:pt>
                <c:pt idx="5">
                  <c:v>79.623469999999998</c:v>
                </c:pt>
                <c:pt idx="6">
                  <c:v>8.5066000000000006</c:v>
                </c:pt>
                <c:pt idx="7">
                  <c:v>14.054439999999998</c:v>
                </c:pt>
                <c:pt idx="8">
                  <c:v>168.70371399999999</c:v>
                </c:pt>
                <c:pt idx="9">
                  <c:v>221.86485300000001</c:v>
                </c:pt>
                <c:pt idx="10">
                  <c:v>174.36088100000001</c:v>
                </c:pt>
                <c:pt idx="11">
                  <c:v>929.77178499999991</c:v>
                </c:pt>
                <c:pt idx="12">
                  <c:v>1163.8558169999999</c:v>
                </c:pt>
                <c:pt idx="13">
                  <c:v>249.170061</c:v>
                </c:pt>
              </c:numCache>
            </c:numRef>
          </c:val>
          <c:extLst xmlns:c16r2="http://schemas.microsoft.com/office/drawing/2015/06/chart">
            <c:ext xmlns:c16="http://schemas.microsoft.com/office/drawing/2014/chart" uri="{C3380CC4-5D6E-409C-BE32-E72D297353CC}">
              <c16:uniqueId val="{00000006-38A2-4B2C-9F19-A00980DAF414}"/>
            </c:ext>
          </c:extLst>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8.9918700000000005</c:v>
                </c:pt>
                <c:pt idx="2">
                  <c:v>0</c:v>
                </c:pt>
                <c:pt idx="3">
                  <c:v>0</c:v>
                </c:pt>
                <c:pt idx="4">
                  <c:v>4.4910699999999997</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7-38A2-4B2C-9F19-A00980DAF414}"/>
            </c:ext>
          </c:extLst>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8-38A2-4B2C-9F19-A00980DAF414}"/>
            </c:ext>
          </c:extLst>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5.5299400000000007</c:v>
                </c:pt>
                <c:pt idx="3">
                  <c:v>0.12671000000000002</c:v>
                </c:pt>
                <c:pt idx="4">
                  <c:v>4.8046230000000003</c:v>
                </c:pt>
                <c:pt idx="5">
                  <c:v>0</c:v>
                </c:pt>
                <c:pt idx="6">
                  <c:v>0.33320000000000005</c:v>
                </c:pt>
                <c:pt idx="7">
                  <c:v>176.12052000000003</c:v>
                </c:pt>
                <c:pt idx="8">
                  <c:v>0</c:v>
                </c:pt>
                <c:pt idx="9">
                  <c:v>3.9329999999999998</c:v>
                </c:pt>
                <c:pt idx="10">
                  <c:v>0</c:v>
                </c:pt>
                <c:pt idx="11">
                  <c:v>36.797779000000006</c:v>
                </c:pt>
                <c:pt idx="12">
                  <c:v>3.0000000000000001E-3</c:v>
                </c:pt>
                <c:pt idx="13">
                  <c:v>2.5099999999999998</c:v>
                </c:pt>
              </c:numCache>
            </c:numRef>
          </c:val>
          <c:extLst xmlns:c16r2="http://schemas.microsoft.com/office/drawing/2015/06/chart">
            <c:ext xmlns:c16="http://schemas.microsoft.com/office/drawing/2014/chart" uri="{C3380CC4-5D6E-409C-BE32-E72D297353CC}">
              <c16:uniqueId val="{00000009-38A2-4B2C-9F19-A00980DAF414}"/>
            </c:ext>
          </c:extLst>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5.4390000000000001</c:v>
                </c:pt>
                <c:pt idx="2">
                  <c:v>0</c:v>
                </c:pt>
                <c:pt idx="3">
                  <c:v>0</c:v>
                </c:pt>
                <c:pt idx="4">
                  <c:v>0</c:v>
                </c:pt>
                <c:pt idx="5">
                  <c:v>0</c:v>
                </c:pt>
                <c:pt idx="6">
                  <c:v>0</c:v>
                </c:pt>
                <c:pt idx="7">
                  <c:v>0</c:v>
                </c:pt>
                <c:pt idx="8">
                  <c:v>0</c:v>
                </c:pt>
                <c:pt idx="9">
                  <c:v>0</c:v>
                </c:pt>
                <c:pt idx="10">
                  <c:v>0</c:v>
                </c:pt>
                <c:pt idx="11">
                  <c:v>2.5873850000000003</c:v>
                </c:pt>
                <c:pt idx="12">
                  <c:v>0</c:v>
                </c:pt>
                <c:pt idx="13">
                  <c:v>1.9850000000000001</c:v>
                </c:pt>
              </c:numCache>
            </c:numRef>
          </c:val>
          <c:extLst xmlns:c16r2="http://schemas.microsoft.com/office/drawing/2015/06/chart">
            <c:ext xmlns:c16="http://schemas.microsoft.com/office/drawing/2014/chart" uri="{C3380CC4-5D6E-409C-BE32-E72D297353CC}">
              <c16:uniqueId val="{0000000A-38A2-4B2C-9F19-A00980DAF414}"/>
            </c:ext>
          </c:extLst>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141.01599999999999</c:v>
                </c:pt>
                <c:pt idx="1">
                  <c:v>1.68</c:v>
                </c:pt>
                <c:pt idx="2">
                  <c:v>281.00319999999994</c:v>
                </c:pt>
                <c:pt idx="3">
                  <c:v>0</c:v>
                </c:pt>
                <c:pt idx="4">
                  <c:v>0.28299999999999997</c:v>
                </c:pt>
                <c:pt idx="5">
                  <c:v>0</c:v>
                </c:pt>
                <c:pt idx="6">
                  <c:v>106.34399999999999</c:v>
                </c:pt>
                <c:pt idx="7">
                  <c:v>1.845</c:v>
                </c:pt>
                <c:pt idx="8">
                  <c:v>0</c:v>
                </c:pt>
                <c:pt idx="9">
                  <c:v>0</c:v>
                </c:pt>
                <c:pt idx="10">
                  <c:v>30.146439999999998</c:v>
                </c:pt>
                <c:pt idx="11">
                  <c:v>16.920430496738852</c:v>
                </c:pt>
                <c:pt idx="12">
                  <c:v>3.4034300000000002</c:v>
                </c:pt>
                <c:pt idx="13">
                  <c:v>7.3723999999999998</c:v>
                </c:pt>
              </c:numCache>
            </c:numRef>
          </c:val>
          <c:extLst xmlns:c16r2="http://schemas.microsoft.com/office/drawing/2015/06/chart">
            <c:ext xmlns:c16="http://schemas.microsoft.com/office/drawing/2014/chart" uri="{C3380CC4-5D6E-409C-BE32-E72D297353CC}">
              <c16:uniqueId val="{0000000B-38A2-4B2C-9F19-A00980DAF414}"/>
            </c:ext>
          </c:extLst>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0.11816399999999999</c:v>
                </c:pt>
                <c:pt idx="2">
                  <c:v>0</c:v>
                </c:pt>
                <c:pt idx="3">
                  <c:v>2.34938</c:v>
                </c:pt>
                <c:pt idx="4">
                  <c:v>0</c:v>
                </c:pt>
                <c:pt idx="5">
                  <c:v>0</c:v>
                </c:pt>
                <c:pt idx="6">
                  <c:v>0</c:v>
                </c:pt>
                <c:pt idx="7">
                  <c:v>372.5643179999999</c:v>
                </c:pt>
                <c:pt idx="8">
                  <c:v>0</c:v>
                </c:pt>
                <c:pt idx="9">
                  <c:v>0</c:v>
                </c:pt>
                <c:pt idx="10">
                  <c:v>0</c:v>
                </c:pt>
                <c:pt idx="11">
                  <c:v>221.644271</c:v>
                </c:pt>
                <c:pt idx="12">
                  <c:v>40.42</c:v>
                </c:pt>
                <c:pt idx="13">
                  <c:v>12.840999999999999</c:v>
                </c:pt>
              </c:numCache>
            </c:numRef>
          </c:val>
          <c:extLst xmlns:c16r2="http://schemas.microsoft.com/office/drawing/2015/06/chart">
            <c:ext xmlns:c16="http://schemas.microsoft.com/office/drawing/2014/chart" uri="{C3380CC4-5D6E-409C-BE32-E72D297353CC}">
              <c16:uniqueId val="{0000000C-38A2-4B2C-9F19-A00980DAF414}"/>
            </c:ext>
          </c:extLst>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D-38A2-4B2C-9F19-A00980DAF414}"/>
            </c:ext>
          </c:extLst>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0.16752</c:v>
                </c:pt>
                <c:pt idx="1">
                  <c:v>3.3514079999999997</c:v>
                </c:pt>
                <c:pt idx="2">
                  <c:v>5.2318299999999995</c:v>
                </c:pt>
                <c:pt idx="3">
                  <c:v>0</c:v>
                </c:pt>
                <c:pt idx="4">
                  <c:v>1.0230000000000001E-2</c:v>
                </c:pt>
                <c:pt idx="5">
                  <c:v>1.2593899999999998</c:v>
                </c:pt>
                <c:pt idx="6">
                  <c:v>0</c:v>
                </c:pt>
                <c:pt idx="7">
                  <c:v>1.6989320000000001</c:v>
                </c:pt>
                <c:pt idx="8">
                  <c:v>4.8635900000000003</c:v>
                </c:pt>
                <c:pt idx="9">
                  <c:v>1.9E-2</c:v>
                </c:pt>
                <c:pt idx="10">
                  <c:v>0.24383099999999999</c:v>
                </c:pt>
                <c:pt idx="11">
                  <c:v>2.6794000000000002</c:v>
                </c:pt>
                <c:pt idx="12">
                  <c:v>0.26952699999999996</c:v>
                </c:pt>
                <c:pt idx="13">
                  <c:v>0.19384999999999999</c:v>
                </c:pt>
              </c:numCache>
            </c:numRef>
          </c:val>
          <c:extLst xmlns:c16r2="http://schemas.microsoft.com/office/drawing/2015/06/chart">
            <c:ext xmlns:c16="http://schemas.microsoft.com/office/drawing/2014/chart" uri="{C3380CC4-5D6E-409C-BE32-E72D297353CC}">
              <c16:uniqueId val="{0000000E-38A2-4B2C-9F19-A00980DAF414}"/>
            </c:ext>
          </c:extLst>
        </c:ser>
        <c:ser>
          <c:idx val="15"/>
          <c:order val="15"/>
          <c:tx>
            <c:strRef>
              <c:f>'5.3'!$A$20</c:f>
              <c:strCache>
                <c:ptCount val="1"/>
                <c:pt idx="0">
                  <c:v>Zemní plyn</c:v>
                </c:pt>
              </c:strCache>
            </c:strRef>
          </c:tx>
          <c:spPr>
            <a:solidFill>
              <a:srgbClr val="EBE60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372.34946699999995</c:v>
                </c:pt>
                <c:pt idx="1">
                  <c:v>94.714639999999989</c:v>
                </c:pt>
                <c:pt idx="2">
                  <c:v>219.612042</c:v>
                </c:pt>
                <c:pt idx="3">
                  <c:v>134.47308099999998</c:v>
                </c:pt>
                <c:pt idx="4">
                  <c:v>74.467711000000008</c:v>
                </c:pt>
                <c:pt idx="5">
                  <c:v>135.429305</c:v>
                </c:pt>
                <c:pt idx="6">
                  <c:v>106.05114400000005</c:v>
                </c:pt>
                <c:pt idx="7">
                  <c:v>223.39726799999991</c:v>
                </c:pt>
                <c:pt idx="8">
                  <c:v>123.01393200000003</c:v>
                </c:pt>
                <c:pt idx="9">
                  <c:v>40.323341999999997</c:v>
                </c:pt>
                <c:pt idx="10">
                  <c:v>69.09898299999999</c:v>
                </c:pt>
                <c:pt idx="11">
                  <c:v>1098.7360415032608</c:v>
                </c:pt>
                <c:pt idx="12">
                  <c:v>155.67768900000004</c:v>
                </c:pt>
                <c:pt idx="13">
                  <c:v>173.62039335258129</c:v>
                </c:pt>
              </c:numCache>
            </c:numRef>
          </c:val>
          <c:extLst xmlns:c16r2="http://schemas.microsoft.com/office/drawing/2015/06/chart">
            <c:ext xmlns:c16="http://schemas.microsoft.com/office/drawing/2014/chart" uri="{C3380CC4-5D6E-409C-BE32-E72D297353CC}">
              <c16:uniqueId val="{0000000F-38A2-4B2C-9F19-A00980DAF414}"/>
            </c:ext>
          </c:extLst>
        </c:ser>
        <c:dLbls>
          <c:showLegendKey val="0"/>
          <c:showVal val="0"/>
          <c:showCatName val="0"/>
          <c:showSerName val="0"/>
          <c:showPercent val="0"/>
          <c:showBubbleSize val="0"/>
        </c:dLbls>
        <c:gapWidth val="104"/>
        <c:overlap val="100"/>
        <c:axId val="127597568"/>
        <c:axId val="128721664"/>
      </c:barChart>
      <c:catAx>
        <c:axId val="12759756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128721664"/>
        <c:crosses val="autoZero"/>
        <c:auto val="1"/>
        <c:lblAlgn val="ctr"/>
        <c:lblOffset val="100"/>
        <c:noMultiLvlLbl val="0"/>
      </c:catAx>
      <c:valAx>
        <c:axId val="1287216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275975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0CD2-4D39-91EB-F12191D3D3D4}"/>
              </c:ext>
            </c:extLst>
          </c:dPt>
          <c:cat>
            <c:numRef>
              <c:f>'8.14'!$O$27:$O$34</c:f>
              <c:numCache>
                <c:formatCode>#,##0.0</c:formatCode>
                <c:ptCount val="8"/>
              </c:numCache>
            </c:numRef>
          </c:cat>
          <c:val>
            <c:numRef>
              <c:f>'8.14'!$J$27:$J$34</c:f>
              <c:numCache>
                <c:formatCode>0.0</c:formatCode>
                <c:ptCount val="8"/>
              </c:numCache>
            </c:numRef>
          </c:val>
          <c:extLst xmlns:c16r2="http://schemas.microsoft.com/office/drawing/2015/06/chart">
            <c:ext xmlns:c16="http://schemas.microsoft.com/office/drawing/2014/chart" uri="{C3380CC4-5D6E-409C-BE32-E72D297353CC}">
              <c16:uniqueId val="{00000001-0CD2-4D39-91EB-F12191D3D3D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8E60-46B5-A6F6-F6181C57A585}"/>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8E60-46B5-A6F6-F6181C57A585}"/>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8E60-46B5-A6F6-F6181C57A585}"/>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8E60-46B5-A6F6-F6181C57A585}"/>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8E60-46B5-A6F6-F6181C57A585}"/>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8E60-46B5-A6F6-F6181C57A585}"/>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8E60-46B5-A6F6-F6181C57A585}"/>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8E60-46B5-A6F6-F6181C57A585}"/>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8E60-46B5-A6F6-F6181C57A585}"/>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8E60-46B5-A6F6-F6181C57A585}"/>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8E60-46B5-A6F6-F6181C57A585}"/>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8E60-46B5-A6F6-F6181C57A585}"/>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8E60-46B5-A6F6-F6181C57A585}"/>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8E60-46B5-A6F6-F6181C57A585}"/>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8E60-46B5-A6F6-F6181C57A585}"/>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8E60-46B5-A6F6-F6181C57A585}"/>
            </c:ext>
          </c:extLst>
        </c:ser>
        <c:dLbls>
          <c:showLegendKey val="0"/>
          <c:showVal val="0"/>
          <c:showCatName val="0"/>
          <c:showSerName val="0"/>
          <c:showPercent val="0"/>
          <c:showBubbleSize val="0"/>
        </c:dLbls>
        <c:gapWidth val="150"/>
        <c:axId val="175495808"/>
        <c:axId val="175636864"/>
      </c:barChart>
      <c:catAx>
        <c:axId val="175495808"/>
        <c:scaling>
          <c:orientation val="minMax"/>
        </c:scaling>
        <c:delete val="1"/>
        <c:axPos val="b"/>
        <c:numFmt formatCode="General" sourceLinked="1"/>
        <c:majorTickMark val="out"/>
        <c:minorTickMark val="none"/>
        <c:tickLblPos val="nextTo"/>
        <c:crossAx val="175636864"/>
        <c:crosses val="autoZero"/>
        <c:auto val="1"/>
        <c:lblAlgn val="ctr"/>
        <c:lblOffset val="100"/>
        <c:noMultiLvlLbl val="0"/>
      </c:catAx>
      <c:valAx>
        <c:axId val="175636864"/>
        <c:scaling>
          <c:orientation val="minMax"/>
        </c:scaling>
        <c:delete val="1"/>
        <c:axPos val="l"/>
        <c:numFmt formatCode="0.0%" sourceLinked="1"/>
        <c:majorTickMark val="out"/>
        <c:minorTickMark val="none"/>
        <c:tickLblPos val="nextTo"/>
        <c:crossAx val="1754958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(TJ)</a:t>
            </a:r>
          </a:p>
        </c:rich>
      </c:tx>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3">
                <a:lumMod val="75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('9'!$B$6:$C$6,'9'!$E$6:$F$6,'9'!$H$6:$I$6)</c:f>
              <c:numCache>
                <c:formatCode>#,##0.0</c:formatCode>
                <c:ptCount val="6"/>
                <c:pt idx="0">
                  <c:v>1425.8001460000003</c:v>
                </c:pt>
                <c:pt idx="1">
                  <c:v>1232.67767</c:v>
                </c:pt>
                <c:pt idx="2">
                  <c:v>1389.9663699999996</c:v>
                </c:pt>
                <c:pt idx="3">
                  <c:v>1237.678453</c:v>
                </c:pt>
                <c:pt idx="4">
                  <c:v>1466.8526130000005</c:v>
                </c:pt>
                <c:pt idx="5">
                  <c:v>1251.2418660000001</c:v>
                </c:pt>
              </c:numCache>
            </c:numRef>
          </c:val>
          <c:extLst xmlns:c16r2="http://schemas.microsoft.com/office/drawing/2015/06/chart">
            <c:ext xmlns:c16="http://schemas.microsoft.com/office/drawing/2014/chart" uri="{C3380CC4-5D6E-409C-BE32-E72D297353CC}">
              <c16:uniqueId val="{00000000-712B-4D9F-9B14-7755BA9103BC}"/>
            </c:ext>
          </c:extLst>
        </c:ser>
        <c:ser>
          <c:idx val="1"/>
          <c:order val="1"/>
          <c:tx>
            <c:strRef>
              <c:f>'9'!$A$7</c:f>
              <c:strCache>
                <c:ptCount val="1"/>
                <c:pt idx="0">
                  <c:v>Bioplyn</c:v>
                </c:pt>
              </c:strCache>
            </c:strRef>
          </c:tx>
          <c:spPr>
            <a:solidFill>
              <a:schemeClr val="bg2">
                <a:lumMod val="50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('9'!$B$7:$C$7,'9'!$E$7:$F$7,'9'!$H$7:$I$7)</c:f>
              <c:numCache>
                <c:formatCode>#,##0.0</c:formatCode>
                <c:ptCount val="6"/>
                <c:pt idx="0">
                  <c:v>127.23893499999998</c:v>
                </c:pt>
                <c:pt idx="1">
                  <c:v>121.38329100000003</c:v>
                </c:pt>
                <c:pt idx="2">
                  <c:v>126.84022699999996</c:v>
                </c:pt>
                <c:pt idx="3">
                  <c:v>119.50946199999998</c:v>
                </c:pt>
                <c:pt idx="4">
                  <c:v>133.57967400000004</c:v>
                </c:pt>
                <c:pt idx="5">
                  <c:v>124.92245000000003</c:v>
                </c:pt>
              </c:numCache>
            </c:numRef>
          </c:val>
          <c:extLst xmlns:c16r2="http://schemas.microsoft.com/office/drawing/2015/06/chart">
            <c:ext xmlns:c16="http://schemas.microsoft.com/office/drawing/2014/chart" uri="{C3380CC4-5D6E-409C-BE32-E72D297353CC}">
              <c16:uniqueId val="{00000001-712B-4D9F-9B14-7755BA9103BC}"/>
            </c:ext>
          </c:extLst>
        </c:ser>
        <c:ser>
          <c:idx val="2"/>
          <c:order val="2"/>
          <c:tx>
            <c:strRef>
              <c:f>'9'!$A$8</c:f>
              <c:strCache>
                <c:ptCount val="1"/>
                <c:pt idx="0">
                  <c:v>Černé uhlí</c:v>
                </c:pt>
              </c:strCache>
            </c:strRef>
          </c:tx>
          <c:spPr>
            <a:solidFill>
              <a:schemeClr val="tx1"/>
            </a:solidFill>
          </c:spPr>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('9'!$B$8:$C$8,'9'!$E$8:$F$8,'9'!$H$8:$I$8)</c:f>
              <c:numCache>
                <c:formatCode>#,##0.0</c:formatCode>
                <c:ptCount val="6"/>
                <c:pt idx="0">
                  <c:v>402.56280599999997</c:v>
                </c:pt>
                <c:pt idx="1">
                  <c:v>278.67210400000005</c:v>
                </c:pt>
                <c:pt idx="2">
                  <c:v>345.615791</c:v>
                </c:pt>
                <c:pt idx="3">
                  <c:v>248.17039899999997</c:v>
                </c:pt>
                <c:pt idx="4">
                  <c:v>514.98778400000003</c:v>
                </c:pt>
                <c:pt idx="5">
                  <c:v>360.569076</c:v>
                </c:pt>
              </c:numCache>
            </c:numRef>
          </c:val>
          <c:extLst xmlns:c16r2="http://schemas.microsoft.com/office/drawing/2015/06/chart">
            <c:ext xmlns:c16="http://schemas.microsoft.com/office/drawing/2014/chart" uri="{C3380CC4-5D6E-409C-BE32-E72D297353CC}">
              <c16:uniqueId val="{00000002-712B-4D9F-9B14-7755BA9103BC}"/>
            </c:ext>
          </c:extLst>
        </c:ser>
        <c:ser>
          <c:idx val="3"/>
          <c:order val="3"/>
          <c:tx>
            <c:strRef>
              <c:f>'9'!$A$9</c:f>
              <c:strCache>
                <c:ptCount val="1"/>
                <c:pt idx="0">
                  <c:v>Elektrická energie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('9'!$B$9:$C$9,'9'!$E$9:$F$9,'9'!$H$9:$I$9)</c:f>
              <c:numCache>
                <c:formatCode>#,##0.0</c:formatCode>
                <c:ptCount val="6"/>
                <c:pt idx="0">
                  <c:v>1.0520959999999999</c:v>
                </c:pt>
                <c:pt idx="1">
                  <c:v>0</c:v>
                </c:pt>
                <c:pt idx="2">
                  <c:v>1.488864</c:v>
                </c:pt>
                <c:pt idx="3">
                  <c:v>0</c:v>
                </c:pt>
                <c:pt idx="4">
                  <c:v>1.3196140000000001</c:v>
                </c:pt>
                <c:pt idx="5">
                  <c:v>0</c:v>
                </c:pt>
              </c:numCache>
            </c:numRef>
          </c:val>
          <c:extLst xmlns:c16r2="http://schemas.microsoft.com/office/drawing/2015/06/chart">
            <c:ext xmlns:c16="http://schemas.microsoft.com/office/drawing/2014/chart" uri="{C3380CC4-5D6E-409C-BE32-E72D297353CC}">
              <c16:uniqueId val="{00000003-712B-4D9F-9B14-7755BA9103BC}"/>
            </c:ext>
          </c:extLst>
        </c:ser>
        <c:ser>
          <c:idx val="4"/>
          <c:order val="4"/>
          <c:tx>
            <c:strRef>
              <c:f>'9'!$A$10</c:f>
              <c:strCache>
                <c:ptCount val="1"/>
                <c:pt idx="0">
                  <c:v>Energie prostředí (tepelné čerpadlo)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('9'!$B$10:$C$10,'9'!$E$10:$F$10,'9'!$H$10:$I$10)</c:f>
              <c:numCache>
                <c:formatCode>#,##0.0</c:formatCode>
                <c:ptCount val="6"/>
                <c:pt idx="0">
                  <c:v>1.8745499999999999</c:v>
                </c:pt>
                <c:pt idx="1">
                  <c:v>0</c:v>
                </c:pt>
                <c:pt idx="2">
                  <c:v>1.87018</c:v>
                </c:pt>
                <c:pt idx="3">
                  <c:v>0</c:v>
                </c:pt>
                <c:pt idx="4">
                  <c:v>1.8664100000000001</c:v>
                </c:pt>
                <c:pt idx="5">
                  <c:v>0</c:v>
                </c:pt>
              </c:numCache>
            </c:numRef>
          </c:val>
          <c:extLst xmlns:c16r2="http://schemas.microsoft.com/office/drawing/2015/06/chart">
            <c:ext xmlns:c16="http://schemas.microsoft.com/office/drawing/2014/chart" uri="{C3380CC4-5D6E-409C-BE32-E72D297353CC}">
              <c16:uniqueId val="{00000004-712B-4D9F-9B14-7755BA9103BC}"/>
            </c:ext>
          </c:extLst>
        </c:ser>
        <c:ser>
          <c:idx val="5"/>
          <c:order val="5"/>
          <c:tx>
            <c:strRef>
              <c:f>'9'!$A$11</c:f>
              <c:strCache>
                <c:ptCount val="1"/>
                <c:pt idx="0">
                  <c:v>Energie Slunce (solární kolektor)</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('9'!$B$11:$C$11,'9'!$E$11:$F$11,'9'!$H$11:$I$11)</c:f>
              <c:numCache>
                <c:formatCode>#,##0.0</c:formatCode>
                <c:ptCount val="6"/>
                <c:pt idx="0">
                  <c:v>8.0015000000000003E-2</c:v>
                </c:pt>
                <c:pt idx="1">
                  <c:v>0</c:v>
                </c:pt>
                <c:pt idx="2">
                  <c:v>7.8236E-2</c:v>
                </c:pt>
                <c:pt idx="3">
                  <c:v>0</c:v>
                </c:pt>
                <c:pt idx="4">
                  <c:v>5.6771999999999996E-2</c:v>
                </c:pt>
                <c:pt idx="5">
                  <c:v>0</c:v>
                </c:pt>
              </c:numCache>
            </c:numRef>
          </c:val>
          <c:extLst xmlns:c16r2="http://schemas.microsoft.com/office/drawing/2015/06/chart">
            <c:ext xmlns:c16="http://schemas.microsoft.com/office/drawing/2014/chart" uri="{C3380CC4-5D6E-409C-BE32-E72D297353CC}">
              <c16:uniqueId val="{00000005-712B-4D9F-9B14-7755BA9103BC}"/>
            </c:ext>
          </c:extLst>
        </c:ser>
        <c:ser>
          <c:idx val="6"/>
          <c:order val="6"/>
          <c:tx>
            <c:strRef>
              <c:f>'9'!$A$12</c:f>
              <c:strCache>
                <c:ptCount val="1"/>
                <c:pt idx="0">
                  <c:v>Hnědé uhlí</c:v>
                </c:pt>
              </c:strCache>
            </c:strRef>
          </c:tx>
          <c:spPr>
            <a:solidFill>
              <a:srgbClr val="6E4932"/>
            </a:solidFill>
          </c:spPr>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('9'!$B$12:$C$12,'9'!$E$12:$F$12,'9'!$H$12:$I$12)</c:f>
              <c:numCache>
                <c:formatCode>#,##0.0</c:formatCode>
                <c:ptCount val="6"/>
                <c:pt idx="0">
                  <c:v>2522.0153499999997</c:v>
                </c:pt>
                <c:pt idx="1">
                  <c:v>1974.7828180000004</c:v>
                </c:pt>
                <c:pt idx="2">
                  <c:v>2340.2135430000008</c:v>
                </c:pt>
                <c:pt idx="3">
                  <c:v>1883.2876639999999</c:v>
                </c:pt>
                <c:pt idx="4">
                  <c:v>2774.5923660000003</c:v>
                </c:pt>
                <c:pt idx="5">
                  <c:v>2151.5736900000002</c:v>
                </c:pt>
              </c:numCache>
            </c:numRef>
          </c:val>
          <c:extLst xmlns:c16r2="http://schemas.microsoft.com/office/drawing/2015/06/chart">
            <c:ext xmlns:c16="http://schemas.microsoft.com/office/drawing/2014/chart" uri="{C3380CC4-5D6E-409C-BE32-E72D297353CC}">
              <c16:uniqueId val="{00000006-712B-4D9F-9B14-7755BA9103BC}"/>
            </c:ext>
          </c:extLst>
        </c:ser>
        <c:ser>
          <c:idx val="7"/>
          <c:order val="7"/>
          <c:tx>
            <c:strRef>
              <c:f>'9'!$A$13</c:f>
              <c:strCache>
                <c:ptCount val="1"/>
                <c:pt idx="0">
                  <c:v>Jaderné palivo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('9'!$B$13:$C$13,'9'!$E$13:$F$13,'9'!$H$13:$I$13)</c:f>
              <c:numCache>
                <c:formatCode>#,##0.0</c:formatCode>
                <c:ptCount val="6"/>
                <c:pt idx="0">
                  <c:v>10.057</c:v>
                </c:pt>
                <c:pt idx="1">
                  <c:v>0</c:v>
                </c:pt>
                <c:pt idx="2">
                  <c:v>13.371</c:v>
                </c:pt>
                <c:pt idx="3">
                  <c:v>0</c:v>
                </c:pt>
                <c:pt idx="4">
                  <c:v>32.023000000000003</c:v>
                </c:pt>
                <c:pt idx="5">
                  <c:v>0</c:v>
                </c:pt>
              </c:numCache>
            </c:numRef>
          </c:val>
          <c:extLst xmlns:c16r2="http://schemas.microsoft.com/office/drawing/2015/06/chart">
            <c:ext xmlns:c16="http://schemas.microsoft.com/office/drawing/2014/chart" uri="{C3380CC4-5D6E-409C-BE32-E72D297353CC}">
              <c16:uniqueId val="{00000007-712B-4D9F-9B14-7755BA9103BC}"/>
            </c:ext>
          </c:extLst>
        </c:ser>
        <c:ser>
          <c:idx val="8"/>
          <c:order val="8"/>
          <c:tx>
            <c:strRef>
              <c:f>'9'!$A$14</c:f>
              <c:strCache>
                <c:ptCount val="1"/>
                <c:pt idx="0">
                  <c:v>Koks</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('9'!$B$14:$C$14,'9'!$E$14:$F$14,'9'!$H$14:$I$14)</c:f>
              <c:numCache>
                <c:formatCode>#,##0.0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8-712B-4D9F-9B14-7755BA9103BC}"/>
            </c:ext>
          </c:extLst>
        </c:ser>
        <c:ser>
          <c:idx val="9"/>
          <c:order val="9"/>
          <c:tx>
            <c:strRef>
              <c:f>'9'!$A$15</c:f>
              <c:strCache>
                <c:ptCount val="1"/>
                <c:pt idx="0">
                  <c:v>Odpadní teplo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('9'!$B$15:$C$15,'9'!$E$15:$F$15,'9'!$H$15:$I$15)</c:f>
              <c:numCache>
                <c:formatCode>#,##0.0</c:formatCode>
                <c:ptCount val="6"/>
                <c:pt idx="0">
                  <c:v>637.68229599999995</c:v>
                </c:pt>
                <c:pt idx="1">
                  <c:v>53.921690000000005</c:v>
                </c:pt>
                <c:pt idx="2">
                  <c:v>577.58428300000003</c:v>
                </c:pt>
                <c:pt idx="3">
                  <c:v>43.664009999999998</c:v>
                </c:pt>
                <c:pt idx="4">
                  <c:v>672.44508499999995</c:v>
                </c:pt>
                <c:pt idx="5">
                  <c:v>58.895710000000001</c:v>
                </c:pt>
              </c:numCache>
            </c:numRef>
          </c:val>
          <c:extLst xmlns:c16r2="http://schemas.microsoft.com/office/drawing/2015/06/chart">
            <c:ext xmlns:c16="http://schemas.microsoft.com/office/drawing/2014/chart" uri="{C3380CC4-5D6E-409C-BE32-E72D297353CC}">
              <c16:uniqueId val="{00000009-712B-4D9F-9B14-7755BA9103BC}"/>
            </c:ext>
          </c:extLst>
        </c:ser>
        <c:ser>
          <c:idx val="10"/>
          <c:order val="10"/>
          <c:tx>
            <c:strRef>
              <c:f>'9'!$A$16</c:f>
              <c:strCache>
                <c:ptCount val="1"/>
                <c:pt idx="0">
                  <c:v>Ostatní kapalná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('9'!$B$16:$C$16,'9'!$E$16:$F$16,'9'!$H$16:$I$16)</c:f>
              <c:numCache>
                <c:formatCode>#,##0.0</c:formatCode>
                <c:ptCount val="6"/>
                <c:pt idx="0">
                  <c:v>20.847767000000001</c:v>
                </c:pt>
                <c:pt idx="1">
                  <c:v>10.701182999999999</c:v>
                </c:pt>
                <c:pt idx="2">
                  <c:v>3.1468380000000002</c:v>
                </c:pt>
                <c:pt idx="3">
                  <c:v>0.209872</c:v>
                </c:pt>
                <c:pt idx="4">
                  <c:v>13.079229</c:v>
                </c:pt>
                <c:pt idx="5">
                  <c:v>6.4872099999999993</c:v>
                </c:pt>
              </c:numCache>
            </c:numRef>
          </c:val>
          <c:extLst xmlns:c16r2="http://schemas.microsoft.com/office/drawing/2015/06/chart">
            <c:ext xmlns:c16="http://schemas.microsoft.com/office/drawing/2014/chart" uri="{C3380CC4-5D6E-409C-BE32-E72D297353CC}">
              <c16:uniqueId val="{0000000A-712B-4D9F-9B14-7755BA9103BC}"/>
            </c:ext>
          </c:extLst>
        </c:ser>
        <c:ser>
          <c:idx val="11"/>
          <c:order val="11"/>
          <c:tx>
            <c:strRef>
              <c:f>'9'!$A$17</c:f>
              <c:strCache>
                <c:ptCount val="1"/>
                <c:pt idx="0">
                  <c:v>Ostatní pevná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('9'!$B$17:$C$17,'9'!$E$17:$F$17,'9'!$H$17:$I$17)</c:f>
              <c:numCache>
                <c:formatCode>#,##0.0</c:formatCode>
                <c:ptCount val="6"/>
                <c:pt idx="0">
                  <c:v>232.89253520095335</c:v>
                </c:pt>
                <c:pt idx="1">
                  <c:v>178.72837800000002</c:v>
                </c:pt>
                <c:pt idx="2">
                  <c:v>235.83798066852171</c:v>
                </c:pt>
                <c:pt idx="3">
                  <c:v>177.66561999999999</c:v>
                </c:pt>
                <c:pt idx="4">
                  <c:v>215.70310163812596</c:v>
                </c:pt>
                <c:pt idx="5">
                  <c:v>164.116197</c:v>
                </c:pt>
              </c:numCache>
            </c:numRef>
          </c:val>
          <c:extLst xmlns:c16r2="http://schemas.microsoft.com/office/drawing/2015/06/chart">
            <c:ext xmlns:c16="http://schemas.microsoft.com/office/drawing/2014/chart" uri="{C3380CC4-5D6E-409C-BE32-E72D297353CC}">
              <c16:uniqueId val="{0000000B-712B-4D9F-9B14-7755BA9103BC}"/>
            </c:ext>
          </c:extLst>
        </c:ser>
        <c:ser>
          <c:idx val="12"/>
          <c:order val="12"/>
          <c:tx>
            <c:strRef>
              <c:f>'9'!$A$18</c:f>
              <c:strCache>
                <c:ptCount val="1"/>
                <c:pt idx="0">
                  <c:v>Ostatní plyny</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('9'!$B$18:$C$18,'9'!$E$18:$F$18,'9'!$H$18:$I$18)</c:f>
              <c:numCache>
                <c:formatCode>#,##0.0</c:formatCode>
                <c:ptCount val="6"/>
                <c:pt idx="0">
                  <c:v>597.70035499999983</c:v>
                </c:pt>
                <c:pt idx="1">
                  <c:v>271.15355900000003</c:v>
                </c:pt>
                <c:pt idx="2">
                  <c:v>676.81645700000001</c:v>
                </c:pt>
                <c:pt idx="3">
                  <c:v>306.37028899999996</c:v>
                </c:pt>
                <c:pt idx="4">
                  <c:v>609.90519600000016</c:v>
                </c:pt>
                <c:pt idx="5">
                  <c:v>336.87897600000002</c:v>
                </c:pt>
              </c:numCache>
            </c:numRef>
          </c:val>
          <c:extLst xmlns:c16r2="http://schemas.microsoft.com/office/drawing/2015/06/chart">
            <c:ext xmlns:c16="http://schemas.microsoft.com/office/drawing/2014/chart" uri="{C3380CC4-5D6E-409C-BE32-E72D297353CC}">
              <c16:uniqueId val="{0000000C-712B-4D9F-9B14-7755BA9103BC}"/>
            </c:ext>
          </c:extLst>
        </c:ser>
        <c:ser>
          <c:idx val="13"/>
          <c:order val="13"/>
          <c:tx>
            <c:strRef>
              <c:f>'9'!$A$19</c:f>
              <c:strCache>
                <c:ptCount val="1"/>
                <c:pt idx="0">
                  <c:v>Ostatní</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('9'!$B$19:$C$19,'9'!$E$19:$F$19,'9'!$H$19:$I$19)</c:f>
              <c:numCache>
                <c:formatCode>#,##0.0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D-712B-4D9F-9B14-7755BA9103BC}"/>
            </c:ext>
          </c:extLst>
        </c:ser>
        <c:ser>
          <c:idx val="14"/>
          <c:order val="14"/>
          <c:tx>
            <c:strRef>
              <c:f>'9'!$A$20</c:f>
              <c:strCache>
                <c:ptCount val="1"/>
                <c:pt idx="0">
                  <c:v>Topné oleje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('9'!$B$20:$C$20,'9'!$E$20:$F$20,'9'!$H$20:$I$20)</c:f>
              <c:numCache>
                <c:formatCode>#,##0.0</c:formatCode>
                <c:ptCount val="6"/>
                <c:pt idx="0">
                  <c:v>15.615682000000003</c:v>
                </c:pt>
                <c:pt idx="1">
                  <c:v>1.7121019999999996</c:v>
                </c:pt>
                <c:pt idx="2">
                  <c:v>2.4211579999999993</c:v>
                </c:pt>
                <c:pt idx="3">
                  <c:v>0.5050039999999999</c:v>
                </c:pt>
                <c:pt idx="4">
                  <c:v>9.3670639999999956</c:v>
                </c:pt>
                <c:pt idx="5">
                  <c:v>0.865367</c:v>
                </c:pt>
              </c:numCache>
            </c:numRef>
          </c:val>
          <c:extLst xmlns:c16r2="http://schemas.microsoft.com/office/drawing/2015/06/chart">
            <c:ext xmlns:c16="http://schemas.microsoft.com/office/drawing/2014/chart" uri="{C3380CC4-5D6E-409C-BE32-E72D297353CC}">
              <c16:uniqueId val="{0000000E-712B-4D9F-9B14-7755BA9103BC}"/>
            </c:ext>
          </c:extLst>
        </c:ser>
        <c:ser>
          <c:idx val="15"/>
          <c:order val="15"/>
          <c:tx>
            <c:strRef>
              <c:f>'9'!$A$21</c:f>
              <c:strCache>
                <c:ptCount val="1"/>
                <c:pt idx="0">
                  <c:v>Zemní plyn</c:v>
                </c:pt>
              </c:strCache>
            </c:strRef>
          </c:tx>
          <c:spPr>
            <a:solidFill>
              <a:srgbClr val="EBE600"/>
            </a:solidFill>
          </c:spPr>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('9'!$B$21:$C$21,'9'!$E$21:$F$21,'9'!$H$21:$I$21)</c:f>
              <c:numCache>
                <c:formatCode>#,##0.0</c:formatCode>
                <c:ptCount val="6"/>
                <c:pt idx="0">
                  <c:v>1367.5945537990481</c:v>
                </c:pt>
                <c:pt idx="1">
                  <c:v>566.04638400000033</c:v>
                </c:pt>
                <c:pt idx="2">
                  <c:v>1315.6204023314792</c:v>
                </c:pt>
                <c:pt idx="3">
                  <c:v>597.49909999999988</c:v>
                </c:pt>
                <c:pt idx="4">
                  <c:v>1623.5353833618744</c:v>
                </c:pt>
                <c:pt idx="5">
                  <c:v>713.5033490000003</c:v>
                </c:pt>
              </c:numCache>
            </c:numRef>
          </c:val>
          <c:extLst xmlns:c16r2="http://schemas.microsoft.com/office/drawing/2015/06/chart">
            <c:ext xmlns:c16="http://schemas.microsoft.com/office/drawing/2014/chart" uri="{C3380CC4-5D6E-409C-BE32-E72D297353CC}">
              <c16:uniqueId val="{0000000F-712B-4D9F-9B14-7755BA9103BC}"/>
            </c:ext>
          </c:extLst>
        </c:ser>
        <c:dLbls>
          <c:showLegendKey val="0"/>
          <c:showVal val="0"/>
          <c:showCatName val="0"/>
          <c:showSerName val="0"/>
          <c:showPercent val="0"/>
          <c:showBubbleSize val="0"/>
        </c:dLbls>
        <c:gapWidth val="104"/>
        <c:overlap val="100"/>
        <c:axId val="175745280"/>
        <c:axId val="175755264"/>
      </c:barChart>
      <c:catAx>
        <c:axId val="175745280"/>
        <c:scaling>
          <c:orientation val="minMax"/>
        </c:scaling>
        <c:delete val="0"/>
        <c:axPos val="b"/>
        <c:numFmt formatCode="General" sourceLinked="0"/>
        <c:majorTickMark val="none"/>
        <c:minorTickMark val="none"/>
        <c:tickLblPos val="nextTo"/>
        <c:txPr>
          <a:bodyPr/>
          <a:lstStyle/>
          <a:p>
            <a:pPr>
              <a:defRPr sz="900"/>
            </a:pPr>
            <a:endParaRPr lang="cs-CZ"/>
          </a:p>
        </c:txPr>
        <c:crossAx val="175755264"/>
        <c:crosses val="autoZero"/>
        <c:auto val="1"/>
        <c:lblAlgn val="ctr"/>
        <c:lblOffset val="100"/>
        <c:noMultiLvlLbl val="0"/>
      </c:catAx>
      <c:valAx>
        <c:axId val="1757552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57452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Pt>
            <c:idx val="0"/>
            <c:bubble3D val="0"/>
            <c:spPr>
              <a:solidFill>
                <a:schemeClr val="accent3">
                  <a:lumMod val="75000"/>
                </a:schemeClr>
              </a:solidFill>
            </c:spPr>
            <c:extLst xmlns:c16r2="http://schemas.microsoft.com/office/drawing/2015/06/chart">
              <c:ext xmlns:c16="http://schemas.microsoft.com/office/drawing/2014/chart" uri="{C3380CC4-5D6E-409C-BE32-E72D297353CC}">
                <c16:uniqueId val="{00000001-3AE9-42E9-9449-18684A7231C3}"/>
              </c:ext>
            </c:extLst>
          </c:dPt>
          <c:dPt>
            <c:idx val="1"/>
            <c:bubble3D val="0"/>
            <c:spPr>
              <a:solidFill>
                <a:schemeClr val="bg2">
                  <a:lumMod val="50000"/>
                </a:schemeClr>
              </a:solidFill>
            </c:spPr>
            <c:extLst xmlns:c16r2="http://schemas.microsoft.com/office/drawing/2015/06/chart">
              <c:ext xmlns:c16="http://schemas.microsoft.com/office/drawing/2014/chart" uri="{C3380CC4-5D6E-409C-BE32-E72D297353CC}">
                <c16:uniqueId val="{00000003-3AE9-42E9-9449-18684A7231C3}"/>
              </c:ext>
            </c:extLst>
          </c:dPt>
          <c:dPt>
            <c:idx val="2"/>
            <c:bubble3D val="0"/>
            <c:spPr>
              <a:solidFill>
                <a:schemeClr val="tx1"/>
              </a:solidFill>
            </c:spPr>
            <c:extLst xmlns:c16r2="http://schemas.microsoft.com/office/drawing/2015/06/chart">
              <c:ext xmlns:c16="http://schemas.microsoft.com/office/drawing/2014/chart" uri="{C3380CC4-5D6E-409C-BE32-E72D297353CC}">
                <c16:uniqueId val="{00000005-3AE9-42E9-9449-18684A7231C3}"/>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7-3AE9-42E9-9449-18684A7231C3}"/>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9-3AE9-42E9-9449-18684A7231C3}"/>
              </c:ext>
            </c:extLst>
          </c:dPt>
          <c:dLbls>
            <c:dLbl>
              <c:idx val="0"/>
              <c:layout>
                <c:manualLayout>
                  <c:x val="8.0563947633434038E-3"/>
                  <c:y val="3.3997438795707195E-17"/>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AE9-42E9-9449-18684A7231C3}"/>
                </c:ext>
              </c:extLst>
            </c:dLbl>
            <c:dLbl>
              <c:idx val="1"/>
              <c:layout>
                <c:manualLayout>
                  <c:x val="0.11855367526572991"/>
                  <c:y val="-1.483541739797299E-2"/>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AE9-42E9-9449-18684A7231C3}"/>
                </c:ext>
              </c:extLst>
            </c:dLbl>
            <c:dLbl>
              <c:idx val="2"/>
              <c:layout>
                <c:manualLayout>
                  <c:x val="1.2084592145015106E-2"/>
                  <c:y val="0"/>
                </c:manualLayout>
              </c:layout>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AE9-42E9-9449-18684A7231C3}"/>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3AE9-42E9-9449-18684A7231C3}"/>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3AE9-42E9-9449-18684A7231C3}"/>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3AE9-42E9-9449-18684A7231C3}"/>
                </c:ext>
              </c:extLst>
            </c:dLbl>
            <c:dLbl>
              <c:idx val="6"/>
              <c:layout>
                <c:manualLayout>
                  <c:x val="6.847935548841893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3AE9-42E9-9449-18684A7231C3}"/>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3AE9-42E9-9449-18684A7231C3}"/>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3AE9-42E9-9449-18684A7231C3}"/>
                </c:ext>
              </c:extLst>
            </c:dLbl>
            <c:dLbl>
              <c:idx val="9"/>
              <c:layout>
                <c:manualLayout>
                  <c:x val="-0.1516921158335871"/>
                  <c:y val="1.4835417397972922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3AE9-42E9-9449-18684A7231C3}"/>
                </c:ext>
              </c:extLst>
            </c:dLbl>
            <c:dLbl>
              <c:idx val="10"/>
              <c:layout>
                <c:manualLayout>
                  <c:x val="-0.15031220544945695"/>
                  <c:y val="-2.2253126096959383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3AE9-42E9-9449-18684A7231C3}"/>
                </c:ext>
              </c:extLst>
            </c:dLbl>
            <c:dLbl>
              <c:idx val="11"/>
              <c:layout>
                <c:manualLayout>
                  <c:x val="-1.2084592145015106E-2"/>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3AE9-42E9-9449-18684A7231C3}"/>
                </c:ext>
              </c:extLst>
            </c:dLbl>
            <c:dLbl>
              <c:idx val="12"/>
              <c:layout>
                <c:manualLayout>
                  <c:x val="-1.208459214501510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3AE9-42E9-9449-18684A7231C3}"/>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3AE9-42E9-9449-18684A7231C3}"/>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3AE9-42E9-9449-18684A7231C3}"/>
                </c:ext>
              </c:extLst>
            </c:dLbl>
            <c:dLbl>
              <c:idx val="15"/>
              <c:layout>
                <c:manualLayout>
                  <c:x val="0"/>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3AE9-42E9-9449-18684A7231C3}"/>
                </c:ext>
              </c:extLst>
            </c:dLbl>
            <c:numFmt formatCode="0.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3721.5979889999999</c:v>
                </c:pt>
                <c:pt idx="1">
                  <c:v>365.81520300000005</c:v>
                </c:pt>
                <c:pt idx="2">
                  <c:v>887.41157900000007</c:v>
                </c:pt>
                <c:pt idx="3">
                  <c:v>0</c:v>
                </c:pt>
                <c:pt idx="4">
                  <c:v>0</c:v>
                </c:pt>
                <c:pt idx="5">
                  <c:v>0</c:v>
                </c:pt>
                <c:pt idx="6">
                  <c:v>6009.6441720000003</c:v>
                </c:pt>
                <c:pt idx="7">
                  <c:v>0</c:v>
                </c:pt>
                <c:pt idx="8">
                  <c:v>0</c:v>
                </c:pt>
                <c:pt idx="9">
                  <c:v>156.48141000000001</c:v>
                </c:pt>
                <c:pt idx="10">
                  <c:v>17.398264999999999</c:v>
                </c:pt>
                <c:pt idx="11">
                  <c:v>520.51019500000007</c:v>
                </c:pt>
                <c:pt idx="12">
                  <c:v>914.40282400000001</c:v>
                </c:pt>
                <c:pt idx="13">
                  <c:v>0</c:v>
                </c:pt>
                <c:pt idx="14">
                  <c:v>3.0824729999999994</c:v>
                </c:pt>
                <c:pt idx="15">
                  <c:v>1877.0488330000005</c:v>
                </c:pt>
              </c:numCache>
            </c:numRef>
          </c:val>
          <c:extLst xmlns:c16r2="http://schemas.microsoft.com/office/drawing/2015/06/chart">
            <c:ext xmlns:c16="http://schemas.microsoft.com/office/drawing/2014/chart" uri="{C3380CC4-5D6E-409C-BE32-E72D297353CC}">
              <c16:uniqueId val="{00000015-3AE9-42E9-9449-18684A7231C3}"/>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#,##0.0</c:formatCode>
                <c:ptCount val="4"/>
                <c:pt idx="0">
                  <c:v>59488.960212192658</c:v>
                </c:pt>
                <c:pt idx="1">
                  <c:v>33644.328585982534</c:v>
                </c:pt>
                <c:pt idx="2">
                  <c:v>26174.235838832737</c:v>
                </c:pt>
                <c:pt idx="3">
                  <c:v>50850.496212854559</c:v>
                </c:pt>
              </c:numCache>
            </c:numRef>
          </c:val>
          <c:extLst xmlns:c16r2="http://schemas.microsoft.com/office/drawing/2015/06/char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#,##0.0</c:formatCode>
                <c:ptCount val="4"/>
                <c:pt idx="0">
                  <c:v>59760.732559635304</c:v>
                </c:pt>
                <c:pt idx="1">
                  <c:v>28691.951380999999</c:v>
                </c:pt>
                <c:pt idx="2">
                  <c:v>24455.017216056858</c:v>
                </c:pt>
                <c:pt idx="3">
                  <c:v>50025.228263199999</c:v>
                </c:pt>
              </c:numCache>
            </c:numRef>
          </c:val>
          <c:extLst xmlns:c16r2="http://schemas.microsoft.com/office/drawing/2015/06/char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#,##0.0</c:formatCode>
                <c:ptCount val="4"/>
                <c:pt idx="0">
                  <c:v>55738.276442370661</c:v>
                </c:pt>
                <c:pt idx="1">
                  <c:v>32691.522058406365</c:v>
                </c:pt>
                <c:pt idx="2">
                  <c:v>24933.225696087269</c:v>
                </c:pt>
                <c:pt idx="3">
                  <c:v>48288.491757727665</c:v>
                </c:pt>
              </c:numCache>
            </c:numRef>
          </c:val>
          <c:extLst xmlns:c16r2="http://schemas.microsoft.com/office/drawing/2015/06/chart">
            <c:ext xmlns:c16="http://schemas.microsoft.com/office/drawing/2014/chart" uri="{C3380CC4-5D6E-409C-BE32-E72D297353CC}">
              <c16:uniqueId val="{00000002-60D1-4FA4-8A90-31289B13B312}"/>
            </c:ext>
          </c:extLst>
        </c:ser>
        <c:ser>
          <c:idx val="3"/>
          <c:order val="3"/>
          <c:tx>
            <c:v>2020</c:v>
          </c:tx>
          <c:invertIfNegative val="0"/>
          <c:val>
            <c:numRef>
              <c:f>'10.1'!$B$8:$E$8</c:f>
              <c:numCache>
                <c:formatCode>#,##0.0</c:formatCode>
                <c:ptCount val="4"/>
                <c:pt idx="0">
                  <c:v>53232.214419622047</c:v>
                </c:pt>
                <c:pt idx="1">
                  <c:v>31343.380835891243</c:v>
                </c:pt>
                <c:pt idx="2">
                  <c:v>24475.437826000001</c:v>
                </c:pt>
              </c:numCache>
            </c:numRef>
          </c:val>
          <c:extLst xmlns:c16r2="http://schemas.microsoft.com/office/drawing/2015/06/char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176177536"/>
        <c:axId val="176179072"/>
      </c:barChart>
      <c:catAx>
        <c:axId val="176177536"/>
        <c:scaling>
          <c:orientation val="minMax"/>
        </c:scaling>
        <c:delete val="0"/>
        <c:axPos val="b"/>
        <c:numFmt formatCode="General" sourceLinked="1"/>
        <c:majorTickMark val="none"/>
        <c:minorTickMark val="none"/>
        <c:tickLblPos val="low"/>
        <c:txPr>
          <a:bodyPr/>
          <a:lstStyle/>
          <a:p>
            <a:pPr>
              <a:defRPr sz="900"/>
            </a:pPr>
            <a:endParaRPr lang="cs-CZ"/>
          </a:p>
        </c:txPr>
        <c:crossAx val="176179072"/>
        <c:crosses val="autoZero"/>
        <c:auto val="1"/>
        <c:lblAlgn val="ctr"/>
        <c:lblOffset val="100"/>
        <c:noMultiLvlLbl val="0"/>
      </c:catAx>
      <c:valAx>
        <c:axId val="176179072"/>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176177536"/>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'10.1'!$B$11:$E$11</c:f>
              <c:numCache>
                <c:formatCode>#,##0.0</c:formatCode>
                <c:ptCount val="4"/>
                <c:pt idx="0">
                  <c:v>37515.380295892712</c:v>
                </c:pt>
                <c:pt idx="1">
                  <c:v>16107.107529967652</c:v>
                </c:pt>
                <c:pt idx="2">
                  <c:v>10897.979106398205</c:v>
                </c:pt>
                <c:pt idx="3">
                  <c:v>29815.344053627974</c:v>
                </c:pt>
              </c:numCache>
            </c:numRef>
          </c:val>
          <c:extLst xmlns:c16r2="http://schemas.microsoft.com/office/drawing/2015/06/char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'10.1'!$B$12:$E$12</c:f>
              <c:numCache>
                <c:formatCode>#,##0.0</c:formatCode>
                <c:ptCount val="4"/>
                <c:pt idx="0">
                  <c:v>38066.415746806328</c:v>
                </c:pt>
                <c:pt idx="1">
                  <c:v>12383.216464000003</c:v>
                </c:pt>
                <c:pt idx="2">
                  <c:v>9710.8104489196248</c:v>
                </c:pt>
                <c:pt idx="3">
                  <c:v>28901.762231721135</c:v>
                </c:pt>
              </c:numCache>
            </c:numRef>
          </c:val>
          <c:extLst xmlns:c16r2="http://schemas.microsoft.com/office/drawing/2015/06/char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'10.1'!$B$13:$E$13</c:f>
              <c:numCache>
                <c:formatCode>#,##0.0</c:formatCode>
                <c:ptCount val="4"/>
                <c:pt idx="0">
                  <c:v>34335.509213444333</c:v>
                </c:pt>
                <c:pt idx="1">
                  <c:v>15752.549517958016</c:v>
                </c:pt>
                <c:pt idx="2">
                  <c:v>10011.144466085221</c:v>
                </c:pt>
                <c:pt idx="3">
                  <c:v>27444.289035825866</c:v>
                </c:pt>
              </c:numCache>
            </c:numRef>
          </c:val>
          <c:extLst xmlns:c16r2="http://schemas.microsoft.com/office/drawing/2015/06/chart">
            <c:ext xmlns:c16="http://schemas.microsoft.com/office/drawing/2014/chart" uri="{C3380CC4-5D6E-409C-BE32-E72D297353CC}">
              <c16:uniqueId val="{00000002-3B03-45FB-A5FA-CD79BCEC54C0}"/>
            </c:ext>
          </c:extLst>
        </c:ser>
        <c:ser>
          <c:idx val="3"/>
          <c:order val="3"/>
          <c:tx>
            <c:v>2020</c:v>
          </c:tx>
          <c:invertIfNegative val="0"/>
          <c:val>
            <c:numRef>
              <c:f>'10.1'!$B$14:$E$14</c:f>
              <c:numCache>
                <c:formatCode>#,##0.0</c:formatCode>
                <c:ptCount val="4"/>
                <c:pt idx="0">
                  <c:v>32635.346285403932</c:v>
                </c:pt>
                <c:pt idx="1">
                  <c:v>14705.14538413085</c:v>
                </c:pt>
                <c:pt idx="2">
                  <c:v>9675.8220363525816</c:v>
                </c:pt>
              </c:numCache>
            </c:numRef>
          </c:val>
          <c:extLst xmlns:c16r2="http://schemas.microsoft.com/office/drawing/2015/06/chart">
            <c:ext xmlns:c16="http://schemas.microsoft.com/office/drawing/2014/chart" uri="{C3380CC4-5D6E-409C-BE32-E72D297353CC}">
              <c16:uniqueId val="{00000000-B35F-40E8-9246-4A7E89083092}"/>
            </c:ext>
          </c:extLst>
        </c:ser>
        <c:dLbls>
          <c:showLegendKey val="0"/>
          <c:showVal val="0"/>
          <c:showCatName val="0"/>
          <c:showSerName val="0"/>
          <c:showPercent val="0"/>
          <c:showBubbleSize val="0"/>
        </c:dLbls>
        <c:gapWidth val="100"/>
        <c:overlap val="-10"/>
        <c:axId val="176207744"/>
        <c:axId val="176209280"/>
      </c:barChart>
      <c:catAx>
        <c:axId val="176207744"/>
        <c:scaling>
          <c:orientation val="minMax"/>
        </c:scaling>
        <c:delete val="0"/>
        <c:axPos val="b"/>
        <c:numFmt formatCode="General" sourceLinked="1"/>
        <c:majorTickMark val="none"/>
        <c:minorTickMark val="none"/>
        <c:tickLblPos val="low"/>
        <c:txPr>
          <a:bodyPr/>
          <a:lstStyle/>
          <a:p>
            <a:pPr>
              <a:defRPr sz="900"/>
            </a:pPr>
            <a:endParaRPr lang="cs-CZ"/>
          </a:p>
        </c:txPr>
        <c:crossAx val="176209280"/>
        <c:crosses val="autoZero"/>
        <c:auto val="1"/>
        <c:lblAlgn val="ctr"/>
        <c:lblOffset val="100"/>
        <c:noMultiLvlLbl val="0"/>
      </c:catAx>
      <c:valAx>
        <c:axId val="176209280"/>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176207744"/>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tepla </a:t>
            </a:r>
            <a:r>
              <a:rPr lang="cs-CZ" sz="1000"/>
              <a:t>a dodávky tepla </a:t>
            </a:r>
            <a:r>
              <a:rPr lang="en-US" sz="1000"/>
              <a:t>[</a:t>
            </a:r>
            <a:r>
              <a:rPr lang="cs-CZ" sz="1000"/>
              <a:t>TJ</a:t>
            </a:r>
            <a:r>
              <a:rPr lang="en-US" sz="1000"/>
              <a:t>]</a:t>
            </a:r>
          </a:p>
        </c:rich>
      </c:tx>
      <c:layout/>
      <c:overlay val="0"/>
    </c:title>
    <c:autoTitleDeleted val="0"/>
    <c:plotArea>
      <c:layout/>
      <c:lineChart>
        <c:grouping val="standard"/>
        <c:varyColors val="0"/>
        <c:ser>
          <c:idx val="0"/>
          <c:order val="0"/>
          <c:tx>
            <c:strRef>
              <c:f>'10.2'!$A$4</c:f>
              <c:strCache>
                <c:ptCount val="1"/>
                <c:pt idx="0">
                  <c:v>Výroba tepla brutto 2017</c:v>
                </c:pt>
              </c:strCache>
            </c:strRef>
          </c:tx>
          <c:marker>
            <c:symbol val="none"/>
          </c:marker>
          <c:val>
            <c:numRef>
              <c:f>'10.2'!$B$4:$M$4</c:f>
              <c:numCache>
                <c:formatCode>#,##0.0</c:formatCode>
                <c:ptCount val="12"/>
                <c:pt idx="0">
                  <c:v>24788.310393373285</c:v>
                </c:pt>
                <c:pt idx="1">
                  <c:v>18586.621589009519</c:v>
                </c:pt>
                <c:pt idx="2">
                  <c:v>16114.028229809854</c:v>
                </c:pt>
                <c:pt idx="3">
                  <c:v>14165.704311425608</c:v>
                </c:pt>
                <c:pt idx="4">
                  <c:v>11027.10214143502</c:v>
                </c:pt>
                <c:pt idx="5">
                  <c:v>8451.5221331219091</c:v>
                </c:pt>
                <c:pt idx="6">
                  <c:v>7792.2814671303076</c:v>
                </c:pt>
                <c:pt idx="7">
                  <c:v>8047.8060840730504</c:v>
                </c:pt>
                <c:pt idx="8">
                  <c:v>10334.148287629379</c:v>
                </c:pt>
                <c:pt idx="9">
                  <c:v>13439.8400786274</c:v>
                </c:pt>
                <c:pt idx="10">
                  <c:v>17328.302735294419</c:v>
                </c:pt>
                <c:pt idx="11">
                  <c:v>20082.353398932741</c:v>
                </c:pt>
              </c:numCache>
            </c:numRef>
          </c:val>
          <c:smooth val="0"/>
          <c:extLst xmlns:c16r2="http://schemas.microsoft.com/office/drawing/2015/06/chart">
            <c:ext xmlns:c16="http://schemas.microsoft.com/office/drawing/2014/chart" uri="{C3380CC4-5D6E-409C-BE32-E72D297353CC}">
              <c16:uniqueId val="{00000000-EC6C-4268-AFAA-314D6B11CB3C}"/>
            </c:ext>
          </c:extLst>
        </c:ser>
        <c:ser>
          <c:idx val="4"/>
          <c:order val="1"/>
          <c:tx>
            <c:strRef>
              <c:f>'10.2'!$A$5</c:f>
              <c:strCache>
                <c:ptCount val="1"/>
                <c:pt idx="0">
                  <c:v>Výroba tepla brutto 2018</c:v>
                </c:pt>
              </c:strCache>
            </c:strRef>
          </c:tx>
          <c:marker>
            <c:symbol val="none"/>
          </c:marker>
          <c:val>
            <c:numRef>
              <c:f>'10.2'!$B$5:$M$5</c:f>
              <c:numCache>
                <c:formatCode>#,##0.0</c:formatCode>
                <c:ptCount val="12"/>
                <c:pt idx="0">
                  <c:v>20205.678532418846</c:v>
                </c:pt>
                <c:pt idx="1">
                  <c:v>19893.195886910842</c:v>
                </c:pt>
                <c:pt idx="2">
                  <c:v>19661.85814030562</c:v>
                </c:pt>
                <c:pt idx="3">
                  <c:v>11151.742550999999</c:v>
                </c:pt>
                <c:pt idx="4">
                  <c:v>9169.3785859999989</c:v>
                </c:pt>
                <c:pt idx="5">
                  <c:v>8370.8302440000007</c:v>
                </c:pt>
                <c:pt idx="6">
                  <c:v>7963.7059086828503</c:v>
                </c:pt>
                <c:pt idx="7">
                  <c:v>7785.5182982328561</c:v>
                </c:pt>
                <c:pt idx="8">
                  <c:v>8705.7930091411508</c:v>
                </c:pt>
                <c:pt idx="9">
                  <c:v>13135.881975999997</c:v>
                </c:pt>
                <c:pt idx="10">
                  <c:v>16757.239725800006</c:v>
                </c:pt>
                <c:pt idx="11">
                  <c:v>20132.106561399996</c:v>
                </c:pt>
              </c:numCache>
            </c:numRef>
          </c:val>
          <c:smooth val="0"/>
          <c:extLst xmlns:c16r2="http://schemas.microsoft.com/office/drawing/2015/06/chart">
            <c:ext xmlns:c16="http://schemas.microsoft.com/office/drawing/2014/chart" uri="{C3380CC4-5D6E-409C-BE32-E72D297353CC}">
              <c16:uniqueId val="{00000000-F72C-4282-81E6-D0FBEDABB315}"/>
            </c:ext>
          </c:extLst>
        </c:ser>
        <c:ser>
          <c:idx val="1"/>
          <c:order val="2"/>
          <c:tx>
            <c:strRef>
              <c:f>'10.2'!$A$6</c:f>
              <c:strCache>
                <c:ptCount val="1"/>
                <c:pt idx="0">
                  <c:v>Výroba tepla brutto 2019</c:v>
                </c:pt>
              </c:strCache>
            </c:strRef>
          </c:tx>
          <c:marker>
            <c:symbol val="none"/>
          </c:marker>
          <c:val>
            <c:numRef>
              <c:f>'10.2'!$B$6:$M$6</c:f>
              <c:numCache>
                <c:formatCode>#,##0.0</c:formatCode>
                <c:ptCount val="12"/>
                <c:pt idx="0">
                  <c:v>22033.90338338595</c:v>
                </c:pt>
                <c:pt idx="1">
                  <c:v>17586.851785445389</c:v>
                </c:pt>
                <c:pt idx="2">
                  <c:v>16117.52127353932</c:v>
                </c:pt>
                <c:pt idx="3">
                  <c:v>12673.992378929666</c:v>
                </c:pt>
                <c:pt idx="4">
                  <c:v>11924.189397778768</c:v>
                </c:pt>
                <c:pt idx="5">
                  <c:v>8093.3402816979269</c:v>
                </c:pt>
                <c:pt idx="6">
                  <c:v>7542.3717434554374</c:v>
                </c:pt>
                <c:pt idx="7">
                  <c:v>7899.918807016682</c:v>
                </c:pt>
                <c:pt idx="8">
                  <c:v>9490.9351456151489</c:v>
                </c:pt>
                <c:pt idx="9">
                  <c:v>13216.439156532744</c:v>
                </c:pt>
                <c:pt idx="10">
                  <c:v>16131.596024253282</c:v>
                </c:pt>
                <c:pt idx="11">
                  <c:v>18940.456576941637</c:v>
                </c:pt>
              </c:numCache>
            </c:numRef>
          </c:val>
          <c:smooth val="0"/>
          <c:extLst xmlns:c16r2="http://schemas.microsoft.com/office/drawing/2015/06/chart">
            <c:ext xmlns:c16="http://schemas.microsoft.com/office/drawing/2014/chart" uri="{C3380CC4-5D6E-409C-BE32-E72D297353CC}">
              <c16:uniqueId val="{00000001-EC6C-4268-AFAA-314D6B11CB3C}"/>
            </c:ext>
          </c:extLst>
        </c:ser>
        <c:ser>
          <c:idx val="6"/>
          <c:order val="3"/>
          <c:tx>
            <c:strRef>
              <c:f>'10.2'!$A$7</c:f>
              <c:strCache>
                <c:ptCount val="1"/>
                <c:pt idx="0">
                  <c:v>Výroba tepla brutto 2020</c:v>
                </c:pt>
              </c:strCache>
            </c:strRef>
          </c:tx>
          <c:marker>
            <c:symbol val="none"/>
          </c:marker>
          <c:val>
            <c:numRef>
              <c:f>'10.2'!$B$7:$G$7</c:f>
              <c:numCache>
                <c:formatCode>#,##0.0</c:formatCode>
                <c:ptCount val="6"/>
                <c:pt idx="0">
                  <c:v>20283.889647143136</c:v>
                </c:pt>
                <c:pt idx="1">
                  <c:v>16596.169151627488</c:v>
                </c:pt>
                <c:pt idx="2">
                  <c:v>16352.155620851419</c:v>
                </c:pt>
                <c:pt idx="3">
                  <c:v>12002.89623289124</c:v>
                </c:pt>
                <c:pt idx="4">
                  <c:v>10792.504875000001</c:v>
                </c:pt>
                <c:pt idx="5">
                  <c:v>8547.9797280000021</c:v>
                </c:pt>
              </c:numCache>
            </c:numRef>
          </c:val>
          <c:smooth val="0"/>
          <c:extLst xmlns:c16r2="http://schemas.microsoft.com/office/drawing/2015/06/chart">
            <c:ext xmlns:c16="http://schemas.microsoft.com/office/drawing/2014/chart" uri="{C3380CC4-5D6E-409C-BE32-E72D297353CC}">
              <c16:uniqueId val="{00000000-37A6-4E52-A703-52CEB34A6552}"/>
            </c:ext>
          </c:extLst>
        </c:ser>
        <c:ser>
          <c:idx val="2"/>
          <c:order val="4"/>
          <c:tx>
            <c:strRef>
              <c:f>'10.2'!$A$10</c:f>
              <c:strCache>
                <c:ptCount val="1"/>
                <c:pt idx="0">
                  <c:v>Dodávky tepla 2017</c:v>
                </c:pt>
              </c:strCache>
            </c:strRef>
          </c:tx>
          <c:marker>
            <c:symbol val="none"/>
          </c:marker>
          <c:val>
            <c:numRef>
              <c:f>'10.2'!$B$10:$M$10</c:f>
              <c:numCache>
                <c:formatCode>#,##0.0</c:formatCode>
                <c:ptCount val="12"/>
                <c:pt idx="0">
                  <c:v>16478.585341766986</c:v>
                </c:pt>
                <c:pt idx="1">
                  <c:v>11654.297915777555</c:v>
                </c:pt>
                <c:pt idx="2">
                  <c:v>9382.4970383481668</c:v>
                </c:pt>
                <c:pt idx="3">
                  <c:v>7848.0876669973004</c:v>
                </c:pt>
                <c:pt idx="4">
                  <c:v>5063.304654542354</c:v>
                </c:pt>
                <c:pt idx="5">
                  <c:v>3195.7152084279996</c:v>
                </c:pt>
                <c:pt idx="6">
                  <c:v>3008.9855368119997</c:v>
                </c:pt>
                <c:pt idx="7">
                  <c:v>3098.8329124330003</c:v>
                </c:pt>
                <c:pt idx="8">
                  <c:v>4790.1606571532038</c:v>
                </c:pt>
                <c:pt idx="9">
                  <c:v>7070.3964402386573</c:v>
                </c:pt>
                <c:pt idx="10">
                  <c:v>10313.596333714657</c:v>
                </c:pt>
                <c:pt idx="11">
                  <c:v>12431.351279674658</c:v>
                </c:pt>
              </c:numCache>
            </c:numRef>
          </c:val>
          <c:smooth val="0"/>
          <c:extLst xmlns:c16r2="http://schemas.microsoft.com/office/drawing/2015/06/chart">
            <c:ext xmlns:c16="http://schemas.microsoft.com/office/drawing/2014/chart" uri="{C3380CC4-5D6E-409C-BE32-E72D297353CC}">
              <c16:uniqueId val="{00000002-EC6C-4268-AFAA-314D6B11CB3C}"/>
            </c:ext>
          </c:extLst>
        </c:ser>
        <c:ser>
          <c:idx val="5"/>
          <c:order val="5"/>
          <c:tx>
            <c:strRef>
              <c:f>'10.2'!$A$11</c:f>
              <c:strCache>
                <c:ptCount val="1"/>
                <c:pt idx="0">
                  <c:v>Dodávky tepla 2018</c:v>
                </c:pt>
              </c:strCache>
            </c:strRef>
          </c:tx>
          <c:marker>
            <c:symbol val="none"/>
          </c:marker>
          <c:val>
            <c:numRef>
              <c:f>'10.2'!$B$11:$M$11</c:f>
              <c:numCache>
                <c:formatCode>#,##0.0</c:formatCode>
                <c:ptCount val="12"/>
                <c:pt idx="0">
                  <c:v>12399.469117099547</c:v>
                </c:pt>
                <c:pt idx="1">
                  <c:v>13089.190347299895</c:v>
                </c:pt>
                <c:pt idx="2">
                  <c:v>12577.75628240689</c:v>
                </c:pt>
                <c:pt idx="3">
                  <c:v>5469.9709170000006</c:v>
                </c:pt>
                <c:pt idx="4">
                  <c:v>3745.643223</c:v>
                </c:pt>
                <c:pt idx="5">
                  <c:v>3167.6023240000009</c:v>
                </c:pt>
                <c:pt idx="6">
                  <c:v>3045.9114672031033</c:v>
                </c:pt>
                <c:pt idx="7">
                  <c:v>3001.409038881693</c:v>
                </c:pt>
                <c:pt idx="8">
                  <c:v>3663.4899428348285</c:v>
                </c:pt>
                <c:pt idx="9">
                  <c:v>6799.0420395803776</c:v>
                </c:pt>
                <c:pt idx="10">
                  <c:v>9836.4189610698304</c:v>
                </c:pt>
                <c:pt idx="11">
                  <c:v>12266.301231070929</c:v>
                </c:pt>
              </c:numCache>
            </c:numRef>
          </c:val>
          <c:smooth val="0"/>
          <c:extLst xmlns:c16r2="http://schemas.microsoft.com/office/drawing/2015/06/chart">
            <c:ext xmlns:c16="http://schemas.microsoft.com/office/drawing/2014/chart" uri="{C3380CC4-5D6E-409C-BE32-E72D297353CC}">
              <c16:uniqueId val="{00000001-F72C-4282-81E6-D0FBEDABB315}"/>
            </c:ext>
          </c:extLst>
        </c:ser>
        <c:ser>
          <c:idx val="3"/>
          <c:order val="6"/>
          <c:tx>
            <c:strRef>
              <c:f>'10.2'!$A$12</c:f>
              <c:strCache>
                <c:ptCount val="1"/>
                <c:pt idx="0">
                  <c:v>Dodávky tepla 2019</c:v>
                </c:pt>
              </c:strCache>
            </c:strRef>
          </c:tx>
          <c:marker>
            <c:symbol val="none"/>
          </c:marker>
          <c:val>
            <c:numRef>
              <c:f>'10.2'!$B$12:$M$12</c:f>
              <c:numCache>
                <c:formatCode>#,##0.0</c:formatCode>
                <c:ptCount val="12"/>
                <c:pt idx="0">
                  <c:v>14025.466891588281</c:v>
                </c:pt>
                <c:pt idx="1">
                  <c:v>10928.105871725391</c:v>
                </c:pt>
                <c:pt idx="2">
                  <c:v>9381.9364501306627</c:v>
                </c:pt>
                <c:pt idx="3">
                  <c:v>6649.3846141367931</c:v>
                </c:pt>
                <c:pt idx="4">
                  <c:v>6013.3056877347135</c:v>
                </c:pt>
                <c:pt idx="5">
                  <c:v>3089.8592160865105</c:v>
                </c:pt>
                <c:pt idx="6">
                  <c:v>2989.0287317909433</c:v>
                </c:pt>
                <c:pt idx="7">
                  <c:v>2988.3437358818946</c:v>
                </c:pt>
                <c:pt idx="8">
                  <c:v>4033.7719984123828</c:v>
                </c:pt>
                <c:pt idx="9">
                  <c:v>6841.0531738455757</c:v>
                </c:pt>
                <c:pt idx="10">
                  <c:v>9176.2894109238568</c:v>
                </c:pt>
                <c:pt idx="11">
                  <c:v>11426.946451056432</c:v>
                </c:pt>
              </c:numCache>
            </c:numRef>
          </c:val>
          <c:smooth val="0"/>
          <c:extLst xmlns:c16r2="http://schemas.microsoft.com/office/drawing/2015/06/chart">
            <c:ext xmlns:c16="http://schemas.microsoft.com/office/drawing/2014/chart" uri="{C3380CC4-5D6E-409C-BE32-E72D297353CC}">
              <c16:uniqueId val="{00000003-EC6C-4268-AFAA-314D6B11CB3C}"/>
            </c:ext>
          </c:extLst>
        </c:ser>
        <c:ser>
          <c:idx val="7"/>
          <c:order val="7"/>
          <c:tx>
            <c:strRef>
              <c:f>'10.2'!$A$13</c:f>
              <c:strCache>
                <c:ptCount val="1"/>
                <c:pt idx="0">
                  <c:v>Dodávky tepla 2020</c:v>
                </c:pt>
              </c:strCache>
            </c:strRef>
          </c:tx>
          <c:marker>
            <c:symbol val="none"/>
          </c:marker>
          <c:val>
            <c:numRef>
              <c:f>'10.2'!$B$13:$G$13</c:f>
              <c:numCache>
                <c:formatCode>#,##0.0</c:formatCode>
                <c:ptCount val="6"/>
                <c:pt idx="0">
                  <c:v>12726.238844818246</c:v>
                </c:pt>
                <c:pt idx="1">
                  <c:v>10162.229506462669</c:v>
                </c:pt>
                <c:pt idx="2">
                  <c:v>9746.8779341230165</c:v>
                </c:pt>
                <c:pt idx="3">
                  <c:v>6294.9454360037398</c:v>
                </c:pt>
                <c:pt idx="4">
                  <c:v>5201.018818984553</c:v>
                </c:pt>
                <c:pt idx="5">
                  <c:v>3209.1811291425579</c:v>
                </c:pt>
              </c:numCache>
            </c:numRef>
          </c:val>
          <c:smooth val="0"/>
          <c:extLst xmlns:c16r2="http://schemas.microsoft.com/office/drawing/2015/06/chart">
            <c:ext xmlns:c16="http://schemas.microsoft.com/office/drawing/2014/chart" uri="{C3380CC4-5D6E-409C-BE32-E72D297353CC}">
              <c16:uniqueId val="{00000001-37A6-4E52-A703-52CEB34A6552}"/>
            </c:ext>
          </c:extLst>
        </c:ser>
        <c:dLbls>
          <c:showLegendKey val="0"/>
          <c:showVal val="0"/>
          <c:showCatName val="0"/>
          <c:showSerName val="0"/>
          <c:showPercent val="0"/>
          <c:showBubbleSize val="0"/>
        </c:dLbls>
        <c:marker val="1"/>
        <c:smooth val="0"/>
        <c:axId val="176501504"/>
        <c:axId val="176503040"/>
      </c:lineChart>
      <c:catAx>
        <c:axId val="176501504"/>
        <c:scaling>
          <c:orientation val="minMax"/>
        </c:scaling>
        <c:delete val="0"/>
        <c:axPos val="b"/>
        <c:numFmt formatCode="General" sourceLinked="0"/>
        <c:majorTickMark val="none"/>
        <c:minorTickMark val="none"/>
        <c:tickLblPos val="nextTo"/>
        <c:crossAx val="176503040"/>
        <c:crosses val="autoZero"/>
        <c:auto val="1"/>
        <c:lblAlgn val="ctr"/>
        <c:lblOffset val="100"/>
        <c:noMultiLvlLbl val="0"/>
      </c:catAx>
      <c:valAx>
        <c:axId val="176503040"/>
        <c:scaling>
          <c:orientation val="minMax"/>
        </c:scaling>
        <c:delete val="0"/>
        <c:axPos val="l"/>
        <c:majorGridlines/>
        <c:numFmt formatCode="#,##0" sourceLinked="0"/>
        <c:majorTickMark val="out"/>
        <c:minorTickMark val="none"/>
        <c:tickLblPos val="nextTo"/>
        <c:spPr>
          <a:ln>
            <a:noFill/>
          </a:ln>
        </c:spPr>
        <c:crossAx val="176501504"/>
        <c:crosses val="autoZero"/>
        <c:crossBetween val="between"/>
      </c:valAx>
    </c:plotArea>
    <c:legend>
      <c:legendPos val="b"/>
      <c:layout>
        <c:manualLayout>
          <c:xMode val="edge"/>
          <c:yMode val="edge"/>
          <c:x val="0"/>
          <c:y val="0.79408570541593926"/>
          <c:w val="0.93671498998326552"/>
          <c:h val="0.20591429458406071"/>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Meziroční změna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'10.2'!$A$9</c:f>
              <c:strCache>
                <c:ptCount val="1"/>
                <c:pt idx="0">
                  <c:v>Meziroční změna-výroba tepla brutto</c:v>
                </c:pt>
              </c:strCache>
            </c:strRef>
          </c:tx>
          <c:invertIfNegative val="0"/>
          <c:val>
            <c:numRef>
              <c:f>'10.2'!$B$9:$M$9</c:f>
              <c:numCache>
                <c:formatCode>0.0%</c:formatCode>
                <c:ptCount val="12"/>
                <c:pt idx="0">
                  <c:v>-7.9423682031861995E-2</c:v>
                </c:pt>
                <c:pt idx="1">
                  <c:v>-5.6330868418290506E-2</c:v>
                </c:pt>
                <c:pt idx="2">
                  <c:v>1.4557719101466724E-2</c:v>
                </c:pt>
                <c:pt idx="3">
                  <c:v>-5.2950650905717281E-2</c:v>
                </c:pt>
                <c:pt idx="4">
                  <c:v>-9.4906620905365419E-2</c:v>
                </c:pt>
                <c:pt idx="5">
                  <c:v>5.617451268300002E-2</c:v>
                </c:pt>
                <c:pt idx="6">
                  <c:v>6.4631381364561535E-2</c:v>
                </c:pt>
                <c:pt idx="7">
                  <c:v>-2.7774505077418778E-2</c:v>
                </c:pt>
                <c:pt idx="8">
                  <c:v>-7.6477757826686865E-2</c:v>
                </c:pt>
              </c:numCache>
            </c:numRef>
          </c:val>
          <c:extLst xmlns:c16r2="http://schemas.microsoft.com/office/drawing/2015/06/chart">
            <c:ext xmlns:c16="http://schemas.microsoft.com/office/drawing/2014/chart" uri="{C3380CC4-5D6E-409C-BE32-E72D297353CC}">
              <c16:uniqueId val="{00000000-DD71-4267-BCC9-0ED9F1BA0328}"/>
            </c:ext>
          </c:extLst>
        </c:ser>
        <c:ser>
          <c:idx val="1"/>
          <c:order val="1"/>
          <c:tx>
            <c:strRef>
              <c:f>'10.2'!$A$15</c:f>
              <c:strCache>
                <c:ptCount val="1"/>
                <c:pt idx="0">
                  <c:v>Meziroční změna-dodávky tepla</c:v>
                </c:pt>
              </c:strCache>
            </c:strRef>
          </c:tx>
          <c:invertIfNegative val="0"/>
          <c:val>
            <c:numRef>
              <c:f>'10.2'!$B$15:$M$15</c:f>
              <c:numCache>
                <c:formatCode>0.0%</c:formatCode>
                <c:ptCount val="12"/>
                <c:pt idx="0">
                  <c:v>-9.2633497110120575E-2</c:v>
                </c:pt>
                <c:pt idx="1">
                  <c:v>-7.0083175826864616E-2</c:v>
                </c:pt>
                <c:pt idx="2">
                  <c:v>3.8898311231608404E-2</c:v>
                </c:pt>
                <c:pt idx="3">
                  <c:v>-5.3304057247569168E-2</c:v>
                </c:pt>
                <c:pt idx="4">
                  <c:v>-0.13508158589159616</c:v>
                </c:pt>
                <c:pt idx="5">
                  <c:v>3.8617265289897458E-2</c:v>
                </c:pt>
                <c:pt idx="6">
                  <c:v>8.6581617897751682E-3</c:v>
                </c:pt>
                <c:pt idx="7">
                  <c:v>-1.0774889744941984E-2</c:v>
                </c:pt>
                <c:pt idx="8">
                  <c:v>-8.1562083811912531E-2</c:v>
                </c:pt>
              </c:numCache>
            </c:numRef>
          </c:val>
          <c:extLst xmlns:c16r2="http://schemas.microsoft.com/office/drawing/2015/06/char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100"/>
        <c:overlap val="-10"/>
        <c:axId val="176529408"/>
        <c:axId val="176530944"/>
      </c:barChart>
      <c:catAx>
        <c:axId val="176529408"/>
        <c:scaling>
          <c:orientation val="minMax"/>
        </c:scaling>
        <c:delete val="0"/>
        <c:axPos val="b"/>
        <c:numFmt formatCode="General" sourceLinked="1"/>
        <c:majorTickMark val="none"/>
        <c:minorTickMark val="none"/>
        <c:tickLblPos val="low"/>
        <c:txPr>
          <a:bodyPr/>
          <a:lstStyle/>
          <a:p>
            <a:pPr>
              <a:defRPr sz="900"/>
            </a:pPr>
            <a:endParaRPr lang="cs-CZ"/>
          </a:p>
        </c:txPr>
        <c:crossAx val="176530944"/>
        <c:crosses val="autoZero"/>
        <c:auto val="1"/>
        <c:lblAlgn val="ctr"/>
        <c:lblOffset val="100"/>
        <c:noMultiLvlLbl val="0"/>
      </c:catAx>
      <c:valAx>
        <c:axId val="1765309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6529408"/>
        <c:crosses val="autoZero"/>
        <c:crossBetween val="between"/>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EA62-4EB1-9E4A-78A9349EE9A2}"/>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EA62-4EB1-9E4A-78A9349EE9A2}"/>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EA62-4EB1-9E4A-78A9349EE9A2}"/>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EA62-4EB1-9E4A-78A9349EE9A2}"/>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EA62-4EB1-9E4A-78A9349EE9A2}"/>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EA62-4EB1-9E4A-78A9349EE9A2}"/>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EA62-4EB1-9E4A-78A9349EE9A2}"/>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EA62-4EB1-9E4A-78A9349EE9A2}"/>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EA62-4EB1-9E4A-78A9349EE9A2}"/>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EA62-4EB1-9E4A-78A9349EE9A2}"/>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EA62-4EB1-9E4A-78A9349EE9A2}"/>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EA62-4EB1-9E4A-78A9349EE9A2}"/>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EA62-4EB1-9E4A-78A9349EE9A2}"/>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EA62-4EB1-9E4A-78A9349EE9A2}"/>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EA62-4EB1-9E4A-78A9349EE9A2}"/>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EA62-4EB1-9E4A-78A9349EE9A2}"/>
            </c:ext>
          </c:extLst>
        </c:ser>
        <c:dLbls>
          <c:showLegendKey val="0"/>
          <c:showVal val="0"/>
          <c:showCatName val="0"/>
          <c:showSerName val="0"/>
          <c:showPercent val="0"/>
          <c:showBubbleSize val="0"/>
        </c:dLbls>
        <c:gapWidth val="150"/>
        <c:axId val="176775552"/>
        <c:axId val="176777088"/>
      </c:barChart>
      <c:catAx>
        <c:axId val="176775552"/>
        <c:scaling>
          <c:orientation val="minMax"/>
        </c:scaling>
        <c:delete val="1"/>
        <c:axPos val="b"/>
        <c:numFmt formatCode="General" sourceLinked="1"/>
        <c:majorTickMark val="out"/>
        <c:minorTickMark val="none"/>
        <c:tickLblPos val="nextTo"/>
        <c:crossAx val="176777088"/>
        <c:crosses val="autoZero"/>
        <c:auto val="1"/>
        <c:lblAlgn val="ctr"/>
        <c:lblOffset val="100"/>
        <c:noMultiLvlLbl val="0"/>
      </c:catAx>
      <c:valAx>
        <c:axId val="176777088"/>
        <c:scaling>
          <c:orientation val="minMax"/>
        </c:scaling>
        <c:delete val="1"/>
        <c:axPos val="l"/>
        <c:numFmt formatCode="0.0%" sourceLinked="1"/>
        <c:majorTickMark val="out"/>
        <c:minorTickMark val="none"/>
        <c:tickLblPos val="nextTo"/>
        <c:crossAx val="176775552"/>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4B55-4F6C-A411-58AA9463942B}"/>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4B55-4F6C-A411-58AA9463942B}"/>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4B55-4F6C-A411-58AA9463942B}"/>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4B55-4F6C-A411-58AA9463942B}"/>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4B55-4F6C-A411-58AA9463942B}"/>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4B55-4F6C-A411-58AA9463942B}"/>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4B55-4F6C-A411-58AA9463942B}"/>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4B55-4F6C-A411-58AA9463942B}"/>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4B55-4F6C-A411-58AA9463942B}"/>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4B55-4F6C-A411-58AA9463942B}"/>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4B55-4F6C-A411-58AA9463942B}"/>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4B55-4F6C-A411-58AA9463942B}"/>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4B55-4F6C-A411-58AA9463942B}"/>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4B55-4F6C-A411-58AA9463942B}"/>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4B55-4F6C-A411-58AA9463942B}"/>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4B55-4F6C-A411-58AA9463942B}"/>
            </c:ext>
          </c:extLst>
        </c:ser>
        <c:dLbls>
          <c:showLegendKey val="0"/>
          <c:showVal val="0"/>
          <c:showCatName val="0"/>
          <c:showSerName val="0"/>
          <c:showPercent val="0"/>
          <c:showBubbleSize val="0"/>
        </c:dLbls>
        <c:gapWidth val="150"/>
        <c:axId val="176917888"/>
        <c:axId val="176931968"/>
      </c:barChart>
      <c:catAx>
        <c:axId val="176917888"/>
        <c:scaling>
          <c:orientation val="minMax"/>
        </c:scaling>
        <c:delete val="1"/>
        <c:axPos val="b"/>
        <c:numFmt formatCode="General" sourceLinked="1"/>
        <c:majorTickMark val="out"/>
        <c:minorTickMark val="none"/>
        <c:tickLblPos val="nextTo"/>
        <c:crossAx val="176931968"/>
        <c:crosses val="autoZero"/>
        <c:auto val="1"/>
        <c:lblAlgn val="ctr"/>
        <c:lblOffset val="100"/>
        <c:noMultiLvlLbl val="0"/>
      </c:catAx>
      <c:valAx>
        <c:axId val="176931968"/>
        <c:scaling>
          <c:orientation val="minMax"/>
        </c:scaling>
        <c:delete val="1"/>
        <c:axPos val="l"/>
        <c:numFmt formatCode="0.0%" sourceLinked="1"/>
        <c:majorTickMark val="out"/>
        <c:minorTickMark val="none"/>
        <c:tickLblPos val="nextTo"/>
        <c:crossAx val="176917888"/>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2D02-4ED2-AF91-F130B22914A0}"/>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2D02-4ED2-AF91-F130B22914A0}"/>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2D02-4ED2-AF91-F130B22914A0}"/>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2D02-4ED2-AF91-F130B22914A0}"/>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2D02-4ED2-AF91-F130B22914A0}"/>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2D02-4ED2-AF91-F130B22914A0}"/>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2D02-4ED2-AF91-F130B22914A0}"/>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2D02-4ED2-AF91-F130B22914A0}"/>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2D02-4ED2-AF91-F130B22914A0}"/>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2D02-4ED2-AF91-F130B22914A0}"/>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2D02-4ED2-AF91-F130B22914A0}"/>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2D02-4ED2-AF91-F130B22914A0}"/>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2D02-4ED2-AF91-F130B22914A0}"/>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2D02-4ED2-AF91-F130B22914A0}"/>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2D02-4ED2-AF91-F130B22914A0}"/>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2D02-4ED2-AF91-F130B22914A0}"/>
            </c:ext>
          </c:extLst>
        </c:ser>
        <c:dLbls>
          <c:showLegendKey val="0"/>
          <c:showVal val="0"/>
          <c:showCatName val="0"/>
          <c:showSerName val="0"/>
          <c:showPercent val="0"/>
          <c:showBubbleSize val="0"/>
        </c:dLbls>
        <c:gapWidth val="150"/>
        <c:axId val="131075072"/>
        <c:axId val="131089152"/>
      </c:barChart>
      <c:catAx>
        <c:axId val="131075072"/>
        <c:scaling>
          <c:orientation val="minMax"/>
        </c:scaling>
        <c:delete val="1"/>
        <c:axPos val="b"/>
        <c:numFmt formatCode="General" sourceLinked="1"/>
        <c:majorTickMark val="out"/>
        <c:minorTickMark val="none"/>
        <c:tickLblPos val="nextTo"/>
        <c:crossAx val="131089152"/>
        <c:crosses val="autoZero"/>
        <c:auto val="1"/>
        <c:lblAlgn val="ctr"/>
        <c:lblOffset val="100"/>
        <c:noMultiLvlLbl val="0"/>
      </c:catAx>
      <c:valAx>
        <c:axId val="131089152"/>
        <c:scaling>
          <c:orientation val="minMax"/>
        </c:scaling>
        <c:delete val="1"/>
        <c:axPos val="l"/>
        <c:numFmt formatCode="0.0%" sourceLinked="1"/>
        <c:majorTickMark val="out"/>
        <c:minorTickMark val="none"/>
        <c:tickLblPos val="nextTo"/>
        <c:crossAx val="1310750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7386428607252119"/>
          <c:y val="7.5125519287045136E-3"/>
        </c:manualLayout>
      </c:layout>
      <c:overlay val="1"/>
    </c:title>
    <c:autoTitleDeleted val="0"/>
    <c:plotArea>
      <c:layout>
        <c:manualLayout>
          <c:layoutTarget val="inner"/>
          <c:xMode val="edge"/>
          <c:yMode val="edge"/>
          <c:x val="0.32611464968152865"/>
          <c:y val="0.29716447675542856"/>
          <c:w val="0.42897069108711805"/>
          <c:h val="0.53671169543468455"/>
        </c:manualLayout>
      </c:layout>
      <c:doughnutChart>
        <c:varyColors val="1"/>
        <c:ser>
          <c:idx val="0"/>
          <c:order val="0"/>
          <c:dPt>
            <c:idx val="1"/>
            <c:bubble3D val="0"/>
            <c:spPr>
              <a:solidFill>
                <a:schemeClr val="tx1"/>
              </a:solidFill>
            </c:spPr>
            <c:extLst xmlns:c16r2="http://schemas.microsoft.com/office/drawing/2015/06/chart">
              <c:ext xmlns:c16="http://schemas.microsoft.com/office/drawing/2014/chart" uri="{C3380CC4-5D6E-409C-BE32-E72D297353CC}">
                <c16:uniqueId val="{00000001-41F8-4D21-B3EA-1AC6ADEA76A0}"/>
              </c:ext>
            </c:extLst>
          </c:dPt>
          <c:dPt>
            <c:idx val="4"/>
            <c:bubble3D val="0"/>
            <c:spPr>
              <a:solidFill>
                <a:srgbClr val="6E4932"/>
              </a:solidFill>
            </c:spPr>
            <c:extLst xmlns:c16r2="http://schemas.microsoft.com/office/drawing/2015/06/chart">
              <c:ext xmlns:c16="http://schemas.microsoft.com/office/drawing/2014/chart" uri="{C3380CC4-5D6E-409C-BE32-E72D297353CC}">
                <c16:uniqueId val="{00000003-41F8-4D21-B3EA-1AC6ADEA76A0}"/>
              </c:ext>
            </c:extLst>
          </c:dPt>
          <c:dLbls>
            <c:dLbl>
              <c:idx val="0"/>
              <c:layout>
                <c:manualLayout>
                  <c:x val="1.2594527254447699E-3"/>
                  <c:y val="-0.13564786149161376"/>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1F8-4D21-B3EA-1AC6ADEA76A0}"/>
                </c:ext>
              </c:extLst>
            </c:dLbl>
            <c:dLbl>
              <c:idx val="1"/>
              <c:spPr/>
              <c:txPr>
                <a:bodyPr/>
                <a:lstStyle/>
                <a:p>
                  <a:pPr>
                    <a:defRPr sz="900">
                      <a:solidFill>
                        <a:schemeClr val="bg1"/>
                      </a:solidFill>
                    </a:defRPr>
                  </a:pPr>
                  <a:endParaRPr lang="cs-CZ"/>
                </a:p>
              </c:txPr>
              <c:showLegendKey val="0"/>
              <c:showVal val="0"/>
              <c:showCatName val="0"/>
              <c:showSerName val="0"/>
              <c:showPercent val="1"/>
              <c:showBubbleSize val="0"/>
            </c:dLbl>
            <c:dLbl>
              <c:idx val="2"/>
              <c:layout>
                <c:manualLayout>
                  <c:x val="0.1431859439834024"/>
                  <c:y val="-6.2015473593127708E-2"/>
                </c:manualLayout>
              </c:layout>
              <c:numFmt formatCode="0.0%" sourceLinked="0"/>
              <c:spPr/>
              <c:txPr>
                <a:bodyPr/>
                <a:lstStyle/>
                <a:p>
                  <a:pPr>
                    <a:defRPr sz="900"/>
                  </a:pPr>
                  <a:endParaRPr lang="cs-CZ"/>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41F8-4D21-B3EA-1AC6ADEA76A0}"/>
                </c:ext>
              </c:extLst>
            </c:dLbl>
            <c:dLbl>
              <c:idx val="4"/>
              <c:spPr/>
              <c:txPr>
                <a:bodyPr/>
                <a:lstStyle/>
                <a:p>
                  <a:pPr>
                    <a:defRPr sz="900">
                      <a:solidFill>
                        <a:schemeClr val="bg1"/>
                      </a:solidFill>
                    </a:defRPr>
                  </a:pPr>
                  <a:endParaRPr lang="cs-CZ"/>
                </a:p>
              </c:txPr>
              <c:showLegendKey val="0"/>
              <c:showVal val="0"/>
              <c:showCatName val="0"/>
              <c:showSerName val="0"/>
              <c:showPercent val="1"/>
              <c:showBubbleSize val="0"/>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41F8-4D21-B3EA-1AC6ADEA76A0}"/>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41F8-4D21-B3EA-1AC6ADEA76A0}"/>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41F8-4D21-B3EA-1AC6ADEA76A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3.3338984791694889E-3</c:v>
                </c:pt>
                <c:pt idx="1">
                  <c:v>0.14692583413720986</c:v>
                </c:pt>
                <c:pt idx="2">
                  <c:v>6.1950296150031694E-4</c:v>
                </c:pt>
                <c:pt idx="3">
                  <c:v>7.5072420373368337E-2</c:v>
                </c:pt>
                <c:pt idx="4">
                  <c:v>0.77404192916120262</c:v>
                </c:pt>
                <c:pt idx="5">
                  <c:v>6.4148875494379446E-6</c:v>
                </c:pt>
                <c:pt idx="6">
                  <c:v>0</c:v>
                </c:pt>
                <c:pt idx="7">
                  <c:v>0</c:v>
                </c:pt>
              </c:numCache>
            </c:numRef>
          </c:val>
          <c:extLst xmlns:c16r2="http://schemas.microsoft.com/office/drawing/2015/06/chart">
            <c:ext xmlns:c16="http://schemas.microsoft.com/office/drawing/2014/chart" uri="{C3380CC4-5D6E-409C-BE32-E72D297353CC}">
              <c16:uniqueId val="{00000009-41F8-4D21-B3EA-1AC6ADEA76A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(TJ)</a:t>
            </a:r>
          </a:p>
        </c:rich>
      </c:tx>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#,##0.0</c:formatCode>
                <c:ptCount val="12"/>
                <c:pt idx="0">
                  <c:v>20283.889647143136</c:v>
                </c:pt>
                <c:pt idx="1">
                  <c:v>16596.169151627488</c:v>
                </c:pt>
                <c:pt idx="2">
                  <c:v>16352.155620851419</c:v>
                </c:pt>
                <c:pt idx="3">
                  <c:v>12002.89623289124</c:v>
                </c:pt>
                <c:pt idx="4">
                  <c:v>10792.504875000001</c:v>
                </c:pt>
                <c:pt idx="5">
                  <c:v>8547.9797280000021</c:v>
                </c:pt>
                <c:pt idx="6">
                  <c:v>8029.8456479999986</c:v>
                </c:pt>
                <c:pt idx="7">
                  <c:v>7680.502472000001</c:v>
                </c:pt>
                <c:pt idx="8">
                  <c:v>8765.0897060000025</c:v>
                </c:pt>
                <c:pt idx="9">
                  <c:v>0</c:v>
                </c:pt>
                <c:pt idx="10">
                  <c:v>0</c:v>
                </c:pt>
                <c:pt idx="11">
                  <c:v>0</c:v>
                </c:pt>
              </c:numCache>
            </c:numRef>
          </c:val>
          <c:extLst xmlns:c16r2="http://schemas.microsoft.com/office/drawing/2015/06/chart">
            <c:ext xmlns:c16="http://schemas.microsoft.com/office/drawing/2014/chart" uri="{C3380CC4-5D6E-409C-BE32-E72D297353CC}">
              <c16:uniqueId val="{00000000-B18E-46F9-95C2-DE9E8E7C3794}"/>
            </c:ext>
          </c:extLst>
        </c:ser>
        <c:ser>
          <c:idx val="1"/>
          <c:order val="1"/>
          <c:tx>
            <c:strRef>
              <c:f>'3'!$A$19</c:f>
              <c:strCache>
                <c:ptCount val="1"/>
                <c:pt idx="0">
                  <c:v>Technologická vlastní spotřeba tepla </c:v>
                </c:pt>
              </c:strCache>
            </c:strRef>
          </c:tx>
          <c:invertIfNegative val="0"/>
          <c:val>
            <c:numRef>
              <c:f>'3'!$B$19:$M$19</c:f>
              <c:numCache>
                <c:formatCode>#,##0.0</c:formatCode>
                <c:ptCount val="12"/>
                <c:pt idx="0">
                  <c:v>-860.60371700000019</c:v>
                </c:pt>
                <c:pt idx="1">
                  <c:v>-786.42954300000054</c:v>
                </c:pt>
                <c:pt idx="2">
                  <c:v>-809.13661900000045</c:v>
                </c:pt>
                <c:pt idx="3">
                  <c:v>-731.15822199999991</c:v>
                </c:pt>
                <c:pt idx="4">
                  <c:v>-718.98517299999935</c:v>
                </c:pt>
                <c:pt idx="5">
                  <c:v>-689.336939999999</c:v>
                </c:pt>
                <c:pt idx="6">
                  <c:v>-666.83156099999997</c:v>
                </c:pt>
                <c:pt idx="7">
                  <c:v>-649.63114200000007</c:v>
                </c:pt>
                <c:pt idx="8">
                  <c:v>-695.77641399999902</c:v>
                </c:pt>
                <c:pt idx="9">
                  <c:v>0</c:v>
                </c:pt>
                <c:pt idx="10">
                  <c:v>0</c:v>
                </c:pt>
                <c:pt idx="11">
                  <c:v>0</c:v>
                </c:pt>
              </c:numCache>
            </c:numRef>
          </c:val>
          <c:extLst xmlns:c16r2="http://schemas.microsoft.com/office/drawing/2015/06/chart">
            <c:ext xmlns:c16="http://schemas.microsoft.com/office/drawing/2014/chart" uri="{C3380CC4-5D6E-409C-BE32-E72D297353CC}">
              <c16:uniqueId val="{00000001-B18E-46F9-95C2-DE9E8E7C3794}"/>
            </c:ext>
          </c:extLst>
        </c:ser>
        <c:ser>
          <c:idx val="2"/>
          <c:order val="2"/>
          <c:tx>
            <c:strRef>
              <c:f>'3'!$A$20</c:f>
              <c:strCache>
                <c:ptCount val="1"/>
                <c:pt idx="0">
                  <c:v>Ztráty</c:v>
                </c:pt>
              </c:strCache>
            </c:strRef>
          </c:tx>
          <c:invertIfNegative val="0"/>
          <c:val>
            <c:numRef>
              <c:f>'3'!$B$20:$M$20</c:f>
              <c:numCache>
                <c:formatCode>#,##0.0</c:formatCode>
                <c:ptCount val="12"/>
                <c:pt idx="0">
                  <c:v>-1334.4355525476958</c:v>
                </c:pt>
                <c:pt idx="1">
                  <c:v>-1266.155269305601</c:v>
                </c:pt>
                <c:pt idx="2">
                  <c:v>-1252.6435818065884</c:v>
                </c:pt>
                <c:pt idx="3">
                  <c:v>-1033.0682655583068</c:v>
                </c:pt>
                <c:pt idx="4">
                  <c:v>-981.3146746573135</c:v>
                </c:pt>
                <c:pt idx="5">
                  <c:v>-751.2374758412725</c:v>
                </c:pt>
                <c:pt idx="6">
                  <c:v>-712.43653863749785</c:v>
                </c:pt>
                <c:pt idx="7">
                  <c:v>-657.19629589707586</c:v>
                </c:pt>
                <c:pt idx="8">
                  <c:v>-741.6798763339541</c:v>
                </c:pt>
                <c:pt idx="9">
                  <c:v>0</c:v>
                </c:pt>
                <c:pt idx="10">
                  <c:v>0</c:v>
                </c:pt>
                <c:pt idx="11">
                  <c:v>0</c:v>
                </c:pt>
              </c:numCache>
            </c:numRef>
          </c:val>
          <c:extLst xmlns:c16r2="http://schemas.microsoft.com/office/drawing/2015/06/chart">
            <c:ext xmlns:c16="http://schemas.microsoft.com/office/drawing/2014/chart" uri="{C3380CC4-5D6E-409C-BE32-E72D297353CC}">
              <c16:uniqueId val="{00000002-B18E-46F9-95C2-DE9E8E7C3794}"/>
            </c:ext>
          </c:extLst>
        </c:ser>
        <c:ser>
          <c:idx val="3"/>
          <c:order val="3"/>
          <c:tx>
            <c:strRef>
              <c:f>'3'!$A$21</c:f>
              <c:strCache>
                <c:ptCount val="1"/>
                <c:pt idx="0">
                  <c:v>Vlastní spotřeba tepla</c:v>
                </c:pt>
              </c:strCache>
            </c:strRef>
          </c:tx>
          <c:invertIfNegative val="0"/>
          <c:val>
            <c:numRef>
              <c:f>'3'!$B$21:$M$21</c:f>
              <c:numCache>
                <c:formatCode>#,##0.0</c:formatCode>
                <c:ptCount val="12"/>
                <c:pt idx="0">
                  <c:v>-5326.9435947771972</c:v>
                </c:pt>
                <c:pt idx="1">
                  <c:v>-4359.9975658592166</c:v>
                </c:pt>
                <c:pt idx="2">
                  <c:v>-4519.8502589218197</c:v>
                </c:pt>
                <c:pt idx="3">
                  <c:v>-3922.1645613291985</c:v>
                </c:pt>
                <c:pt idx="4">
                  <c:v>-3865.9009823581305</c:v>
                </c:pt>
                <c:pt idx="5">
                  <c:v>-3871.814129016172</c:v>
                </c:pt>
                <c:pt idx="6">
                  <c:v>-3613.3424622174293</c:v>
                </c:pt>
                <c:pt idx="7">
                  <c:v>-3392.5020924951473</c:v>
                </c:pt>
                <c:pt idx="8">
                  <c:v>-3603.8143210663229</c:v>
                </c:pt>
                <c:pt idx="9">
                  <c:v>0</c:v>
                </c:pt>
                <c:pt idx="10">
                  <c:v>0</c:v>
                </c:pt>
                <c:pt idx="11">
                  <c:v>0</c:v>
                </c:pt>
              </c:numCache>
            </c:numRef>
          </c:val>
          <c:extLst xmlns:c16r2="http://schemas.microsoft.com/office/drawing/2015/06/chart">
            <c:ext xmlns:c16="http://schemas.microsoft.com/office/drawing/2014/chart" uri="{C3380CC4-5D6E-409C-BE32-E72D297353CC}">
              <c16:uniqueId val="{00000003-B18E-46F9-95C2-DE9E8E7C3794}"/>
            </c:ext>
          </c:extLst>
        </c:ser>
        <c:ser>
          <c:idx val="4"/>
          <c:order val="4"/>
          <c:tx>
            <c:strRef>
              <c:f>'3'!$A$22</c:f>
              <c:strCache>
                <c:ptCount val="1"/>
                <c:pt idx="0">
                  <c:v>Dodávky tepla</c:v>
                </c:pt>
              </c:strCache>
            </c:strRef>
          </c:tx>
          <c:invertIfNegative val="0"/>
          <c:val>
            <c:numRef>
              <c:f>'3'!$B$22:$M$22</c:f>
              <c:numCache>
                <c:formatCode>#,##0.0</c:formatCode>
                <c:ptCount val="12"/>
                <c:pt idx="0">
                  <c:v>-12726.238844818246</c:v>
                </c:pt>
                <c:pt idx="1">
                  <c:v>-10162.229506462669</c:v>
                </c:pt>
                <c:pt idx="2">
                  <c:v>-9746.8779341230165</c:v>
                </c:pt>
                <c:pt idx="3">
                  <c:v>-6294.9454360037398</c:v>
                </c:pt>
                <c:pt idx="4">
                  <c:v>-5201.018818984553</c:v>
                </c:pt>
                <c:pt idx="5">
                  <c:v>-3209.1811291425579</c:v>
                </c:pt>
                <c:pt idx="6">
                  <c:v>-3014.9082261450758</c:v>
                </c:pt>
                <c:pt idx="7">
                  <c:v>-2956.1446616077792</c:v>
                </c:pt>
                <c:pt idx="8">
                  <c:v>-3704.7691485997261</c:v>
                </c:pt>
                <c:pt idx="9">
                  <c:v>0</c:v>
                </c:pt>
                <c:pt idx="10">
                  <c:v>0</c:v>
                </c:pt>
                <c:pt idx="11">
                  <c:v>0</c:v>
                </c:pt>
              </c:numCache>
            </c:numRef>
          </c:val>
          <c:extLst xmlns:c16r2="http://schemas.microsoft.com/office/drawing/2015/06/chart">
            <c:ext xmlns:c16="http://schemas.microsoft.com/office/drawing/2014/chart" uri="{C3380CC4-5D6E-409C-BE32-E72D297353CC}">
              <c16:uniqueId val="{00000004-B18E-46F9-95C2-DE9E8E7C3794}"/>
            </c:ext>
          </c:extLst>
        </c:ser>
        <c:ser>
          <c:idx val="5"/>
          <c:order val="5"/>
          <c:tx>
            <c:strRef>
              <c:f>'3'!$A$23</c:f>
              <c:strCache>
                <c:ptCount val="1"/>
                <c:pt idx="0">
                  <c:v>Bilanční rozdíl</c:v>
                </c:pt>
              </c:strCache>
            </c:strRef>
          </c:tx>
          <c:invertIfNegative val="0"/>
          <c:val>
            <c:numRef>
              <c:f>'3'!$B$23:$M$23</c:f>
              <c:numCache>
                <c:formatCode>#,##0.0</c:formatCode>
                <c:ptCount val="12"/>
                <c:pt idx="0">
                  <c:v>-35.667937999995047</c:v>
                </c:pt>
                <c:pt idx="1">
                  <c:v>-21.357267000001229</c:v>
                </c:pt>
                <c:pt idx="2">
                  <c:v>-23.647226999995837</c:v>
                </c:pt>
                <c:pt idx="3">
                  <c:v>-21.559747999994215</c:v>
                </c:pt>
                <c:pt idx="4">
                  <c:v>-25.285226000004513</c:v>
                </c:pt>
                <c:pt idx="5">
                  <c:v>-26.4100540000004</c:v>
                </c:pt>
                <c:pt idx="6">
                  <c:v>-22.326859999996032</c:v>
                </c:pt>
                <c:pt idx="7">
                  <c:v>-25.028279999998176</c:v>
                </c:pt>
                <c:pt idx="8">
                  <c:v>-19.049946000000546</c:v>
                </c:pt>
                <c:pt idx="9">
                  <c:v>0</c:v>
                </c:pt>
                <c:pt idx="10">
                  <c:v>0</c:v>
                </c:pt>
                <c:pt idx="11">
                  <c:v>0</c:v>
                </c:pt>
              </c:numCache>
            </c:numRef>
          </c:val>
          <c:extLst xmlns:c16r2="http://schemas.microsoft.com/office/drawing/2015/06/chart">
            <c:ext xmlns:c16="http://schemas.microsoft.com/office/drawing/2014/chart" uri="{C3380CC4-5D6E-409C-BE32-E72D297353CC}">
              <c16:uniqueId val="{00000005-B18E-46F9-95C2-DE9E8E7C3794}"/>
            </c:ext>
          </c:extLst>
        </c:ser>
        <c:dLbls>
          <c:showLegendKey val="0"/>
          <c:showVal val="0"/>
          <c:showCatName val="0"/>
          <c:showSerName val="0"/>
          <c:showPercent val="0"/>
          <c:showBubbleSize val="0"/>
        </c:dLbls>
        <c:gapWidth val="104"/>
        <c:overlap val="100"/>
        <c:axId val="103845888"/>
        <c:axId val="103847424"/>
      </c:barChart>
      <c:catAx>
        <c:axId val="103845888"/>
        <c:scaling>
          <c:orientation val="minMax"/>
        </c:scaling>
        <c:delete val="0"/>
        <c:axPos val="b"/>
        <c:majorTickMark val="none"/>
        <c:minorTickMark val="none"/>
        <c:tickLblPos val="low"/>
        <c:txPr>
          <a:bodyPr/>
          <a:lstStyle/>
          <a:p>
            <a:pPr>
              <a:defRPr sz="900"/>
            </a:pPr>
            <a:endParaRPr lang="cs-CZ"/>
          </a:p>
        </c:txPr>
        <c:crossAx val="103847424"/>
        <c:crosses val="autoZero"/>
        <c:auto val="1"/>
        <c:lblAlgn val="ctr"/>
        <c:lblOffset val="100"/>
        <c:noMultiLvlLbl val="0"/>
      </c:catAx>
      <c:valAx>
        <c:axId val="103847424"/>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03845888"/>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GJ)</a:t>
            </a:r>
            <a:endParaRPr lang="en-US" sz="1000"/>
          </a:p>
        </c:rich>
      </c:tx>
      <c:layout>
        <c:manualLayout>
          <c:xMode val="edge"/>
          <c:yMode val="edge"/>
          <c:x val="0.32937465277777778"/>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extLst xmlns:c16r2="http://schemas.microsoft.com/office/drawing/2015/06/chart">
              <c:ext xmlns:c16="http://schemas.microsoft.com/office/drawing/2014/chart" uri="{C3380CC4-5D6E-409C-BE32-E72D297353CC}">
                <c16:uniqueId val="{00000000-9DCF-445A-A51D-1FF49FC6AB67}"/>
              </c:ext>
            </c:extLst>
          </c:dPt>
          <c:dPt>
            <c:idx val="3"/>
            <c:invertIfNegative val="0"/>
            <c:bubble3D val="0"/>
            <c:explosion val="52"/>
            <c:extLst xmlns:c16r2="http://schemas.microsoft.com/office/drawing/2015/06/chart">
              <c:ext xmlns:c16="http://schemas.microsoft.com/office/drawing/2014/chart" uri="{C3380CC4-5D6E-409C-BE32-E72D297353CC}">
                <c16:uniqueId val="{00000001-9DCF-445A-A51D-1FF49FC6AB67}"/>
              </c:ext>
            </c:extLst>
          </c:dPt>
          <c:dPt>
            <c:idx val="4"/>
            <c:invertIfNegative val="0"/>
            <c:bubble3D val="0"/>
            <c:extLst xmlns:c16r2="http://schemas.microsoft.com/office/drawing/2015/06/chart">
              <c:ext xmlns:c16="http://schemas.microsoft.com/office/drawing/2014/chart" uri="{C3380CC4-5D6E-409C-BE32-E72D297353CC}">
                <c16:uniqueId val="{00000002-9DCF-445A-A51D-1FF49FC6AB67}"/>
              </c:ext>
            </c:extLst>
          </c:dPt>
          <c:dPt>
            <c:idx val="5"/>
            <c:invertIfNegative val="0"/>
            <c:bubble3D val="0"/>
            <c:extLst xmlns:c16r2="http://schemas.microsoft.com/office/drawing/2015/06/chart">
              <c:ext xmlns:c16="http://schemas.microsoft.com/office/drawing/2014/chart" uri="{C3380CC4-5D6E-409C-BE32-E72D297353CC}">
                <c16:uniqueId val="{00000003-9DCF-445A-A51D-1FF49FC6AB67}"/>
              </c:ext>
            </c:extLst>
          </c:dPt>
          <c:dPt>
            <c:idx val="6"/>
            <c:invertIfNegative val="0"/>
            <c:bubble3D val="0"/>
            <c:extLst xmlns:c16r2="http://schemas.microsoft.com/office/drawing/2015/06/chart">
              <c:ext xmlns:c16="http://schemas.microsoft.com/office/drawing/2014/chart" uri="{C3380CC4-5D6E-409C-BE32-E72D297353CC}">
                <c16:uniqueId val="{00000004-9DCF-445A-A51D-1FF49FC6AB67}"/>
              </c:ext>
            </c:extLst>
          </c:dPt>
          <c:dPt>
            <c:idx val="7"/>
            <c:invertIfNegative val="0"/>
            <c:bubble3D val="0"/>
            <c:spPr>
              <a:solidFill>
                <a:srgbClr val="FFC000"/>
              </a:solidFill>
            </c:spPr>
            <c:extLst xmlns:c16r2="http://schemas.microsoft.com/office/drawing/2015/06/chart">
              <c:ext xmlns:c16="http://schemas.microsoft.com/office/drawing/2014/chart" uri="{C3380CC4-5D6E-409C-BE32-E72D297353CC}">
                <c16:uniqueId val="{00000006-9DCF-445A-A51D-1FF49FC6AB67}"/>
              </c:ext>
            </c:extLst>
          </c:dPt>
          <c:cat>
            <c:strRef>
              <c:f>'5.4'!$B$4:$D$4</c:f>
              <c:strCache>
                <c:ptCount val="3"/>
                <c:pt idx="0">
                  <c:v>Červenec</c:v>
                </c:pt>
                <c:pt idx="1">
                  <c:v>Srpen</c:v>
                </c:pt>
                <c:pt idx="2">
                  <c:v>Září</c:v>
                </c:pt>
              </c:strCache>
            </c:strRef>
          </c:cat>
          <c:val>
            <c:numRef>
              <c:f>'5.4'!$B$7:$D$7</c:f>
              <c:numCache>
                <c:formatCode>#,##0.0</c:formatCode>
                <c:ptCount val="3"/>
                <c:pt idx="0">
                  <c:v>6710.34</c:v>
                </c:pt>
                <c:pt idx="1">
                  <c:v>64.72</c:v>
                </c:pt>
                <c:pt idx="2">
                  <c:v>6737.47</c:v>
                </c:pt>
              </c:numCache>
            </c:numRef>
          </c:val>
          <c:extLst xmlns:c16r2="http://schemas.microsoft.com/office/drawing/2015/06/chart">
            <c:ext xmlns:c16="http://schemas.microsoft.com/office/drawing/2014/chart" uri="{C3380CC4-5D6E-409C-BE32-E72D297353CC}">
              <c16:uniqueId val="{00000007-9DCF-445A-A51D-1FF49FC6AB67}"/>
            </c:ext>
          </c:extLst>
        </c:ser>
        <c:ser>
          <c:idx val="1"/>
          <c:order val="1"/>
          <c:tx>
            <c:strRef>
              <c:f>'5.4'!$A$8</c:f>
              <c:strCache>
                <c:ptCount val="1"/>
                <c:pt idx="0">
                  <c:v>Černé uhlí průmyslové</c:v>
                </c:pt>
              </c:strCache>
            </c:strRef>
          </c:tx>
          <c:spPr>
            <a:solidFill>
              <a:schemeClr val="tx1"/>
            </a:solidFill>
          </c:spPr>
          <c:invertIfNegative val="0"/>
          <c:cat>
            <c:strRef>
              <c:f>'5.4'!$B$4:$D$4</c:f>
              <c:strCache>
                <c:ptCount val="3"/>
                <c:pt idx="0">
                  <c:v>Červenec</c:v>
                </c:pt>
                <c:pt idx="1">
                  <c:v>Srpen</c:v>
                </c:pt>
                <c:pt idx="2">
                  <c:v>Září</c:v>
                </c:pt>
              </c:strCache>
            </c:strRef>
          </c:cat>
          <c:val>
            <c:numRef>
              <c:f>'5.4'!$B$8:$D$8</c:f>
              <c:numCache>
                <c:formatCode>#,##0.0</c:formatCode>
                <c:ptCount val="3"/>
                <c:pt idx="0">
                  <c:v>186711.152</c:v>
                </c:pt>
                <c:pt idx="1">
                  <c:v>182069.44399999999</c:v>
                </c:pt>
                <c:pt idx="2">
                  <c:v>226720.36300000001</c:v>
                </c:pt>
              </c:numCache>
            </c:numRef>
          </c:val>
          <c:extLst xmlns:c16r2="http://schemas.microsoft.com/office/drawing/2015/06/chart">
            <c:ext xmlns:c16="http://schemas.microsoft.com/office/drawing/2014/chart" uri="{C3380CC4-5D6E-409C-BE32-E72D297353CC}">
              <c16:uniqueId val="{00000008-9DCF-445A-A51D-1FF49FC6AB67}"/>
            </c:ext>
          </c:extLst>
        </c:ser>
        <c:ser>
          <c:idx val="2"/>
          <c:order val="2"/>
          <c:tx>
            <c:strRef>
              <c:f>'5.4'!$A$9</c:f>
              <c:strCache>
                <c:ptCount val="1"/>
                <c:pt idx="0">
                  <c:v>Černouhelné kaly a granulát</c:v>
                </c:pt>
              </c:strCache>
            </c:strRef>
          </c:tx>
          <c:invertIfNegative val="0"/>
          <c:cat>
            <c:strRef>
              <c:f>'5.4'!$B$4:$D$4</c:f>
              <c:strCache>
                <c:ptCount val="3"/>
                <c:pt idx="0">
                  <c:v>Červenec</c:v>
                </c:pt>
                <c:pt idx="1">
                  <c:v>Srpen</c:v>
                </c:pt>
                <c:pt idx="2">
                  <c:v>Září</c:v>
                </c:pt>
              </c:strCache>
            </c:strRef>
          </c:cat>
          <c:val>
            <c:numRef>
              <c:f>'5.4'!$B$9:$D$9</c:f>
              <c:numCache>
                <c:formatCode>#,##0.0</c:formatCode>
                <c:ptCount val="3"/>
                <c:pt idx="0">
                  <c:v>2012.87</c:v>
                </c:pt>
                <c:pt idx="1">
                  <c:v>498.02</c:v>
                </c:pt>
                <c:pt idx="2">
                  <c:v>0</c:v>
                </c:pt>
              </c:numCache>
            </c:numRef>
          </c:val>
          <c:extLst xmlns:c16r2="http://schemas.microsoft.com/office/drawing/2015/06/chart">
            <c:ext xmlns:c16="http://schemas.microsoft.com/office/drawing/2014/chart" uri="{C3380CC4-5D6E-409C-BE32-E72D297353CC}">
              <c16:uniqueId val="{00000009-9DCF-445A-A51D-1FF49FC6AB67}"/>
            </c:ext>
          </c:extLst>
        </c:ser>
        <c:ser>
          <c:idx val="3"/>
          <c:order val="3"/>
          <c:tx>
            <c:strRef>
              <c:f>'5.4'!$A$10</c:f>
              <c:strCache>
                <c:ptCount val="1"/>
                <c:pt idx="0">
                  <c:v>Hnědé uhlí tříděné</c:v>
                </c:pt>
              </c:strCache>
            </c:strRef>
          </c:tx>
          <c:invertIfNegative val="0"/>
          <c:cat>
            <c:strRef>
              <c:f>'5.4'!$B$4:$D$4</c:f>
              <c:strCache>
                <c:ptCount val="3"/>
                <c:pt idx="0">
                  <c:v>Červenec</c:v>
                </c:pt>
                <c:pt idx="1">
                  <c:v>Srpen</c:v>
                </c:pt>
                <c:pt idx="2">
                  <c:v>Září</c:v>
                </c:pt>
              </c:strCache>
            </c:strRef>
          </c:cat>
          <c:val>
            <c:numRef>
              <c:f>'5.4'!$B$10:$D$10</c:f>
              <c:numCache>
                <c:formatCode>#,##0.0</c:formatCode>
                <c:ptCount val="3"/>
                <c:pt idx="0">
                  <c:v>109058.69099999999</c:v>
                </c:pt>
                <c:pt idx="1">
                  <c:v>43127.899000000005</c:v>
                </c:pt>
                <c:pt idx="2">
                  <c:v>152087.32199999999</c:v>
                </c:pt>
              </c:numCache>
            </c:numRef>
          </c:val>
          <c:extLst xmlns:c16r2="http://schemas.microsoft.com/office/drawing/2015/06/chart">
            <c:ext xmlns:c16="http://schemas.microsoft.com/office/drawing/2014/chart" uri="{C3380CC4-5D6E-409C-BE32-E72D297353CC}">
              <c16:uniqueId val="{0000000A-9DCF-445A-A51D-1FF49FC6AB67}"/>
            </c:ext>
          </c:extLst>
        </c:ser>
        <c:ser>
          <c:idx val="4"/>
          <c:order val="4"/>
          <c:tx>
            <c:strRef>
              <c:f>'5.4'!$A$11</c:f>
              <c:strCache>
                <c:ptCount val="1"/>
                <c:pt idx="0">
                  <c:v>Hnědé uhlí průmyslové</c:v>
                </c:pt>
              </c:strCache>
            </c:strRef>
          </c:tx>
          <c:spPr>
            <a:solidFill>
              <a:srgbClr val="6E4932"/>
            </a:solidFill>
          </c:spPr>
          <c:invertIfNegative val="0"/>
          <c:cat>
            <c:strRef>
              <c:f>'5.4'!$B$4:$D$4</c:f>
              <c:strCache>
                <c:ptCount val="3"/>
                <c:pt idx="0">
                  <c:v>Červenec</c:v>
                </c:pt>
                <c:pt idx="1">
                  <c:v>Srpen</c:v>
                </c:pt>
                <c:pt idx="2">
                  <c:v>Září</c:v>
                </c:pt>
              </c:strCache>
            </c:strRef>
          </c:cat>
          <c:val>
            <c:numRef>
              <c:f>'5.4'!$B$11:$D$11</c:f>
              <c:numCache>
                <c:formatCode>#,##0.0</c:formatCode>
                <c:ptCount val="3"/>
                <c:pt idx="0">
                  <c:v>911505.18699999992</c:v>
                </c:pt>
                <c:pt idx="1">
                  <c:v>919555.85700000008</c:v>
                </c:pt>
                <c:pt idx="2">
                  <c:v>1306186.4919999999</c:v>
                </c:pt>
              </c:numCache>
            </c:numRef>
          </c:val>
          <c:extLst xmlns:c16r2="http://schemas.microsoft.com/office/drawing/2015/06/chart">
            <c:ext xmlns:c16="http://schemas.microsoft.com/office/drawing/2014/chart" uri="{C3380CC4-5D6E-409C-BE32-E72D297353CC}">
              <c16:uniqueId val="{0000000B-9DCF-445A-A51D-1FF49FC6AB67}"/>
            </c:ext>
          </c:extLst>
        </c:ser>
        <c:ser>
          <c:idx val="5"/>
          <c:order val="5"/>
          <c:tx>
            <c:strRef>
              <c:f>'5.4'!$A$12</c:f>
              <c:strCache>
                <c:ptCount val="1"/>
                <c:pt idx="0">
                  <c:v>Hnědé uhlí - Brikety</c:v>
                </c:pt>
              </c:strCache>
            </c:strRef>
          </c:tx>
          <c:invertIfNegative val="0"/>
          <c:cat>
            <c:strRef>
              <c:f>'5.4'!$B$4:$D$4</c:f>
              <c:strCache>
                <c:ptCount val="3"/>
                <c:pt idx="0">
                  <c:v>Červenec</c:v>
                </c:pt>
                <c:pt idx="1">
                  <c:v>Srpen</c:v>
                </c:pt>
                <c:pt idx="2">
                  <c:v>Září</c:v>
                </c:pt>
              </c:strCache>
            </c:strRef>
          </c:cat>
          <c:val>
            <c:numRef>
              <c:f>'5.4'!$B$12:$D$12</c:f>
              <c:numCache>
                <c:formatCode>#,##0.0</c:formatCode>
                <c:ptCount val="3"/>
                <c:pt idx="0">
                  <c:v>0</c:v>
                </c:pt>
                <c:pt idx="1">
                  <c:v>0</c:v>
                </c:pt>
                <c:pt idx="2">
                  <c:v>26</c:v>
                </c:pt>
              </c:numCache>
            </c:numRef>
          </c:val>
          <c:extLst xmlns:c16r2="http://schemas.microsoft.com/office/drawing/2015/06/chart">
            <c:ext xmlns:c16="http://schemas.microsoft.com/office/drawing/2014/chart" uri="{C3380CC4-5D6E-409C-BE32-E72D297353CC}">
              <c16:uniqueId val="{0000000C-9DCF-445A-A51D-1FF49FC6AB67}"/>
            </c:ext>
          </c:extLst>
        </c:ser>
        <c:ser>
          <c:idx val="6"/>
          <c:order val="6"/>
          <c:tx>
            <c:strRef>
              <c:f>'5.4'!$A$13</c:f>
              <c:strCache>
                <c:ptCount val="1"/>
                <c:pt idx="0">
                  <c:v>Hnědé uhlí - Lignit</c:v>
                </c:pt>
              </c:strCache>
            </c:strRef>
          </c:tx>
          <c:invertIfNegative val="0"/>
          <c:cat>
            <c:strRef>
              <c:f>'5.4'!$B$4:$D$4</c:f>
              <c:strCache>
                <c:ptCount val="3"/>
                <c:pt idx="0">
                  <c:v>Červenec</c:v>
                </c:pt>
                <c:pt idx="1">
                  <c:v>Srpen</c:v>
                </c:pt>
                <c:pt idx="2">
                  <c:v>Září</c:v>
                </c:pt>
              </c:strCache>
            </c:strRef>
          </c:cat>
          <c:val>
            <c:numRef>
              <c:f>'5.4'!$B$13:$D$13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9DCF-445A-A51D-1FF49FC6AB67}"/>
            </c:ext>
          </c:extLst>
        </c:ser>
        <c:ser>
          <c:idx val="7"/>
          <c:order val="7"/>
          <c:tx>
            <c:strRef>
              <c:f>'5.4'!$A$14</c:f>
              <c:strCache>
                <c:ptCount val="1"/>
                <c:pt idx="0">
                  <c:v>Hnědé uhlí - Mourové kaly</c:v>
                </c:pt>
              </c:strCache>
            </c:strRef>
          </c:tx>
          <c:invertIfNegative val="0"/>
          <c:cat>
            <c:strRef>
              <c:f>'5.4'!$B$4:$D$4</c:f>
              <c:strCache>
                <c:ptCount val="3"/>
                <c:pt idx="0">
                  <c:v>Červenec</c:v>
                </c:pt>
                <c:pt idx="1">
                  <c:v>Srpen</c:v>
                </c:pt>
                <c:pt idx="2">
                  <c:v>Září</c:v>
                </c:pt>
              </c:strCache>
            </c:strRef>
          </c:cat>
          <c:val>
            <c:numRef>
              <c:f>'5.4'!$B$14:$D$14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E-9DCF-445A-A51D-1FF49FC6AB67}"/>
            </c:ext>
          </c:extLst>
        </c:ser>
        <c:dLbls>
          <c:showLegendKey val="0"/>
          <c:showVal val="0"/>
          <c:showCatName val="0"/>
          <c:showSerName val="0"/>
          <c:showPercent val="0"/>
          <c:showBubbleSize val="0"/>
        </c:dLbls>
        <c:gapWidth val="104"/>
        <c:overlap val="100"/>
        <c:axId val="138780672"/>
        <c:axId val="138782208"/>
      </c:barChart>
      <c:catAx>
        <c:axId val="138780672"/>
        <c:scaling>
          <c:orientation val="minMax"/>
        </c:scaling>
        <c:delete val="0"/>
        <c:axPos val="b"/>
        <c:numFmt formatCode="General" sourceLinked="1"/>
        <c:majorTickMark val="none"/>
        <c:minorTickMark val="none"/>
        <c:tickLblPos val="nextTo"/>
        <c:txPr>
          <a:bodyPr/>
          <a:lstStyle/>
          <a:p>
            <a:pPr>
              <a:defRPr sz="900"/>
            </a:pPr>
            <a:endParaRPr lang="cs-CZ"/>
          </a:p>
        </c:txPr>
        <c:crossAx val="138782208"/>
        <c:crosses val="autoZero"/>
        <c:auto val="1"/>
        <c:lblAlgn val="ctr"/>
        <c:lblOffset val="100"/>
        <c:noMultiLvlLbl val="0"/>
      </c:catAx>
      <c:valAx>
        <c:axId val="1387822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38780672"/>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0.21755065616797897"/>
          <c:y val="0.24831236352411473"/>
          <c:w val="0.61555065616797899"/>
          <c:h val="0.66907718194521393"/>
        </c:manualLayout>
      </c:layout>
      <c:doughnutChart>
        <c:varyColors val="1"/>
        <c:ser>
          <c:idx val="0"/>
          <c:order val="0"/>
          <c:dLbls>
            <c:dLbl>
              <c:idx val="0"/>
              <c:layout>
                <c:manualLayout>
                  <c:x val="0.02"/>
                  <c:y val="-7.2463809462404117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0BB-4B0B-A51C-2C3A857069D9}"/>
                </c:ext>
              </c:extLst>
            </c:dLbl>
            <c:dLbl>
              <c:idx val="1"/>
              <c:layout>
                <c:manualLayout>
                  <c:x val="1.3333333333333334E-2"/>
                  <c:y val="0"/>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0BB-4B0B-A51C-2C3A857069D9}"/>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0BB-4B0B-A51C-2C3A857069D9}"/>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0BB-4B0B-A51C-2C3A857069D9}"/>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0BB-4B0B-A51C-2C3A857069D9}"/>
                </c:ext>
              </c:extLst>
            </c:dLbl>
            <c:dLbl>
              <c:idx val="6"/>
              <c:layout>
                <c:manualLayout>
                  <c:x val="6.111040515849597E-17"/>
                  <c:y val="-1.4492761892480823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0BB-4B0B-A51C-2C3A857069D9}"/>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'5.4'!$A$24:$A$30</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'5.4'!$E$24:$E$30</c:f>
              <c:numCache>
                <c:formatCode>0%</c:formatCode>
                <c:ptCount val="7"/>
                <c:pt idx="0">
                  <c:v>6.7565612927322674E-2</c:v>
                </c:pt>
                <c:pt idx="1">
                  <c:v>0.19697124706213995</c:v>
                </c:pt>
                <c:pt idx="2">
                  <c:v>0</c:v>
                </c:pt>
                <c:pt idx="3">
                  <c:v>0</c:v>
                </c:pt>
                <c:pt idx="4">
                  <c:v>0</c:v>
                </c:pt>
                <c:pt idx="5">
                  <c:v>0.70580182538573233</c:v>
                </c:pt>
                <c:pt idx="6">
                  <c:v>2.9661314624805077E-2</c:v>
                </c:pt>
              </c:numCache>
            </c:numRef>
          </c:val>
          <c:extLst xmlns:c16r2="http://schemas.microsoft.com/office/drawing/2015/06/chart">
            <c:ext xmlns:c16="http://schemas.microsoft.com/office/drawing/2014/chart" uri="{C3380CC4-5D6E-409C-BE32-E72D297353CC}">
              <c16:uniqueId val="{00000006-20BB-4B0B-A51C-2C3A857069D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(GJ)</a:t>
            </a:r>
            <a:endParaRPr lang="en-US" sz="1000"/>
          </a:p>
        </c:rich>
      </c:tx>
      <c:layout>
        <c:manualLayout>
          <c:xMode val="edge"/>
          <c:yMode val="edge"/>
          <c:x val="0.26046840277777777"/>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'5.4'!$A$24</c:f>
              <c:strCache>
                <c:ptCount val="1"/>
                <c:pt idx="0">
                  <c:v>Brikety a pelety</c:v>
                </c:pt>
              </c:strCache>
            </c:strRef>
          </c:tx>
          <c:invertIfNegative val="0"/>
          <c:dPt>
            <c:idx val="1"/>
            <c:invertIfNegative val="0"/>
            <c:bubble3D val="0"/>
            <c:explosion val="51"/>
            <c:extLst xmlns:c16r2="http://schemas.microsoft.com/office/drawing/2015/06/chart">
              <c:ext xmlns:c16="http://schemas.microsoft.com/office/drawing/2014/chart" uri="{C3380CC4-5D6E-409C-BE32-E72D297353CC}">
                <c16:uniqueId val="{00000000-F856-42C7-9E4C-47AA822DB6C6}"/>
              </c:ext>
            </c:extLst>
          </c:dPt>
          <c:dPt>
            <c:idx val="3"/>
            <c:invertIfNegative val="0"/>
            <c:bubble3D val="0"/>
            <c:explosion val="52"/>
            <c:extLst xmlns:c16r2="http://schemas.microsoft.com/office/drawing/2015/06/chart">
              <c:ext xmlns:c16="http://schemas.microsoft.com/office/drawing/2014/chart" uri="{C3380CC4-5D6E-409C-BE32-E72D297353CC}">
                <c16:uniqueId val="{00000001-F856-42C7-9E4C-47AA822DB6C6}"/>
              </c:ext>
            </c:extLst>
          </c:dPt>
          <c:dPt>
            <c:idx val="4"/>
            <c:invertIfNegative val="0"/>
            <c:bubble3D val="0"/>
            <c:extLst xmlns:c16r2="http://schemas.microsoft.com/office/drawing/2015/06/chart">
              <c:ext xmlns:c16="http://schemas.microsoft.com/office/drawing/2014/chart" uri="{C3380CC4-5D6E-409C-BE32-E72D297353CC}">
                <c16:uniqueId val="{00000002-F856-42C7-9E4C-47AA822DB6C6}"/>
              </c:ext>
            </c:extLst>
          </c:dPt>
          <c:dPt>
            <c:idx val="5"/>
            <c:invertIfNegative val="0"/>
            <c:bubble3D val="0"/>
            <c:extLst xmlns:c16r2="http://schemas.microsoft.com/office/drawing/2015/06/chart">
              <c:ext xmlns:c16="http://schemas.microsoft.com/office/drawing/2014/chart" uri="{C3380CC4-5D6E-409C-BE32-E72D297353CC}">
                <c16:uniqueId val="{00000003-F856-42C7-9E4C-47AA822DB6C6}"/>
              </c:ext>
            </c:extLst>
          </c:dPt>
          <c:dPt>
            <c:idx val="6"/>
            <c:invertIfNegative val="0"/>
            <c:bubble3D val="0"/>
            <c:extLst xmlns:c16r2="http://schemas.microsoft.com/office/drawing/2015/06/chart">
              <c:ext xmlns:c16="http://schemas.microsoft.com/office/drawing/2014/chart" uri="{C3380CC4-5D6E-409C-BE32-E72D297353CC}">
                <c16:uniqueId val="{00000004-F856-42C7-9E4C-47AA822DB6C6}"/>
              </c:ext>
            </c:extLst>
          </c:dPt>
          <c:dPt>
            <c:idx val="7"/>
            <c:invertIfNegative val="0"/>
            <c:bubble3D val="0"/>
            <c:extLst xmlns:c16r2="http://schemas.microsoft.com/office/drawing/2015/06/chart">
              <c:ext xmlns:c16="http://schemas.microsoft.com/office/drawing/2014/chart" uri="{C3380CC4-5D6E-409C-BE32-E72D297353CC}">
                <c16:uniqueId val="{00000005-F856-42C7-9E4C-47AA822DB6C6}"/>
              </c:ext>
            </c:extLst>
          </c:dPt>
          <c:cat>
            <c:strRef>
              <c:f>'5.4'!$B$21:$D$21</c:f>
              <c:strCache>
                <c:ptCount val="3"/>
                <c:pt idx="0">
                  <c:v>Červenec</c:v>
                </c:pt>
                <c:pt idx="1">
                  <c:v>Srpen</c:v>
                </c:pt>
                <c:pt idx="2">
                  <c:v>Září</c:v>
                </c:pt>
              </c:strCache>
            </c:strRef>
          </c:cat>
          <c:val>
            <c:numRef>
              <c:f>'5.4'!$B$24:$D$24</c:f>
              <c:numCache>
                <c:formatCode>#,##0.0</c:formatCode>
                <c:ptCount val="3"/>
                <c:pt idx="0">
                  <c:v>20644.294784313031</c:v>
                </c:pt>
                <c:pt idx="1">
                  <c:v>16427.489999999998</c:v>
                </c:pt>
                <c:pt idx="2">
                  <c:v>29898.057000000004</c:v>
                </c:pt>
              </c:numCache>
            </c:numRef>
          </c:val>
          <c:extLst xmlns:c16r2="http://schemas.microsoft.com/office/drawing/2015/06/chart">
            <c:ext xmlns:c16="http://schemas.microsoft.com/office/drawing/2014/chart" uri="{C3380CC4-5D6E-409C-BE32-E72D297353CC}">
              <c16:uniqueId val="{00000006-F856-42C7-9E4C-47AA822DB6C6}"/>
            </c:ext>
          </c:extLst>
        </c:ser>
        <c:ser>
          <c:idx val="1"/>
          <c:order val="1"/>
          <c:tx>
            <c:strRef>
              <c:f>'5.4'!$A$25</c:f>
              <c:strCache>
                <c:ptCount val="1"/>
                <c:pt idx="0">
                  <c:v>Celulózové výluhy</c:v>
                </c:pt>
              </c:strCache>
            </c:strRef>
          </c:tx>
          <c:invertIfNegative val="0"/>
          <c:cat>
            <c:strRef>
              <c:f>'5.4'!$B$21:$D$21</c:f>
              <c:strCache>
                <c:ptCount val="3"/>
                <c:pt idx="0">
                  <c:v>Červenec</c:v>
                </c:pt>
                <c:pt idx="1">
                  <c:v>Srpen</c:v>
                </c:pt>
                <c:pt idx="2">
                  <c:v>Září</c:v>
                </c:pt>
              </c:strCache>
            </c:strRef>
          </c:cat>
          <c:val>
            <c:numRef>
              <c:f>'5.4'!$B$25:$D$25</c:f>
              <c:numCache>
                <c:formatCode>#,##0.0</c:formatCode>
                <c:ptCount val="3"/>
                <c:pt idx="0">
                  <c:v>67550.14</c:v>
                </c:pt>
                <c:pt idx="1">
                  <c:v>65539.460000000006</c:v>
                </c:pt>
                <c:pt idx="2">
                  <c:v>62144.82</c:v>
                </c:pt>
              </c:numCache>
            </c:numRef>
          </c:val>
          <c:extLst xmlns:c16r2="http://schemas.microsoft.com/office/drawing/2015/06/chart">
            <c:ext xmlns:c16="http://schemas.microsoft.com/office/drawing/2014/chart" uri="{C3380CC4-5D6E-409C-BE32-E72D297353CC}">
              <c16:uniqueId val="{00000007-F856-42C7-9E4C-47AA822DB6C6}"/>
            </c:ext>
          </c:extLst>
        </c:ser>
        <c:ser>
          <c:idx val="2"/>
          <c:order val="2"/>
          <c:tx>
            <c:strRef>
              <c:f>'5.4'!$A$26</c:f>
              <c:strCache>
                <c:ptCount val="1"/>
                <c:pt idx="0">
                  <c:v>Kapalná biopaliva</c:v>
                </c:pt>
              </c:strCache>
            </c:strRef>
          </c:tx>
          <c:invertIfNegative val="0"/>
          <c:cat>
            <c:strRef>
              <c:f>'5.4'!$B$21:$D$21</c:f>
              <c:strCache>
                <c:ptCount val="3"/>
                <c:pt idx="0">
                  <c:v>Červenec</c:v>
                </c:pt>
                <c:pt idx="1">
                  <c:v>Srpen</c:v>
                </c:pt>
                <c:pt idx="2">
                  <c:v>Září</c:v>
                </c:pt>
              </c:strCache>
            </c:strRef>
          </c:cat>
          <c:val>
            <c:numRef>
              <c:f>'5.4'!$B$26:$D$26</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F856-42C7-9E4C-47AA822DB6C6}"/>
            </c:ext>
          </c:extLst>
        </c:ser>
        <c:ser>
          <c:idx val="3"/>
          <c:order val="3"/>
          <c:tx>
            <c:strRef>
              <c:f>'5.4'!$A$27</c:f>
              <c:strCache>
                <c:ptCount val="1"/>
                <c:pt idx="0">
                  <c:v>Ostatní biomasa</c:v>
                </c:pt>
              </c:strCache>
            </c:strRef>
          </c:tx>
          <c:invertIfNegative val="0"/>
          <c:cat>
            <c:strRef>
              <c:f>'5.4'!$B$21:$D$21</c:f>
              <c:strCache>
                <c:ptCount val="3"/>
                <c:pt idx="0">
                  <c:v>Červenec</c:v>
                </c:pt>
                <c:pt idx="1">
                  <c:v>Srpen</c:v>
                </c:pt>
                <c:pt idx="2">
                  <c:v>Září</c:v>
                </c:pt>
              </c:strCache>
            </c:strRef>
          </c:cat>
          <c:val>
            <c:numRef>
              <c:f>'5.4'!$B$27:$D$27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F856-42C7-9E4C-47AA822DB6C6}"/>
            </c:ext>
          </c:extLst>
        </c:ser>
        <c:ser>
          <c:idx val="4"/>
          <c:order val="4"/>
          <c:tx>
            <c:strRef>
              <c:f>'5.4'!$A$28</c:f>
              <c:strCache>
                <c:ptCount val="1"/>
                <c:pt idx="0">
                  <c:v>Palivové dříví</c:v>
                </c:pt>
              </c:strCache>
            </c:strRef>
          </c:tx>
          <c:invertIfNegative val="0"/>
          <c:cat>
            <c:strRef>
              <c:f>'5.4'!$B$21:$D$21</c:f>
              <c:strCache>
                <c:ptCount val="3"/>
                <c:pt idx="0">
                  <c:v>Červenec</c:v>
                </c:pt>
                <c:pt idx="1">
                  <c:v>Srpen</c:v>
                </c:pt>
                <c:pt idx="2">
                  <c:v>Září</c:v>
                </c:pt>
              </c:strCache>
            </c:strRef>
          </c:cat>
          <c:val>
            <c:numRef>
              <c:f>'5.4'!$B$28:$D$28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F856-42C7-9E4C-47AA822DB6C6}"/>
            </c:ext>
          </c:extLst>
        </c:ser>
        <c:ser>
          <c:idx val="5"/>
          <c:order val="5"/>
          <c:tx>
            <c:strRef>
              <c:f>'5.4'!$A$29</c:f>
              <c:strCache>
                <c:ptCount val="1"/>
                <c:pt idx="0">
                  <c:v>Piliny, kůra, štěpky, dřevní odpad</c:v>
                </c:pt>
              </c:strCache>
            </c:strRef>
          </c:tx>
          <c:invertIfNegative val="0"/>
          <c:cat>
            <c:strRef>
              <c:f>'5.4'!$B$21:$D$21</c:f>
              <c:strCache>
                <c:ptCount val="3"/>
                <c:pt idx="0">
                  <c:v>Červenec</c:v>
                </c:pt>
                <c:pt idx="1">
                  <c:v>Srpen</c:v>
                </c:pt>
                <c:pt idx="2">
                  <c:v>Září</c:v>
                </c:pt>
              </c:strCache>
            </c:strRef>
          </c:cat>
          <c:val>
            <c:numRef>
              <c:f>'5.4'!$B$29:$D$29</c:f>
              <c:numCache>
                <c:formatCode>#,##0.0</c:formatCode>
                <c:ptCount val="3"/>
                <c:pt idx="0">
                  <c:v>194375.47621568697</c:v>
                </c:pt>
                <c:pt idx="1">
                  <c:v>228764.54599999997</c:v>
                </c:pt>
                <c:pt idx="2">
                  <c:v>276438.27700000006</c:v>
                </c:pt>
              </c:numCache>
            </c:numRef>
          </c:val>
          <c:extLst xmlns:c16r2="http://schemas.microsoft.com/office/drawing/2015/06/chart">
            <c:ext xmlns:c16="http://schemas.microsoft.com/office/drawing/2014/chart" uri="{C3380CC4-5D6E-409C-BE32-E72D297353CC}">
              <c16:uniqueId val="{0000000B-F856-42C7-9E4C-47AA822DB6C6}"/>
            </c:ext>
          </c:extLst>
        </c:ser>
        <c:ser>
          <c:idx val="6"/>
          <c:order val="6"/>
          <c:tx>
            <c:strRef>
              <c:f>'5.4'!$A$30</c:f>
              <c:strCache>
                <c:ptCount val="1"/>
                <c:pt idx="0">
                  <c:v>Rostlinné materiály neaglomerované</c:v>
                </c:pt>
              </c:strCache>
            </c:strRef>
          </c:tx>
          <c:invertIfNegative val="0"/>
          <c:cat>
            <c:strRef>
              <c:f>'5.4'!$B$21:$D$21</c:f>
              <c:strCache>
                <c:ptCount val="3"/>
                <c:pt idx="0">
                  <c:v>Červenec</c:v>
                </c:pt>
                <c:pt idx="1">
                  <c:v>Srpen</c:v>
                </c:pt>
                <c:pt idx="2">
                  <c:v>Září</c:v>
                </c:pt>
              </c:strCache>
            </c:strRef>
          </c:cat>
          <c:val>
            <c:numRef>
              <c:f>'5.4'!$B$30:$D$30</c:f>
              <c:numCache>
                <c:formatCode>#,##0.0</c:formatCode>
                <c:ptCount val="3"/>
                <c:pt idx="0">
                  <c:v>8978.152</c:v>
                </c:pt>
                <c:pt idx="1">
                  <c:v>9938.348</c:v>
                </c:pt>
                <c:pt idx="2">
                  <c:v>10483.271000000001</c:v>
                </c:pt>
              </c:numCache>
            </c:numRef>
          </c:val>
          <c:extLst xmlns:c16r2="http://schemas.microsoft.com/office/drawing/2015/06/chart">
            <c:ext xmlns:c16="http://schemas.microsoft.com/office/drawing/2014/chart" uri="{C3380CC4-5D6E-409C-BE32-E72D297353CC}">
              <c16:uniqueId val="{0000000C-F856-42C7-9E4C-47AA822DB6C6}"/>
            </c:ext>
          </c:extLst>
        </c:ser>
        <c:dLbls>
          <c:showLegendKey val="0"/>
          <c:showVal val="0"/>
          <c:showCatName val="0"/>
          <c:showSerName val="0"/>
          <c:showPercent val="0"/>
          <c:showBubbleSize val="0"/>
        </c:dLbls>
        <c:gapWidth val="104"/>
        <c:overlap val="100"/>
        <c:axId val="138854784"/>
        <c:axId val="138856320"/>
      </c:barChart>
      <c:catAx>
        <c:axId val="138854784"/>
        <c:scaling>
          <c:orientation val="minMax"/>
        </c:scaling>
        <c:delete val="0"/>
        <c:axPos val="b"/>
        <c:numFmt formatCode="General" sourceLinked="1"/>
        <c:majorTickMark val="none"/>
        <c:minorTickMark val="none"/>
        <c:tickLblPos val="nextTo"/>
        <c:txPr>
          <a:bodyPr/>
          <a:lstStyle/>
          <a:p>
            <a:pPr>
              <a:defRPr sz="900"/>
            </a:pPr>
            <a:endParaRPr lang="cs-CZ"/>
          </a:p>
        </c:txPr>
        <c:crossAx val="138856320"/>
        <c:crosses val="autoZero"/>
        <c:auto val="1"/>
        <c:lblAlgn val="ctr"/>
        <c:lblOffset val="100"/>
        <c:noMultiLvlLbl val="0"/>
      </c:catAx>
      <c:valAx>
        <c:axId val="1388563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38854784"/>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28018243681049743"/>
          <c:y val="0.22858539234319847"/>
          <c:w val="0.48155135403071631"/>
          <c:h val="0.65371193885738377"/>
        </c:manualLayout>
      </c:layout>
      <c:doughnutChart>
        <c:varyColors val="1"/>
        <c:ser>
          <c:idx val="0"/>
          <c:order val="0"/>
          <c:dLbls>
            <c:dLbl>
              <c:idx val="0"/>
              <c:numFmt formatCode="0%" sourceLinked="0"/>
              <c:spPr/>
              <c:txPr>
                <a:bodyPr/>
                <a:lstStyle/>
                <a:p>
                  <a:pPr>
                    <a:defRPr sz="900"/>
                  </a:pPr>
                  <a:endParaRPr lang="cs-CZ"/>
                </a:p>
              </c:txPr>
              <c:showLegendKey val="0"/>
              <c:showVal val="0"/>
              <c:showCatName val="0"/>
              <c:showSerName val="0"/>
              <c:showPercent val="1"/>
              <c:showBubbleSize val="0"/>
            </c:dLbl>
            <c:dLbl>
              <c:idx val="1"/>
              <c:layout>
                <c:manualLayout>
                  <c:x val="0.16104521578833134"/>
                  <c:y val="5.803835030175368E-2"/>
                </c:manualLayout>
              </c:layout>
              <c:numFmt formatCode="0.0%" sourceLinked="0"/>
              <c:spPr>
                <a:ln w="3175"/>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ADE-45DF-AB2B-A66324921DB6}"/>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'5.4'!$A$39:$A$41</c:f>
              <c:strCache>
                <c:ptCount val="3"/>
                <c:pt idx="0">
                  <c:v>Skládkový plyn</c:v>
                </c:pt>
                <c:pt idx="1">
                  <c:v>Kalový plyn (ČOV)</c:v>
                </c:pt>
                <c:pt idx="2">
                  <c:v>Ostatní bioplyn</c:v>
                </c:pt>
              </c:strCache>
            </c:strRef>
          </c:cat>
          <c:val>
            <c:numRef>
              <c:f>'5.4'!$E$39:$E$41</c:f>
              <c:numCache>
                <c:formatCode>0%</c:formatCode>
                <c:ptCount val="3"/>
                <c:pt idx="0">
                  <c:v>0.10763793388128454</c:v>
                </c:pt>
                <c:pt idx="1">
                  <c:v>4.7103121199286507E-3</c:v>
                </c:pt>
                <c:pt idx="2">
                  <c:v>0.88765175399878671</c:v>
                </c:pt>
              </c:numCache>
            </c:numRef>
          </c:val>
          <c:extLst xmlns:c16r2="http://schemas.microsoft.com/office/drawing/2015/06/chart">
            <c:ext xmlns:c16="http://schemas.microsoft.com/office/drawing/2014/chart" uri="{C3380CC4-5D6E-409C-BE32-E72D297353CC}">
              <c16:uniqueId val="{00000002-1ADE-45DF-AB2B-A66324921DB6}"/>
            </c:ext>
          </c:extLst>
        </c:ser>
        <c:dLbls>
          <c:showLegendKey val="0"/>
          <c:showVal val="0"/>
          <c:showCatName val="0"/>
          <c:showSerName val="0"/>
          <c:showPercent val="0"/>
          <c:showBubbleSize val="0"/>
          <c:showLeaderLines val="1"/>
        </c:dLbls>
        <c:firstSliceAng val="6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(GJ)</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'5.4'!$A$39</c:f>
              <c:strCache>
                <c:ptCount val="1"/>
                <c:pt idx="0">
                  <c:v>Skládkový plyn</c:v>
                </c:pt>
              </c:strCache>
            </c:strRef>
          </c:tx>
          <c:invertIfNegative val="0"/>
          <c:cat>
            <c:strRef>
              <c:f>'5.4'!$B$36:$D$36</c:f>
              <c:strCache>
                <c:ptCount val="3"/>
                <c:pt idx="0">
                  <c:v>Červenec</c:v>
                </c:pt>
                <c:pt idx="1">
                  <c:v>Srpen</c:v>
                </c:pt>
                <c:pt idx="2">
                  <c:v>Září</c:v>
                </c:pt>
              </c:strCache>
            </c:strRef>
          </c:cat>
          <c:val>
            <c:numRef>
              <c:f>'5.4'!$B$39:$D$39</c:f>
              <c:numCache>
                <c:formatCode>#,##0.0</c:formatCode>
                <c:ptCount val="3"/>
                <c:pt idx="0">
                  <c:v>3106</c:v>
                </c:pt>
                <c:pt idx="1">
                  <c:v>2723</c:v>
                </c:pt>
                <c:pt idx="2">
                  <c:v>3825.62</c:v>
                </c:pt>
              </c:numCache>
            </c:numRef>
          </c:val>
          <c:extLst xmlns:c16r2="http://schemas.microsoft.com/office/drawing/2015/06/chart">
            <c:ext xmlns:c16="http://schemas.microsoft.com/office/drawing/2014/chart" uri="{C3380CC4-5D6E-409C-BE32-E72D297353CC}">
              <c16:uniqueId val="{00000000-0AEC-4104-8E73-25DAC72E3AF7}"/>
            </c:ext>
          </c:extLst>
        </c:ser>
        <c:ser>
          <c:idx val="1"/>
          <c:order val="1"/>
          <c:tx>
            <c:strRef>
              <c:f>'5.4'!$A$40</c:f>
              <c:strCache>
                <c:ptCount val="1"/>
                <c:pt idx="0">
                  <c:v>Kalový plyn (ČOV)</c:v>
                </c:pt>
              </c:strCache>
            </c:strRef>
          </c:tx>
          <c:invertIfNegative val="0"/>
          <c:cat>
            <c:strRef>
              <c:f>'5.4'!$B$36:$D$36</c:f>
              <c:strCache>
                <c:ptCount val="3"/>
                <c:pt idx="0">
                  <c:v>Červenec</c:v>
                </c:pt>
                <c:pt idx="1">
                  <c:v>Srpen</c:v>
                </c:pt>
                <c:pt idx="2">
                  <c:v>Září</c:v>
                </c:pt>
              </c:strCache>
            </c:strRef>
          </c:cat>
          <c:val>
            <c:numRef>
              <c:f>'5.4'!$B$40:$D$40</c:f>
              <c:numCache>
                <c:formatCode>#,##0.0</c:formatCode>
                <c:ptCount val="3"/>
                <c:pt idx="0">
                  <c:v>112.44</c:v>
                </c:pt>
                <c:pt idx="1">
                  <c:v>38</c:v>
                </c:pt>
                <c:pt idx="2">
                  <c:v>272.053</c:v>
                </c:pt>
              </c:numCache>
            </c:numRef>
          </c:val>
          <c:extLst xmlns:c16r2="http://schemas.microsoft.com/office/drawing/2015/06/chart">
            <c:ext xmlns:c16="http://schemas.microsoft.com/office/drawing/2014/chart" uri="{C3380CC4-5D6E-409C-BE32-E72D297353CC}">
              <c16:uniqueId val="{00000001-0AEC-4104-8E73-25DAC72E3AF7}"/>
            </c:ext>
          </c:extLst>
        </c:ser>
        <c:ser>
          <c:idx val="2"/>
          <c:order val="2"/>
          <c:tx>
            <c:strRef>
              <c:f>'5.4'!$A$41</c:f>
              <c:strCache>
                <c:ptCount val="1"/>
                <c:pt idx="0">
                  <c:v>Ostatní bioplyn</c:v>
                </c:pt>
              </c:strCache>
            </c:strRef>
          </c:tx>
          <c:invertIfNegative val="0"/>
          <c:cat>
            <c:strRef>
              <c:f>'5.4'!$B$36:$D$36</c:f>
              <c:strCache>
                <c:ptCount val="3"/>
                <c:pt idx="0">
                  <c:v>Červenec</c:v>
                </c:pt>
                <c:pt idx="1">
                  <c:v>Srpen</c:v>
                </c:pt>
                <c:pt idx="2">
                  <c:v>Září</c:v>
                </c:pt>
              </c:strCache>
            </c:strRef>
          </c:cat>
          <c:val>
            <c:numRef>
              <c:f>'5.4'!$B$41:$D$41</c:f>
              <c:numCache>
                <c:formatCode>#,##0.0</c:formatCode>
                <c:ptCount val="3"/>
                <c:pt idx="0">
                  <c:v>25628.066000000006</c:v>
                </c:pt>
                <c:pt idx="1">
                  <c:v>24762.004999999997</c:v>
                </c:pt>
                <c:pt idx="2">
                  <c:v>29228.146000000008</c:v>
                </c:pt>
              </c:numCache>
            </c:numRef>
          </c:val>
          <c:extLst xmlns:c16r2="http://schemas.microsoft.com/office/drawing/2015/06/chart">
            <c:ext xmlns:c16="http://schemas.microsoft.com/office/drawing/2014/chart" uri="{C3380CC4-5D6E-409C-BE32-E72D297353CC}">
              <c16:uniqueId val="{00000002-0AEC-4104-8E73-25DAC72E3AF7}"/>
            </c:ext>
          </c:extLst>
        </c:ser>
        <c:dLbls>
          <c:showLegendKey val="0"/>
          <c:showVal val="0"/>
          <c:showCatName val="0"/>
          <c:showSerName val="0"/>
          <c:showPercent val="0"/>
          <c:showBubbleSize val="0"/>
        </c:dLbls>
        <c:gapWidth val="104"/>
        <c:overlap val="100"/>
        <c:axId val="138920320"/>
        <c:axId val="138921856"/>
      </c:barChart>
      <c:catAx>
        <c:axId val="138920320"/>
        <c:scaling>
          <c:orientation val="minMax"/>
        </c:scaling>
        <c:delete val="0"/>
        <c:axPos val="b"/>
        <c:numFmt formatCode="General" sourceLinked="1"/>
        <c:majorTickMark val="none"/>
        <c:minorTickMark val="none"/>
        <c:tickLblPos val="nextTo"/>
        <c:txPr>
          <a:bodyPr/>
          <a:lstStyle/>
          <a:p>
            <a:pPr>
              <a:defRPr sz="900"/>
            </a:pPr>
            <a:endParaRPr lang="cs-CZ"/>
          </a:p>
        </c:txPr>
        <c:crossAx val="138921856"/>
        <c:crosses val="autoZero"/>
        <c:auto val="1"/>
        <c:lblAlgn val="ctr"/>
        <c:lblOffset val="100"/>
        <c:noMultiLvlLbl val="0"/>
      </c:catAx>
      <c:valAx>
        <c:axId val="1389218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38920320"/>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'5.4'!$F$24</c:f>
              <c:strCache>
                <c:ptCount val="1"/>
              </c:strCache>
            </c:strRef>
          </c:tx>
          <c:invertIfNegative val="0"/>
          <c:cat>
            <c:numRef>
              <c:f>'5.4'!$G$23</c:f>
              <c:numCache>
                <c:formatCode>General</c:formatCode>
                <c:ptCount val="1"/>
              </c:numCache>
            </c:numRef>
          </c:cat>
          <c:val>
            <c:numRef>
              <c:f>'5.4'!$G$24</c:f>
              <c:numCache>
                <c:formatCode>General</c:formatCode>
                <c:ptCount val="1"/>
              </c:numCache>
            </c:numRef>
          </c:val>
          <c:extLst xmlns:c16r2="http://schemas.microsoft.com/office/drawing/2015/06/chart">
            <c:ext xmlns:c16="http://schemas.microsoft.com/office/drawing/2014/chart" uri="{C3380CC4-5D6E-409C-BE32-E72D297353CC}">
              <c16:uniqueId val="{00000000-B022-4EA7-AB59-10A39C2ED7E4}"/>
            </c:ext>
          </c:extLst>
        </c:ser>
        <c:ser>
          <c:idx val="1"/>
          <c:order val="1"/>
          <c:tx>
            <c:strRef>
              <c:f>'5.4'!$F$25</c:f>
              <c:strCache>
                <c:ptCount val="1"/>
              </c:strCache>
            </c:strRef>
          </c:tx>
          <c:invertIfNegative val="0"/>
          <c:cat>
            <c:numRef>
              <c:f>'5.4'!$G$23</c:f>
              <c:numCache>
                <c:formatCode>General</c:formatCode>
                <c:ptCount val="1"/>
              </c:numCache>
            </c:numRef>
          </c:cat>
          <c:val>
            <c:numRef>
              <c:f>'5.4'!$G$25</c:f>
              <c:numCache>
                <c:formatCode>General</c:formatCode>
                <c:ptCount val="1"/>
              </c:numCache>
            </c:numRef>
          </c:val>
          <c:extLst xmlns:c16r2="http://schemas.microsoft.com/office/drawing/2015/06/chart">
            <c:ext xmlns:c16="http://schemas.microsoft.com/office/drawing/2014/chart" uri="{C3380CC4-5D6E-409C-BE32-E72D297353CC}">
              <c16:uniqueId val="{00000001-B022-4EA7-AB59-10A39C2ED7E4}"/>
            </c:ext>
          </c:extLst>
        </c:ser>
        <c:ser>
          <c:idx val="2"/>
          <c:order val="2"/>
          <c:tx>
            <c:strRef>
              <c:f>'5.4'!$F$26</c:f>
              <c:strCache>
                <c:ptCount val="1"/>
              </c:strCache>
            </c:strRef>
          </c:tx>
          <c:invertIfNegative val="0"/>
          <c:cat>
            <c:numRef>
              <c:f>'5.4'!$G$23</c:f>
              <c:numCache>
                <c:formatCode>General</c:formatCode>
                <c:ptCount val="1"/>
              </c:numCache>
            </c:numRef>
          </c:cat>
          <c:val>
            <c:numRef>
              <c:f>'5.4'!$G$26</c:f>
              <c:numCache>
                <c:formatCode>General</c:formatCode>
                <c:ptCount val="1"/>
              </c:numCache>
            </c:numRef>
          </c:val>
          <c:extLst xmlns:c16r2="http://schemas.microsoft.com/office/drawing/2015/06/chart">
            <c:ext xmlns:c16="http://schemas.microsoft.com/office/drawing/2014/chart" uri="{C3380CC4-5D6E-409C-BE32-E72D297353CC}">
              <c16:uniqueId val="{00000002-B022-4EA7-AB59-10A39C2ED7E4}"/>
            </c:ext>
          </c:extLst>
        </c:ser>
        <c:ser>
          <c:idx val="3"/>
          <c:order val="3"/>
          <c:tx>
            <c:strRef>
              <c:f>'5.4'!$F$27</c:f>
              <c:strCache>
                <c:ptCount val="1"/>
              </c:strCache>
            </c:strRef>
          </c:tx>
          <c:invertIfNegative val="0"/>
          <c:cat>
            <c:numRef>
              <c:f>'5.4'!$G$23</c:f>
              <c:numCache>
                <c:formatCode>General</c:formatCode>
                <c:ptCount val="1"/>
              </c:numCache>
            </c:numRef>
          </c:cat>
          <c:val>
            <c:numRef>
              <c:f>'5.4'!$G$27</c:f>
              <c:numCache>
                <c:formatCode>General</c:formatCode>
                <c:ptCount val="1"/>
              </c:numCache>
            </c:numRef>
          </c:val>
          <c:extLst xmlns:c16r2="http://schemas.microsoft.com/office/drawing/2015/06/chart">
            <c:ext xmlns:c16="http://schemas.microsoft.com/office/drawing/2014/chart" uri="{C3380CC4-5D6E-409C-BE32-E72D297353CC}">
              <c16:uniqueId val="{00000003-B022-4EA7-AB59-10A39C2ED7E4}"/>
            </c:ext>
          </c:extLst>
        </c:ser>
        <c:ser>
          <c:idx val="4"/>
          <c:order val="4"/>
          <c:tx>
            <c:strRef>
              <c:f>'5.4'!$F$28</c:f>
              <c:strCache>
                <c:ptCount val="1"/>
              </c:strCache>
            </c:strRef>
          </c:tx>
          <c:invertIfNegative val="0"/>
          <c:cat>
            <c:numRef>
              <c:f>'5.4'!$G$23</c:f>
              <c:numCache>
                <c:formatCode>General</c:formatCode>
                <c:ptCount val="1"/>
              </c:numCache>
            </c:numRef>
          </c:cat>
          <c:val>
            <c:numRef>
              <c:f>'5.4'!$G$28</c:f>
              <c:numCache>
                <c:formatCode>General</c:formatCode>
                <c:ptCount val="1"/>
              </c:numCache>
            </c:numRef>
          </c:val>
          <c:extLst xmlns:c16r2="http://schemas.microsoft.com/office/drawing/2015/06/chart">
            <c:ext xmlns:c16="http://schemas.microsoft.com/office/drawing/2014/chart" uri="{C3380CC4-5D6E-409C-BE32-E72D297353CC}">
              <c16:uniqueId val="{00000004-B022-4EA7-AB59-10A39C2ED7E4}"/>
            </c:ext>
          </c:extLst>
        </c:ser>
        <c:ser>
          <c:idx val="5"/>
          <c:order val="5"/>
          <c:tx>
            <c:strRef>
              <c:f>'5.4'!$F$29</c:f>
              <c:strCache>
                <c:ptCount val="1"/>
              </c:strCache>
            </c:strRef>
          </c:tx>
          <c:invertIfNegative val="0"/>
          <c:cat>
            <c:numRef>
              <c:f>'5.4'!$G$23</c:f>
              <c:numCache>
                <c:formatCode>General</c:formatCode>
                <c:ptCount val="1"/>
              </c:numCache>
            </c:numRef>
          </c:cat>
          <c:val>
            <c:numRef>
              <c:f>'5.4'!$G$29</c:f>
              <c:numCache>
                <c:formatCode>General</c:formatCode>
                <c:ptCount val="1"/>
              </c:numCache>
            </c:numRef>
          </c:val>
          <c:extLst xmlns:c16r2="http://schemas.microsoft.com/office/drawing/2015/06/chart">
            <c:ext xmlns:c16="http://schemas.microsoft.com/office/drawing/2014/chart" uri="{C3380CC4-5D6E-409C-BE32-E72D297353CC}">
              <c16:uniqueId val="{00000005-B022-4EA7-AB59-10A39C2ED7E4}"/>
            </c:ext>
          </c:extLst>
        </c:ser>
        <c:ser>
          <c:idx val="6"/>
          <c:order val="6"/>
          <c:tx>
            <c:strRef>
              <c:f>'5.4'!$F$30</c:f>
              <c:strCache>
                <c:ptCount val="1"/>
              </c:strCache>
            </c:strRef>
          </c:tx>
          <c:invertIfNegative val="0"/>
          <c:cat>
            <c:numRef>
              <c:f>'5.4'!$G$23</c:f>
              <c:numCache>
                <c:formatCode>General</c:formatCode>
                <c:ptCount val="1"/>
              </c:numCache>
            </c:numRef>
          </c:cat>
          <c:val>
            <c:numRef>
              <c:f>'5.4'!$G$30</c:f>
              <c:numCache>
                <c:formatCode>General</c:formatCode>
                <c:ptCount val="1"/>
              </c:numCache>
            </c:numRef>
          </c:val>
          <c:extLst xmlns:c16r2="http://schemas.microsoft.com/office/drawing/2015/06/chart">
            <c:ext xmlns:c16="http://schemas.microsoft.com/office/drawing/2014/chart" uri="{C3380CC4-5D6E-409C-BE32-E72D297353CC}">
              <c16:uniqueId val="{00000006-B022-4EA7-AB59-10A39C2ED7E4}"/>
            </c:ext>
          </c:extLst>
        </c:ser>
        <c:dLbls>
          <c:showLegendKey val="0"/>
          <c:showVal val="0"/>
          <c:showCatName val="0"/>
          <c:showSerName val="0"/>
          <c:showPercent val="0"/>
          <c:showBubbleSize val="0"/>
        </c:dLbls>
        <c:gapWidth val="150"/>
        <c:axId val="139023488"/>
        <c:axId val="139025024"/>
      </c:barChart>
      <c:catAx>
        <c:axId val="139023488"/>
        <c:scaling>
          <c:orientation val="minMax"/>
        </c:scaling>
        <c:delete val="1"/>
        <c:axPos val="b"/>
        <c:numFmt formatCode="General" sourceLinked="1"/>
        <c:majorTickMark val="out"/>
        <c:minorTickMark val="none"/>
        <c:tickLblPos val="nextTo"/>
        <c:crossAx val="139025024"/>
        <c:crosses val="autoZero"/>
        <c:auto val="1"/>
        <c:lblAlgn val="ctr"/>
        <c:lblOffset val="100"/>
        <c:noMultiLvlLbl val="0"/>
      </c:catAx>
      <c:valAx>
        <c:axId val="139025024"/>
        <c:scaling>
          <c:orientation val="minMax"/>
        </c:scaling>
        <c:delete val="1"/>
        <c:axPos val="l"/>
        <c:numFmt formatCode="General" sourceLinked="1"/>
        <c:majorTickMark val="out"/>
        <c:minorTickMark val="none"/>
        <c:tickLblPos val="nextTo"/>
        <c:crossAx val="1390234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'5.4'!$F$39</c:f>
              <c:strCache>
                <c:ptCount val="1"/>
              </c:strCache>
            </c:strRef>
          </c:tx>
          <c:invertIfNegative val="0"/>
          <c:cat>
            <c:numRef>
              <c:f>'5.4'!$G$38</c:f>
              <c:numCache>
                <c:formatCode>General</c:formatCode>
                <c:ptCount val="1"/>
              </c:numCache>
            </c:numRef>
          </c:cat>
          <c:val>
            <c:numRef>
              <c:f>'5.4'!$G$39</c:f>
              <c:numCache>
                <c:formatCode>General</c:formatCode>
                <c:ptCount val="1"/>
              </c:numCache>
            </c:numRef>
          </c:val>
          <c:extLst xmlns:c16r2="http://schemas.microsoft.com/office/drawing/2015/06/chart">
            <c:ext xmlns:c16="http://schemas.microsoft.com/office/drawing/2014/chart" uri="{C3380CC4-5D6E-409C-BE32-E72D297353CC}">
              <c16:uniqueId val="{00000000-0DB5-4F68-B677-D72727CBDDB4}"/>
            </c:ext>
          </c:extLst>
        </c:ser>
        <c:ser>
          <c:idx val="1"/>
          <c:order val="1"/>
          <c:tx>
            <c:strRef>
              <c:f>'5.4'!$F$40</c:f>
              <c:strCache>
                <c:ptCount val="1"/>
              </c:strCache>
            </c:strRef>
          </c:tx>
          <c:invertIfNegative val="0"/>
          <c:cat>
            <c:numRef>
              <c:f>'5.4'!$G$38</c:f>
              <c:numCache>
                <c:formatCode>General</c:formatCode>
                <c:ptCount val="1"/>
              </c:numCache>
            </c:numRef>
          </c:cat>
          <c:val>
            <c:numRef>
              <c:f>'5.4'!$G$40</c:f>
              <c:numCache>
                <c:formatCode>General</c:formatCode>
                <c:ptCount val="1"/>
              </c:numCache>
            </c:numRef>
          </c:val>
          <c:extLst xmlns:c16r2="http://schemas.microsoft.com/office/drawing/2015/06/chart">
            <c:ext xmlns:c16="http://schemas.microsoft.com/office/drawing/2014/chart" uri="{C3380CC4-5D6E-409C-BE32-E72D297353CC}">
              <c16:uniqueId val="{00000001-0DB5-4F68-B677-D72727CBDDB4}"/>
            </c:ext>
          </c:extLst>
        </c:ser>
        <c:ser>
          <c:idx val="2"/>
          <c:order val="2"/>
          <c:tx>
            <c:strRef>
              <c:f>'5.4'!$F$41</c:f>
              <c:strCache>
                <c:ptCount val="1"/>
              </c:strCache>
            </c:strRef>
          </c:tx>
          <c:invertIfNegative val="0"/>
          <c:cat>
            <c:numRef>
              <c:f>'5.4'!$G$38</c:f>
              <c:numCache>
                <c:formatCode>General</c:formatCode>
                <c:ptCount val="1"/>
              </c:numCache>
            </c:numRef>
          </c:cat>
          <c:val>
            <c:numRef>
              <c:f>'5.4'!$G$41</c:f>
              <c:numCache>
                <c:formatCode>General</c:formatCode>
                <c:ptCount val="1"/>
              </c:numCache>
            </c:numRef>
          </c:val>
          <c:extLst xmlns:c16r2="http://schemas.microsoft.com/office/drawing/2015/06/chart">
            <c:ext xmlns:c16="http://schemas.microsoft.com/office/drawing/2014/chart" uri="{C3380CC4-5D6E-409C-BE32-E72D297353CC}">
              <c16:uniqueId val="{00000002-0DB5-4F68-B677-D72727CBDDB4}"/>
            </c:ext>
          </c:extLst>
        </c:ser>
        <c:dLbls>
          <c:showLegendKey val="0"/>
          <c:showVal val="0"/>
          <c:showCatName val="0"/>
          <c:showSerName val="0"/>
          <c:showPercent val="0"/>
          <c:showBubbleSize val="0"/>
        </c:dLbls>
        <c:gapWidth val="150"/>
        <c:axId val="139080832"/>
        <c:axId val="139082368"/>
      </c:barChart>
      <c:catAx>
        <c:axId val="139080832"/>
        <c:scaling>
          <c:orientation val="minMax"/>
        </c:scaling>
        <c:delete val="1"/>
        <c:axPos val="b"/>
        <c:numFmt formatCode="General" sourceLinked="1"/>
        <c:majorTickMark val="out"/>
        <c:minorTickMark val="none"/>
        <c:tickLblPos val="nextTo"/>
        <c:crossAx val="139082368"/>
        <c:crosses val="autoZero"/>
        <c:auto val="1"/>
        <c:lblAlgn val="ctr"/>
        <c:lblOffset val="100"/>
        <c:noMultiLvlLbl val="0"/>
      </c:catAx>
      <c:valAx>
        <c:axId val="139082368"/>
        <c:scaling>
          <c:orientation val="minMax"/>
        </c:scaling>
        <c:delete val="1"/>
        <c:axPos val="l"/>
        <c:numFmt formatCode="General" sourceLinked="1"/>
        <c:majorTickMark val="out"/>
        <c:minorTickMark val="none"/>
        <c:tickLblPos val="nextTo"/>
        <c:crossAx val="139080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'5.4'!$F$7</c:f>
              <c:strCache>
                <c:ptCount val="1"/>
              </c:strCache>
            </c:strRef>
          </c:tx>
          <c:invertIfNegative val="0"/>
          <c:cat>
            <c:numRef>
              <c:f>'5.4'!$G$6</c:f>
              <c:numCache>
                <c:formatCode>General</c:formatCode>
                <c:ptCount val="1"/>
              </c:numCache>
            </c:numRef>
          </c:cat>
          <c:val>
            <c:numRef>
              <c:f>'5.4'!$G$7</c:f>
              <c:numCache>
                <c:formatCode>General</c:formatCode>
                <c:ptCount val="1"/>
              </c:numCache>
            </c:numRef>
          </c:val>
          <c:extLst xmlns:c16r2="http://schemas.microsoft.com/office/drawing/2015/06/chart">
            <c:ext xmlns:c16="http://schemas.microsoft.com/office/drawing/2014/chart" uri="{C3380CC4-5D6E-409C-BE32-E72D297353CC}">
              <c16:uniqueId val="{00000000-5A1C-4861-86BF-29377A5B7BCE}"/>
            </c:ext>
          </c:extLst>
        </c:ser>
        <c:ser>
          <c:idx val="1"/>
          <c:order val="1"/>
          <c:tx>
            <c:strRef>
              <c:f>'5.4'!$F$8</c:f>
              <c:strCache>
                <c:ptCount val="1"/>
              </c:strCache>
            </c:strRef>
          </c:tx>
          <c:spPr>
            <a:solidFill>
              <a:schemeClr val="tx1"/>
            </a:solidFill>
          </c:spPr>
          <c:invertIfNegative val="0"/>
          <c:cat>
            <c:numRef>
              <c:f>'5.4'!$G$6</c:f>
              <c:numCache>
                <c:formatCode>General</c:formatCode>
                <c:ptCount val="1"/>
              </c:numCache>
            </c:numRef>
          </c:cat>
          <c:val>
            <c:numRef>
              <c:f>'5.4'!$G$8</c:f>
              <c:numCache>
                <c:formatCode>General</c:formatCode>
                <c:ptCount val="1"/>
              </c:numCache>
            </c:numRef>
          </c:val>
          <c:extLst xmlns:c16r2="http://schemas.microsoft.com/office/drawing/2015/06/chart">
            <c:ext xmlns:c16="http://schemas.microsoft.com/office/drawing/2014/chart" uri="{C3380CC4-5D6E-409C-BE32-E72D297353CC}">
              <c16:uniqueId val="{00000001-5A1C-4861-86BF-29377A5B7BCE}"/>
            </c:ext>
          </c:extLst>
        </c:ser>
        <c:ser>
          <c:idx val="2"/>
          <c:order val="2"/>
          <c:tx>
            <c:strRef>
              <c:f>'5.4'!$F$9</c:f>
              <c:strCache>
                <c:ptCount val="1"/>
              </c:strCache>
            </c:strRef>
          </c:tx>
          <c:invertIfNegative val="0"/>
          <c:cat>
            <c:numRef>
              <c:f>'5.4'!$G$6</c:f>
              <c:numCache>
                <c:formatCode>General</c:formatCode>
                <c:ptCount val="1"/>
              </c:numCache>
            </c:numRef>
          </c:cat>
          <c:val>
            <c:numRef>
              <c:f>'5.4'!$G$9</c:f>
              <c:numCache>
                <c:formatCode>General</c:formatCode>
                <c:ptCount val="1"/>
              </c:numCache>
            </c:numRef>
          </c:val>
          <c:extLst xmlns:c16r2="http://schemas.microsoft.com/office/drawing/2015/06/chart">
            <c:ext xmlns:c16="http://schemas.microsoft.com/office/drawing/2014/chart" uri="{C3380CC4-5D6E-409C-BE32-E72D297353CC}">
              <c16:uniqueId val="{00000002-5A1C-4861-86BF-29377A5B7BCE}"/>
            </c:ext>
          </c:extLst>
        </c:ser>
        <c:ser>
          <c:idx val="3"/>
          <c:order val="3"/>
          <c:tx>
            <c:strRef>
              <c:f>'5.4'!$F$10</c:f>
              <c:strCache>
                <c:ptCount val="1"/>
              </c:strCache>
            </c:strRef>
          </c:tx>
          <c:invertIfNegative val="0"/>
          <c:cat>
            <c:numRef>
              <c:f>'5.4'!$G$6</c:f>
              <c:numCache>
                <c:formatCode>General</c:formatCode>
                <c:ptCount val="1"/>
              </c:numCache>
            </c:numRef>
          </c:cat>
          <c:val>
            <c:numRef>
              <c:f>'5.4'!$G$10</c:f>
              <c:numCache>
                <c:formatCode>General</c:formatCode>
                <c:ptCount val="1"/>
              </c:numCache>
            </c:numRef>
          </c:val>
          <c:extLst xmlns:c16r2="http://schemas.microsoft.com/office/drawing/2015/06/chart">
            <c:ext xmlns:c16="http://schemas.microsoft.com/office/drawing/2014/chart" uri="{C3380CC4-5D6E-409C-BE32-E72D297353CC}">
              <c16:uniqueId val="{00000003-5A1C-4861-86BF-29377A5B7BCE}"/>
            </c:ext>
          </c:extLst>
        </c:ser>
        <c:ser>
          <c:idx val="4"/>
          <c:order val="4"/>
          <c:tx>
            <c:strRef>
              <c:f>'5.4'!$F$11</c:f>
              <c:strCache>
                <c:ptCount val="1"/>
              </c:strCache>
            </c:strRef>
          </c:tx>
          <c:spPr>
            <a:solidFill>
              <a:srgbClr val="6E4932"/>
            </a:solidFill>
          </c:spPr>
          <c:invertIfNegative val="0"/>
          <c:cat>
            <c:numRef>
              <c:f>'5.4'!$G$6</c:f>
              <c:numCache>
                <c:formatCode>General</c:formatCode>
                <c:ptCount val="1"/>
              </c:numCache>
            </c:numRef>
          </c:cat>
          <c:val>
            <c:numRef>
              <c:f>'5.4'!$G$11</c:f>
              <c:numCache>
                <c:formatCode>General</c:formatCode>
                <c:ptCount val="1"/>
              </c:numCache>
            </c:numRef>
          </c:val>
          <c:extLst xmlns:c16r2="http://schemas.microsoft.com/office/drawing/2015/06/chart">
            <c:ext xmlns:c16="http://schemas.microsoft.com/office/drawing/2014/chart" uri="{C3380CC4-5D6E-409C-BE32-E72D297353CC}">
              <c16:uniqueId val="{00000004-5A1C-4861-86BF-29377A5B7BCE}"/>
            </c:ext>
          </c:extLst>
        </c:ser>
        <c:ser>
          <c:idx val="5"/>
          <c:order val="5"/>
          <c:tx>
            <c:strRef>
              <c:f>'5.4'!$F$12</c:f>
              <c:strCache>
                <c:ptCount val="1"/>
              </c:strCache>
            </c:strRef>
          </c:tx>
          <c:invertIfNegative val="0"/>
          <c:cat>
            <c:numRef>
              <c:f>'5.4'!$G$6</c:f>
              <c:numCache>
                <c:formatCode>General</c:formatCode>
                <c:ptCount val="1"/>
              </c:numCache>
            </c:numRef>
          </c:cat>
          <c:val>
            <c:numRef>
              <c:f>'5.4'!$G$12</c:f>
              <c:numCache>
                <c:formatCode>General</c:formatCode>
                <c:ptCount val="1"/>
              </c:numCache>
            </c:numRef>
          </c:val>
          <c:extLst xmlns:c16r2="http://schemas.microsoft.com/office/drawing/2015/06/chart">
            <c:ext xmlns:c16="http://schemas.microsoft.com/office/drawing/2014/chart" uri="{C3380CC4-5D6E-409C-BE32-E72D297353CC}">
              <c16:uniqueId val="{00000005-5A1C-4861-86BF-29377A5B7BCE}"/>
            </c:ext>
          </c:extLst>
        </c:ser>
        <c:ser>
          <c:idx val="6"/>
          <c:order val="6"/>
          <c:tx>
            <c:strRef>
              <c:f>'5.4'!$F$13</c:f>
              <c:strCache>
                <c:ptCount val="1"/>
              </c:strCache>
            </c:strRef>
          </c:tx>
          <c:invertIfNegative val="0"/>
          <c:cat>
            <c:numRef>
              <c:f>'5.4'!$G$6</c:f>
              <c:numCache>
                <c:formatCode>General</c:formatCode>
                <c:ptCount val="1"/>
              </c:numCache>
            </c:numRef>
          </c:cat>
          <c:val>
            <c:numRef>
              <c:f>'5.4'!$G$13</c:f>
              <c:numCache>
                <c:formatCode>General</c:formatCode>
                <c:ptCount val="1"/>
              </c:numCache>
            </c:numRef>
          </c:val>
          <c:extLst xmlns:c16r2="http://schemas.microsoft.com/office/drawing/2015/06/chart">
            <c:ext xmlns:c16="http://schemas.microsoft.com/office/drawing/2014/chart" uri="{C3380CC4-5D6E-409C-BE32-E72D297353CC}">
              <c16:uniqueId val="{00000006-5A1C-4861-86BF-29377A5B7BCE}"/>
            </c:ext>
          </c:extLst>
        </c:ser>
        <c:ser>
          <c:idx val="7"/>
          <c:order val="7"/>
          <c:tx>
            <c:strRef>
              <c:f>'5.4'!$F$14</c:f>
              <c:strCache>
                <c:ptCount val="1"/>
              </c:strCache>
            </c:strRef>
          </c:tx>
          <c:invertIfNegative val="0"/>
          <c:cat>
            <c:numRef>
              <c:f>'5.4'!$G$6</c:f>
              <c:numCache>
                <c:formatCode>General</c:formatCode>
                <c:ptCount val="1"/>
              </c:numCache>
            </c:numRef>
          </c:cat>
          <c:val>
            <c:numRef>
              <c:f>'5.4'!$G$14</c:f>
              <c:numCache>
                <c:formatCode>General</c:formatCode>
                <c:ptCount val="1"/>
              </c:numCache>
            </c:numRef>
          </c:val>
          <c:extLst xmlns:c16r2="http://schemas.microsoft.com/office/drawing/2015/06/chart">
            <c:ext xmlns:c16="http://schemas.microsoft.com/office/drawing/2014/chart" uri="{C3380CC4-5D6E-409C-BE32-E72D297353CC}">
              <c16:uniqueId val="{00000007-5A1C-4861-86BF-29377A5B7BCE}"/>
            </c:ext>
          </c:extLst>
        </c:ser>
        <c:dLbls>
          <c:showLegendKey val="0"/>
          <c:showVal val="0"/>
          <c:showCatName val="0"/>
          <c:showSerName val="0"/>
          <c:showPercent val="0"/>
          <c:showBubbleSize val="0"/>
        </c:dLbls>
        <c:gapWidth val="150"/>
        <c:axId val="139156480"/>
        <c:axId val="139174656"/>
      </c:barChart>
      <c:catAx>
        <c:axId val="139156480"/>
        <c:scaling>
          <c:orientation val="minMax"/>
        </c:scaling>
        <c:delete val="1"/>
        <c:axPos val="b"/>
        <c:numFmt formatCode="General" sourceLinked="1"/>
        <c:majorTickMark val="out"/>
        <c:minorTickMark val="none"/>
        <c:tickLblPos val="nextTo"/>
        <c:crossAx val="139174656"/>
        <c:crosses val="autoZero"/>
        <c:auto val="1"/>
        <c:lblAlgn val="ctr"/>
        <c:lblOffset val="100"/>
        <c:noMultiLvlLbl val="0"/>
      </c:catAx>
      <c:valAx>
        <c:axId val="139174656"/>
        <c:scaling>
          <c:orientation val="minMax"/>
        </c:scaling>
        <c:delete val="1"/>
        <c:axPos val="l"/>
        <c:numFmt formatCode="General" sourceLinked="1"/>
        <c:majorTickMark val="out"/>
        <c:minorTickMark val="none"/>
        <c:tickLblPos val="nextTo"/>
        <c:crossAx val="13915648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extLst xmlns:c16r2="http://schemas.microsoft.com/office/drawing/2015/06/chart">
              <c:ext xmlns:c16="http://schemas.microsoft.com/office/drawing/2014/chart" uri="{C3380CC4-5D6E-409C-BE32-E72D297353CC}">
                <c16:uniqueId val="{00000000-799B-4097-908D-B7AC1EF21D78}"/>
              </c:ext>
            </c:extLst>
          </c:dPt>
          <c:dPt>
            <c:idx val="7"/>
            <c:bubble3D val="0"/>
            <c:extLst xmlns:c16r2="http://schemas.microsoft.com/office/drawing/2015/06/chart">
              <c:ext xmlns:c16="http://schemas.microsoft.com/office/drawing/2014/chart" uri="{C3380CC4-5D6E-409C-BE32-E72D297353CC}">
                <c16:uniqueId val="{00000001-799B-4097-908D-B7AC1EF21D78}"/>
              </c:ext>
            </c:extLst>
          </c:dPt>
          <c:dLbls>
            <c:dLbl>
              <c:idx val="4"/>
              <c:layout>
                <c:manualLayout>
                  <c:x val="1.9566130053139247E-2"/>
                  <c:y val="0"/>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99B-4097-908D-B7AC1EF21D78}"/>
                </c:ext>
              </c:extLst>
            </c:dLbl>
            <c:dLbl>
              <c:idx val="5"/>
              <c:layout>
                <c:manualLayout>
                  <c:x val="1.8738806286325408E-2"/>
                  <c:y val="3.5180289287241799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799B-4097-908D-B7AC1EF21D78}"/>
                </c:ext>
              </c:extLst>
            </c:dLbl>
            <c:dLbl>
              <c:idx val="6"/>
              <c:layout>
                <c:manualLayout>
                  <c:x val="1.8975294551140907E-2"/>
                  <c:y val="3.5180289287242445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99B-4097-908D-B7AC1EF21D78}"/>
                </c:ext>
              </c:extLst>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99B-4097-908D-B7AC1EF21D78}"/>
                </c:ext>
              </c:extLst>
            </c:dLbl>
            <c:dLbl>
              <c:idx val="10"/>
              <c:layout>
                <c:manualLayout>
                  <c:x val="8.2732376681384065E-4"/>
                  <c:y val="1.0554086786172539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799B-4097-908D-B7AC1EF21D78}"/>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2060.6949999999988</c:v>
                </c:pt>
                <c:pt idx="1">
                  <c:v>2237.5600000000009</c:v>
                </c:pt>
                <c:pt idx="2">
                  <c:v>1932.156999999999</c:v>
                </c:pt>
                <c:pt idx="3">
                  <c:v>2869.3019999999997</c:v>
                </c:pt>
                <c:pt idx="4">
                  <c:v>574.8000000000003</c:v>
                </c:pt>
                <c:pt idx="5">
                  <c:v>1077.1644999999999</c:v>
                </c:pt>
                <c:pt idx="6">
                  <c:v>565.4410000000006</c:v>
                </c:pt>
                <c:pt idx="7">
                  <c:v>6494.1779999999972</c:v>
                </c:pt>
                <c:pt idx="8">
                  <c:v>1272.1710000000003</c:v>
                </c:pt>
                <c:pt idx="9">
                  <c:v>3661.5059999999989</c:v>
                </c:pt>
                <c:pt idx="10">
                  <c:v>1140.9449999999997</c:v>
                </c:pt>
                <c:pt idx="11">
                  <c:v>4356.2990000000018</c:v>
                </c:pt>
                <c:pt idx="12">
                  <c:v>10153.488999999996</c:v>
                </c:pt>
                <c:pt idx="13">
                  <c:v>1429.1189999999997</c:v>
                </c:pt>
              </c:numCache>
            </c:numRef>
          </c:val>
          <c:extLst xmlns:c16r2="http://schemas.microsoft.com/office/drawing/2015/06/chart">
            <c:ext xmlns:c16="http://schemas.microsoft.com/office/drawing/2014/chart" uri="{C3380CC4-5D6E-409C-BE32-E72D297353CC}">
              <c16:uniqueId val="{00000006-799B-4097-908D-B7AC1EF21D78}"/>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2060.6949999999988</c:v>
                </c:pt>
              </c:numCache>
            </c:numRef>
          </c:val>
          <c:extLst xmlns:c16r2="http://schemas.microsoft.com/office/drawing/2015/06/chart">
            <c:ext xmlns:c16="http://schemas.microsoft.com/office/drawing/2014/chart" uri="{C3380CC4-5D6E-409C-BE32-E72D297353CC}">
              <c16:uniqueId val="{00000000-E313-4EE8-9467-E962D8D75201}"/>
            </c:ext>
          </c:extLst>
        </c:ser>
        <c:ser>
          <c:idx val="1"/>
          <c:order val="1"/>
          <c:tx>
            <c:strRef>
              <c:f>'6'!$A$24</c:f>
              <c:strCache>
                <c:ptCount val="1"/>
                <c:pt idx="0">
                  <c:v>JHČ</c:v>
                </c:pt>
              </c:strCache>
            </c:strRef>
          </c:tx>
          <c:invertIfNegative val="0"/>
          <c:val>
            <c:numRef>
              <c:f>('6'!$B$22,'6'!$B$24)</c:f>
              <c:numCache>
                <c:formatCode>General</c:formatCode>
                <c:ptCount val="2"/>
                <c:pt idx="1">
                  <c:v>2237.5600000000009</c:v>
                </c:pt>
              </c:numCache>
            </c:numRef>
          </c:val>
          <c:extLst xmlns:c16r2="http://schemas.microsoft.com/office/drawing/2015/06/chart">
            <c:ext xmlns:c16="http://schemas.microsoft.com/office/drawing/2014/chart" uri="{C3380CC4-5D6E-409C-BE32-E72D297353CC}">
              <c16:uniqueId val="{00000001-E313-4EE8-9467-E962D8D75201}"/>
            </c:ext>
          </c:extLst>
        </c:ser>
        <c:ser>
          <c:idx val="2"/>
          <c:order val="2"/>
          <c:tx>
            <c:strRef>
              <c:f>'6'!$A$25</c:f>
              <c:strCache>
                <c:ptCount val="1"/>
                <c:pt idx="0">
                  <c:v>JHM</c:v>
                </c:pt>
              </c:strCache>
            </c:strRef>
          </c:tx>
          <c:invertIfNegative val="0"/>
          <c:val>
            <c:numRef>
              <c:f>('6'!$B$22,'6'!$B$22,'6'!$B$25)</c:f>
              <c:numCache>
                <c:formatCode>General</c:formatCode>
                <c:ptCount val="3"/>
                <c:pt idx="2">
                  <c:v>1932.156999999999</c:v>
                </c:pt>
              </c:numCache>
            </c:numRef>
          </c:val>
          <c:extLst xmlns:c16r2="http://schemas.microsoft.com/office/drawing/2015/06/chart">
            <c:ext xmlns:c16="http://schemas.microsoft.com/office/drawing/2014/chart" uri="{C3380CC4-5D6E-409C-BE32-E72D297353CC}">
              <c16:uniqueId val="{00000002-E313-4EE8-9467-E962D8D75201}"/>
            </c:ext>
          </c:extLst>
        </c:ser>
        <c:ser>
          <c:idx val="3"/>
          <c:order val="3"/>
          <c:tx>
            <c:strRef>
              <c:f>'6'!$A$26</c:f>
              <c:strCache>
                <c:ptCount val="1"/>
                <c:pt idx="0">
                  <c:v>KVK</c:v>
                </c:pt>
              </c:strCache>
            </c:strRef>
          </c:tx>
          <c:invertIfNegative val="0"/>
          <c:val>
            <c:numRef>
              <c:f>('6'!$B$22,'6'!$B$22,'6'!$B$22,'6'!$B$26)</c:f>
              <c:numCache>
                <c:formatCode>General</c:formatCode>
                <c:ptCount val="4"/>
                <c:pt idx="3">
                  <c:v>2869.3019999999997</c:v>
                </c:pt>
              </c:numCache>
            </c:numRef>
          </c:val>
          <c:extLst xmlns:c16r2="http://schemas.microsoft.com/office/drawing/2015/06/chart">
            <c:ext xmlns:c16="http://schemas.microsoft.com/office/drawing/2014/chart" uri="{C3380CC4-5D6E-409C-BE32-E72D297353CC}">
              <c16:uniqueId val="{00000003-E313-4EE8-9467-E962D8D75201}"/>
            </c:ext>
          </c:extLst>
        </c:ser>
        <c:ser>
          <c:idx val="4"/>
          <c:order val="4"/>
          <c:tx>
            <c:strRef>
              <c:f>'6'!$A$27</c:f>
              <c:strCache>
                <c:ptCount val="1"/>
                <c:pt idx="0">
                  <c:v>VYS</c:v>
                </c:pt>
              </c:strCache>
            </c:strRef>
          </c:tx>
          <c:invertIfNegative val="0"/>
          <c:val>
            <c:numRef>
              <c:f>('6'!$B$22,'6'!$B$22,'6'!$B$22,'6'!$B$22,'6'!$B$27)</c:f>
              <c:numCache>
                <c:formatCode>General</c:formatCode>
                <c:ptCount val="5"/>
                <c:pt idx="4">
                  <c:v>574.8000000000003</c:v>
                </c:pt>
              </c:numCache>
            </c:numRef>
          </c:val>
          <c:extLst xmlns:c16r2="http://schemas.microsoft.com/office/drawing/2015/06/chart">
            <c:ext xmlns:c16="http://schemas.microsoft.com/office/drawing/2014/chart" uri="{C3380CC4-5D6E-409C-BE32-E72D297353CC}">
              <c16:uniqueId val="{00000004-E313-4EE8-9467-E962D8D75201}"/>
            </c:ext>
          </c:extLst>
        </c:ser>
        <c:ser>
          <c:idx val="5"/>
          <c:order val="5"/>
          <c:tx>
            <c:strRef>
              <c:f>'6'!$A$28</c:f>
              <c:strCache>
                <c:ptCount val="1"/>
                <c:pt idx="0">
                  <c:v>HKK</c:v>
                </c:pt>
              </c:strCache>
            </c:strRef>
          </c:tx>
          <c:invertIfNegative val="0"/>
          <c:val>
            <c:numRef>
              <c:f>('6'!$B$22,'6'!$B$22,'6'!$B$22,'6'!$B$22,'6'!$B$22,'6'!$B$28)</c:f>
              <c:numCache>
                <c:formatCode>General</c:formatCode>
                <c:ptCount val="6"/>
                <c:pt idx="5">
                  <c:v>1077.1644999999999</c:v>
                </c:pt>
              </c:numCache>
            </c:numRef>
          </c:val>
          <c:extLst xmlns:c16r2="http://schemas.microsoft.com/office/drawing/2015/06/chart">
            <c:ext xmlns:c16="http://schemas.microsoft.com/office/drawing/2014/chart" uri="{C3380CC4-5D6E-409C-BE32-E72D297353CC}">
              <c16:uniqueId val="{00000005-E313-4EE8-9467-E962D8D75201}"/>
            </c:ext>
          </c:extLst>
        </c:ser>
        <c:ser>
          <c:idx val="6"/>
          <c:order val="6"/>
          <c:tx>
            <c:strRef>
              <c:f>'6'!$A$29</c:f>
              <c:strCache>
                <c:ptCount val="1"/>
                <c:pt idx="0">
                  <c:v>LBK</c:v>
                </c:pt>
              </c:strCache>
            </c:strRef>
          </c:tx>
          <c:invertIfNegative val="0"/>
          <c:val>
            <c:numRef>
              <c:f>('6'!$B$22,'6'!$B$22,'6'!$B$22,'6'!$B$22,'6'!$B$22,'6'!$B$22,'6'!$B$29)</c:f>
              <c:numCache>
                <c:formatCode>General</c:formatCode>
                <c:ptCount val="7"/>
                <c:pt idx="6">
                  <c:v>565.4410000000006</c:v>
                </c:pt>
              </c:numCache>
            </c:numRef>
          </c:val>
          <c:extLst xmlns:c16r2="http://schemas.microsoft.com/office/drawing/2015/06/chart">
            <c:ext xmlns:c16="http://schemas.microsoft.com/office/drawing/2014/chart" uri="{C3380CC4-5D6E-409C-BE32-E72D297353CC}">
              <c16:uniqueId val="{00000006-E313-4EE8-9467-E962D8D75201}"/>
            </c:ext>
          </c:extLst>
        </c:ser>
        <c:ser>
          <c:idx val="7"/>
          <c:order val="7"/>
          <c:tx>
            <c:strRef>
              <c:f>'6'!$A$30</c:f>
              <c:strCache>
                <c:ptCount val="1"/>
                <c:pt idx="0">
                  <c:v>MSK</c:v>
                </c:pt>
              </c:strCache>
            </c:strRef>
          </c:tx>
          <c:invertIfNegative val="0"/>
          <c:val>
            <c:numRef>
              <c:f>('6'!$B$22,'6'!$B$22,'6'!$B$22,'6'!$B$22,'6'!$B$22,'6'!$B$22,'6'!$B$22,'6'!$B$30)</c:f>
              <c:numCache>
                <c:formatCode>General</c:formatCode>
                <c:ptCount val="8"/>
                <c:pt idx="7">
                  <c:v>6494.1779999999972</c:v>
                </c:pt>
              </c:numCache>
            </c:numRef>
          </c:val>
          <c:extLst xmlns:c16r2="http://schemas.microsoft.com/office/drawing/2015/06/chart">
            <c:ext xmlns:c16="http://schemas.microsoft.com/office/drawing/2014/chart" uri="{C3380CC4-5D6E-409C-BE32-E72D297353CC}">
              <c16:uniqueId val="{00000007-E313-4EE8-9467-E962D8D75201}"/>
            </c:ext>
          </c:extLst>
        </c:ser>
        <c:ser>
          <c:idx val="8"/>
          <c:order val="8"/>
          <c:tx>
            <c:strRef>
              <c:f>'6'!$A$31</c:f>
              <c:strCache>
                <c:ptCount val="1"/>
                <c:pt idx="0">
                  <c:v>OLK</c:v>
                </c:pt>
              </c:strCache>
            </c:strRef>
          </c:tx>
          <c:invertIfNegative val="0"/>
          <c:val>
            <c:numRef>
              <c:f>('6'!$B$22,'6'!$B$22,'6'!$B$22,'6'!$B$22,'6'!$B$22,'6'!$B$22,'6'!$B$22,'6'!$B$22,'6'!$B$31)</c:f>
              <c:numCache>
                <c:formatCode>General</c:formatCode>
                <c:ptCount val="9"/>
                <c:pt idx="8">
                  <c:v>1272.1710000000003</c:v>
                </c:pt>
              </c:numCache>
            </c:numRef>
          </c:val>
          <c:extLst xmlns:c16r2="http://schemas.microsoft.com/office/drawing/2015/06/chart">
            <c:ext xmlns:c16="http://schemas.microsoft.com/office/drawing/2014/chart" uri="{C3380CC4-5D6E-409C-BE32-E72D297353CC}">
              <c16:uniqueId val="{00000008-E313-4EE8-9467-E962D8D75201}"/>
            </c:ext>
          </c:extLst>
        </c:ser>
        <c:ser>
          <c:idx val="9"/>
          <c:order val="9"/>
          <c:tx>
            <c:strRef>
              <c:f>'6'!$A$32</c:f>
              <c:strCache>
                <c:ptCount val="1"/>
                <c:pt idx="0">
                  <c:v>PAK</c:v>
                </c:pt>
              </c:strCache>
            </c:strRef>
          </c:tx>
          <c:invertIfNegative val="0"/>
          <c:val>
            <c:numRef>
              <c:f>('6'!$B$22,'6'!$B$22,'6'!$B$22,'6'!$B$22,'6'!$B$22,'6'!$B$22,'6'!$B$22,'6'!$B$22,'6'!$B$22,'6'!$B$32)</c:f>
              <c:numCache>
                <c:formatCode>General</c:formatCode>
                <c:ptCount val="10"/>
                <c:pt idx="9">
                  <c:v>3661.5059999999989</c:v>
                </c:pt>
              </c:numCache>
            </c:numRef>
          </c:val>
          <c:extLst xmlns:c16r2="http://schemas.microsoft.com/office/drawing/2015/06/chart">
            <c:ext xmlns:c16="http://schemas.microsoft.com/office/drawing/2014/chart" uri="{C3380CC4-5D6E-409C-BE32-E72D297353CC}">
              <c16:uniqueId val="{00000009-E313-4EE8-9467-E962D8D75201}"/>
            </c:ext>
          </c:extLst>
        </c:ser>
        <c:ser>
          <c:idx val="10"/>
          <c:order val="10"/>
          <c:tx>
            <c:strRef>
              <c:f>'6'!$A$33</c:f>
              <c:strCache>
                <c:ptCount val="1"/>
                <c:pt idx="0">
                  <c:v>PLK</c:v>
                </c:pt>
              </c:strCache>
            </c:strRef>
          </c:tx>
          <c:invertIfNegative val="0"/>
          <c:val>
            <c:numRef>
              <c:f>('6'!$B$22,'6'!$B$22,'6'!$B$22,'6'!$B$22,'6'!$B$22,'6'!$B$22,'6'!$B$22,'6'!$B$22,'6'!$B$22,'6'!$B$22,'6'!$B$33)</c:f>
              <c:numCache>
                <c:formatCode>General</c:formatCode>
                <c:ptCount val="11"/>
                <c:pt idx="10">
                  <c:v>1140.9449999999997</c:v>
                </c:pt>
              </c:numCache>
            </c:numRef>
          </c:val>
          <c:extLst xmlns:c16r2="http://schemas.microsoft.com/office/drawing/2015/06/chart">
            <c:ext xmlns:c16="http://schemas.microsoft.com/office/drawing/2014/chart" uri="{C3380CC4-5D6E-409C-BE32-E72D297353CC}">
              <c16:uniqueId val="{0000000A-E313-4EE8-9467-E962D8D75201}"/>
            </c:ext>
          </c:extLst>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4356.2990000000018</c:v>
                </c:pt>
              </c:numCache>
            </c:numRef>
          </c:val>
          <c:extLst xmlns:c16r2="http://schemas.microsoft.com/office/drawing/2015/06/chart">
            <c:ext xmlns:c16="http://schemas.microsoft.com/office/drawing/2014/chart" uri="{C3380CC4-5D6E-409C-BE32-E72D297353CC}">
              <c16:uniqueId val="{0000000B-E313-4EE8-9467-E962D8D75201}"/>
            </c:ext>
          </c:extLst>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10153.488999999996</c:v>
                </c:pt>
              </c:numCache>
            </c:numRef>
          </c:val>
          <c:extLst xmlns:c16r2="http://schemas.microsoft.com/office/drawing/2015/06/chart">
            <c:ext xmlns:c16="http://schemas.microsoft.com/office/drawing/2014/chart" uri="{C3380CC4-5D6E-409C-BE32-E72D297353CC}">
              <c16:uniqueId val="{0000000C-E313-4EE8-9467-E962D8D75201}"/>
            </c:ext>
          </c:extLst>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1429.1189999999997</c:v>
                </c:pt>
              </c:numCache>
            </c:numRef>
          </c:val>
          <c:extLst xmlns:c16r2="http://schemas.microsoft.com/office/drawing/2015/06/chart">
            <c:ext xmlns:c16="http://schemas.microsoft.com/office/drawing/2014/chart" uri="{C3380CC4-5D6E-409C-BE32-E72D297353CC}">
              <c16:uniqueId val="{0000000D-E313-4EE8-9467-E962D8D75201}"/>
            </c:ext>
          </c:extLst>
        </c:ser>
        <c:dLbls>
          <c:showLegendKey val="0"/>
          <c:showVal val="0"/>
          <c:showCatName val="0"/>
          <c:showSerName val="0"/>
          <c:showPercent val="0"/>
          <c:showBubbleSize val="0"/>
        </c:dLbls>
        <c:gapWidth val="104"/>
        <c:overlap val="100"/>
        <c:axId val="141962240"/>
        <c:axId val="141980416"/>
      </c:barChart>
      <c:catAx>
        <c:axId val="141962240"/>
        <c:scaling>
          <c:orientation val="minMax"/>
        </c:scaling>
        <c:delete val="0"/>
        <c:axPos val="b"/>
        <c:numFmt formatCode="General" sourceLinked="1"/>
        <c:majorTickMark val="none"/>
        <c:minorTickMark val="none"/>
        <c:tickLblPos val="nextTo"/>
        <c:txPr>
          <a:bodyPr/>
          <a:lstStyle/>
          <a:p>
            <a:pPr>
              <a:defRPr sz="900"/>
            </a:pPr>
            <a:endParaRPr lang="cs-CZ"/>
          </a:p>
        </c:txPr>
        <c:crossAx val="141980416"/>
        <c:crosses val="autoZero"/>
        <c:auto val="1"/>
        <c:lblAlgn val="ctr"/>
        <c:lblOffset val="100"/>
        <c:noMultiLvlLbl val="0"/>
      </c:catAx>
      <c:valAx>
        <c:axId val="1419804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19622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(TJ)</a:t>
            </a:r>
          </a:p>
        </c:rich>
      </c:tx>
      <c:overlay val="0"/>
    </c:title>
    <c:autoTitleDeleted val="0"/>
    <c:plotArea>
      <c:layout/>
      <c:barChart>
        <c:barDir val="col"/>
        <c:grouping val="stacked"/>
        <c:varyColors val="0"/>
        <c:ser>
          <c:idx val="0"/>
          <c:order val="0"/>
          <c:tx>
            <c:strRef>
              <c:f>'4.1'!$A$8</c:f>
              <c:strCache>
                <c:ptCount val="1"/>
                <c:pt idx="0">
                  <c:v>Biomasa</c:v>
                </c:pt>
              </c:strCache>
            </c:strRef>
          </c:tx>
          <c:spPr>
            <a:solidFill>
              <a:schemeClr val="accent3">
                <a:lumMod val="75000"/>
              </a:schemeClr>
            </a:solidFill>
          </c:spPr>
          <c:invertIfNegative val="0"/>
          <c:val>
            <c:numRef>
              <c:f>'4.1'!$B$8:$M$8</c:f>
              <c:numCache>
                <c:formatCode>#,##0.0</c:formatCode>
                <c:ptCount val="12"/>
                <c:pt idx="0">
                  <c:v>2205.5374499999998</c:v>
                </c:pt>
                <c:pt idx="1">
                  <c:v>1909.6695630000004</c:v>
                </c:pt>
                <c:pt idx="2">
                  <c:v>2107.6840380000003</c:v>
                </c:pt>
                <c:pt idx="3">
                  <c:v>1818.4100629999996</c:v>
                </c:pt>
                <c:pt idx="4">
                  <c:v>1809.9905330000001</c:v>
                </c:pt>
                <c:pt idx="5">
                  <c:v>1539.6066450000003</c:v>
                </c:pt>
                <c:pt idx="6">
                  <c:v>1482.0351969999999</c:v>
                </c:pt>
                <c:pt idx="7">
                  <c:v>1446.300882</c:v>
                </c:pt>
                <c:pt idx="8">
                  <c:v>1556.950065</c:v>
                </c:pt>
                <c:pt idx="9">
                  <c:v>0</c:v>
                </c:pt>
                <c:pt idx="10">
                  <c:v>0</c:v>
                </c:pt>
                <c:pt idx="11">
                  <c:v>0</c:v>
                </c:pt>
              </c:numCache>
            </c:numRef>
          </c:val>
          <c:extLst xmlns:c16r2="http://schemas.microsoft.com/office/drawing/2015/06/chart">
            <c:ext xmlns:c16="http://schemas.microsoft.com/office/drawing/2014/chart" uri="{C3380CC4-5D6E-409C-BE32-E72D297353CC}">
              <c16:uniqueId val="{00000000-47B2-470A-85CA-BED159C697C6}"/>
            </c:ext>
          </c:extLst>
        </c:ser>
        <c:ser>
          <c:idx val="1"/>
          <c:order val="1"/>
          <c:tx>
            <c:strRef>
              <c:f>'4.1'!$A$9</c:f>
              <c:strCache>
                <c:ptCount val="1"/>
                <c:pt idx="0">
                  <c:v>Bioplyn</c:v>
                </c:pt>
              </c:strCache>
            </c:strRef>
          </c:tx>
          <c:spPr>
            <a:solidFill>
              <a:schemeClr val="bg2">
                <a:lumMod val="50000"/>
              </a:schemeClr>
            </a:solidFill>
          </c:spPr>
          <c:invertIfNegative val="0"/>
          <c:val>
            <c:numRef>
              <c:f>'4.1'!$B$9:$M$9</c:f>
              <c:numCache>
                <c:formatCode>#,##0.0</c:formatCode>
                <c:ptCount val="12"/>
                <c:pt idx="0">
                  <c:v>412.96064400000012</c:v>
                </c:pt>
                <c:pt idx="1">
                  <c:v>368.24066299999993</c:v>
                </c:pt>
                <c:pt idx="2">
                  <c:v>386.07784799999996</c:v>
                </c:pt>
                <c:pt idx="3">
                  <c:v>339.28963199999976</c:v>
                </c:pt>
                <c:pt idx="4">
                  <c:v>332.03519399999982</c:v>
                </c:pt>
                <c:pt idx="5">
                  <c:v>290.39448299999987</c:v>
                </c:pt>
                <c:pt idx="6">
                  <c:v>288.72440700000004</c:v>
                </c:pt>
                <c:pt idx="7">
                  <c:v>286.33639300000021</c:v>
                </c:pt>
                <c:pt idx="8">
                  <c:v>299.21337200000005</c:v>
                </c:pt>
                <c:pt idx="9">
                  <c:v>0</c:v>
                </c:pt>
                <c:pt idx="10">
                  <c:v>0</c:v>
                </c:pt>
                <c:pt idx="11">
                  <c:v>0</c:v>
                </c:pt>
              </c:numCache>
            </c:numRef>
          </c:val>
          <c:extLst xmlns:c16r2="http://schemas.microsoft.com/office/drawing/2015/06/chart">
            <c:ext xmlns:c16="http://schemas.microsoft.com/office/drawing/2014/chart" uri="{C3380CC4-5D6E-409C-BE32-E72D297353CC}">
              <c16:uniqueId val="{00000001-47B2-470A-85CA-BED159C697C6}"/>
            </c:ext>
          </c:extLst>
        </c:ser>
        <c:ser>
          <c:idx val="2"/>
          <c:order val="2"/>
          <c:tx>
            <c:strRef>
              <c:f>'4.1'!$A$10</c:f>
              <c:strCache>
                <c:ptCount val="1"/>
                <c:pt idx="0">
                  <c:v>Černé uhlí</c:v>
                </c:pt>
              </c:strCache>
            </c:strRef>
          </c:tx>
          <c:spPr>
            <a:solidFill>
              <a:schemeClr val="tx1"/>
            </a:solidFill>
          </c:spPr>
          <c:invertIfNegative val="0"/>
          <c:val>
            <c:numRef>
              <c:f>'4.1'!$B$10:$M$10</c:f>
              <c:numCache>
                <c:formatCode>#,##0.0</c:formatCode>
                <c:ptCount val="12"/>
                <c:pt idx="0">
                  <c:v>2238.287221</c:v>
                </c:pt>
                <c:pt idx="1">
                  <c:v>1670.274997</c:v>
                </c:pt>
                <c:pt idx="2">
                  <c:v>1458.313224</c:v>
                </c:pt>
                <c:pt idx="3">
                  <c:v>1043.0167980000001</c:v>
                </c:pt>
                <c:pt idx="4">
                  <c:v>887.55483199999992</c:v>
                </c:pt>
                <c:pt idx="5">
                  <c:v>501.80938099999997</c:v>
                </c:pt>
                <c:pt idx="6">
                  <c:v>470.24251600000002</c:v>
                </c:pt>
                <c:pt idx="7">
                  <c:v>407.18095199999999</c:v>
                </c:pt>
                <c:pt idx="8">
                  <c:v>566.72391700000003</c:v>
                </c:pt>
                <c:pt idx="9">
                  <c:v>0</c:v>
                </c:pt>
                <c:pt idx="10">
                  <c:v>0</c:v>
                </c:pt>
                <c:pt idx="11">
                  <c:v>0</c:v>
                </c:pt>
              </c:numCache>
            </c:numRef>
          </c:val>
          <c:extLst xmlns:c16r2="http://schemas.microsoft.com/office/drawing/2015/06/chart">
            <c:ext xmlns:c16="http://schemas.microsoft.com/office/drawing/2014/chart" uri="{C3380CC4-5D6E-409C-BE32-E72D297353CC}">
              <c16:uniqueId val="{00000002-47B2-470A-85CA-BED159C697C6}"/>
            </c:ext>
          </c:extLst>
        </c:ser>
        <c:ser>
          <c:idx val="3"/>
          <c:order val="3"/>
          <c:tx>
            <c:strRef>
              <c:f>'4.1'!$A$11</c:f>
              <c:strCache>
                <c:ptCount val="1"/>
                <c:pt idx="0">
                  <c:v>Elektrická energie</c:v>
                </c:pt>
              </c:strCache>
            </c:strRef>
          </c:tx>
          <c:invertIfNegative val="0"/>
          <c:val>
            <c:numRef>
              <c:f>'4.1'!$B$11:$M$11</c:f>
              <c:numCache>
                <c:formatCode>#,##0.0</c:formatCode>
                <c:ptCount val="12"/>
                <c:pt idx="0">
                  <c:v>1.1196120000000001</c:v>
                </c:pt>
                <c:pt idx="1">
                  <c:v>1.1296199999999998</c:v>
                </c:pt>
                <c:pt idx="2">
                  <c:v>1.680188</c:v>
                </c:pt>
                <c:pt idx="3">
                  <c:v>1.0117119999999999</c:v>
                </c:pt>
                <c:pt idx="4">
                  <c:v>0.91270000000000007</c:v>
                </c:pt>
                <c:pt idx="5">
                  <c:v>0.86134199999999994</c:v>
                </c:pt>
                <c:pt idx="6">
                  <c:v>1.0520959999999999</c:v>
                </c:pt>
                <c:pt idx="7">
                  <c:v>1.488864</c:v>
                </c:pt>
                <c:pt idx="8">
                  <c:v>1.3196140000000001</c:v>
                </c:pt>
                <c:pt idx="9">
                  <c:v>0</c:v>
                </c:pt>
                <c:pt idx="10">
                  <c:v>0</c:v>
                </c:pt>
                <c:pt idx="11">
                  <c:v>0</c:v>
                </c:pt>
              </c:numCache>
            </c:numRef>
          </c:val>
          <c:extLst xmlns:c16r2="http://schemas.microsoft.com/office/drawing/2015/06/chart">
            <c:ext xmlns:c16="http://schemas.microsoft.com/office/drawing/2014/chart" uri="{C3380CC4-5D6E-409C-BE32-E72D297353CC}">
              <c16:uniqueId val="{00000003-47B2-470A-85CA-BED159C697C6}"/>
            </c:ext>
          </c:extLst>
        </c:ser>
        <c:ser>
          <c:idx val="4"/>
          <c:order val="4"/>
          <c:tx>
            <c:strRef>
              <c:f>'4.1'!$A$12</c:f>
              <c:strCache>
                <c:ptCount val="1"/>
                <c:pt idx="0">
                  <c:v>Energie prostředí (tepelné čerpadlo)</c:v>
                </c:pt>
              </c:strCache>
            </c:strRef>
          </c:tx>
          <c:invertIfNegative val="0"/>
          <c:val>
            <c:numRef>
              <c:f>'4.1'!$B$12:$M$12</c:f>
              <c:numCache>
                <c:formatCode>#,##0.0</c:formatCode>
                <c:ptCount val="12"/>
                <c:pt idx="0">
                  <c:v>1.0416800000000002</c:v>
                </c:pt>
                <c:pt idx="1">
                  <c:v>1.05277</c:v>
                </c:pt>
                <c:pt idx="2">
                  <c:v>1.1376199999999999</c:v>
                </c:pt>
                <c:pt idx="3">
                  <c:v>0.96033999999999997</c:v>
                </c:pt>
                <c:pt idx="4">
                  <c:v>1.0035399999999999</c:v>
                </c:pt>
                <c:pt idx="5">
                  <c:v>1.2507300000000001</c:v>
                </c:pt>
                <c:pt idx="6">
                  <c:v>1.8745499999999999</c:v>
                </c:pt>
                <c:pt idx="7">
                  <c:v>1.87018</c:v>
                </c:pt>
                <c:pt idx="8">
                  <c:v>1.8664100000000001</c:v>
                </c:pt>
                <c:pt idx="9">
                  <c:v>0</c:v>
                </c:pt>
                <c:pt idx="10">
                  <c:v>0</c:v>
                </c:pt>
                <c:pt idx="11">
                  <c:v>0</c:v>
                </c:pt>
              </c:numCache>
            </c:numRef>
          </c:val>
          <c:extLst xmlns:c16r2="http://schemas.microsoft.com/office/drawing/2015/06/chart">
            <c:ext xmlns:c16="http://schemas.microsoft.com/office/drawing/2014/chart" uri="{C3380CC4-5D6E-409C-BE32-E72D297353CC}">
              <c16:uniqueId val="{00000004-47B2-470A-85CA-BED159C697C6}"/>
            </c:ext>
          </c:extLst>
        </c:ser>
        <c:ser>
          <c:idx val="5"/>
          <c:order val="5"/>
          <c:tx>
            <c:strRef>
              <c:f>'4.1'!$A$13</c:f>
              <c:strCache>
                <c:ptCount val="1"/>
                <c:pt idx="0">
                  <c:v>Energie Slunce (solární kolektor)</c:v>
                </c:pt>
              </c:strCache>
            </c:strRef>
          </c:tx>
          <c:invertIfNegative val="0"/>
          <c:val>
            <c:numRef>
              <c:f>'4.1'!$B$13:$M$13</c:f>
              <c:numCache>
                <c:formatCode>#,##0.0</c:formatCode>
                <c:ptCount val="12"/>
                <c:pt idx="0">
                  <c:v>1.0856999999999999E-2</c:v>
                </c:pt>
                <c:pt idx="1">
                  <c:v>2.0560000000000002E-2</c:v>
                </c:pt>
                <c:pt idx="2">
                  <c:v>3.7232000000000001E-2</c:v>
                </c:pt>
                <c:pt idx="3">
                  <c:v>7.1503999999999984E-2</c:v>
                </c:pt>
                <c:pt idx="4">
                  <c:v>6.2205999999999997E-2</c:v>
                </c:pt>
                <c:pt idx="5">
                  <c:v>5.7929000000000001E-2</c:v>
                </c:pt>
                <c:pt idx="6">
                  <c:v>8.0015000000000003E-2</c:v>
                </c:pt>
                <c:pt idx="7">
                  <c:v>7.8236E-2</c:v>
                </c:pt>
                <c:pt idx="8">
                  <c:v>5.6771999999999996E-2</c:v>
                </c:pt>
                <c:pt idx="9">
                  <c:v>0</c:v>
                </c:pt>
                <c:pt idx="10">
                  <c:v>0</c:v>
                </c:pt>
                <c:pt idx="11">
                  <c:v>0</c:v>
                </c:pt>
              </c:numCache>
            </c:numRef>
          </c:val>
          <c:extLst xmlns:c16r2="http://schemas.microsoft.com/office/drawing/2015/06/chart">
            <c:ext xmlns:c16="http://schemas.microsoft.com/office/drawing/2014/chart" uri="{C3380CC4-5D6E-409C-BE32-E72D297353CC}">
              <c16:uniqueId val="{00000005-47B2-470A-85CA-BED159C697C6}"/>
            </c:ext>
          </c:extLst>
        </c:ser>
        <c:ser>
          <c:idx val="6"/>
          <c:order val="6"/>
          <c:tx>
            <c:strRef>
              <c:f>'4.1'!$A$14</c:f>
              <c:strCache>
                <c:ptCount val="1"/>
                <c:pt idx="0">
                  <c:v>Hnědé uhlí</c:v>
                </c:pt>
              </c:strCache>
            </c:strRef>
          </c:tx>
          <c:spPr>
            <a:solidFill>
              <a:srgbClr val="6E4932"/>
            </a:solidFill>
          </c:spPr>
          <c:invertIfNegative val="0"/>
          <c:val>
            <c:numRef>
              <c:f>'4.1'!$B$14:$M$14</c:f>
              <c:numCache>
                <c:formatCode>#,##0.0</c:formatCode>
                <c:ptCount val="12"/>
                <c:pt idx="0">
                  <c:v>8814.3598079999956</c:v>
                </c:pt>
                <c:pt idx="1">
                  <c:v>7279.3613579999992</c:v>
                </c:pt>
                <c:pt idx="2">
                  <c:v>7222.5819649999976</c:v>
                </c:pt>
                <c:pt idx="3">
                  <c:v>4964.2114999999994</c:v>
                </c:pt>
                <c:pt idx="4">
                  <c:v>4200.9362579999997</c:v>
                </c:pt>
                <c:pt idx="5">
                  <c:v>3219.9473430000003</c:v>
                </c:pt>
                <c:pt idx="6">
                  <c:v>2640.5743309999993</c:v>
                </c:pt>
                <c:pt idx="7">
                  <c:v>2452.0642980000002</c:v>
                </c:pt>
                <c:pt idx="8">
                  <c:v>2902.7677060000005</c:v>
                </c:pt>
                <c:pt idx="9">
                  <c:v>0</c:v>
                </c:pt>
                <c:pt idx="10">
                  <c:v>0</c:v>
                </c:pt>
                <c:pt idx="11">
                  <c:v>0</c:v>
                </c:pt>
              </c:numCache>
            </c:numRef>
          </c:val>
          <c:extLst xmlns:c16r2="http://schemas.microsoft.com/office/drawing/2015/06/chart">
            <c:ext xmlns:c16="http://schemas.microsoft.com/office/drawing/2014/chart" uri="{C3380CC4-5D6E-409C-BE32-E72D297353CC}">
              <c16:uniqueId val="{00000006-47B2-470A-85CA-BED159C697C6}"/>
            </c:ext>
          </c:extLst>
        </c:ser>
        <c:ser>
          <c:idx val="7"/>
          <c:order val="7"/>
          <c:tx>
            <c:strRef>
              <c:f>'4.1'!$A$15</c:f>
              <c:strCache>
                <c:ptCount val="1"/>
                <c:pt idx="0">
                  <c:v>Jaderné palivo</c:v>
                </c:pt>
              </c:strCache>
            </c:strRef>
          </c:tx>
          <c:invertIfNegative val="0"/>
          <c:val>
            <c:numRef>
              <c:f>'4.1'!$B$15:$M$15</c:f>
              <c:numCache>
                <c:formatCode>#,##0.0</c:formatCode>
                <c:ptCount val="12"/>
                <c:pt idx="0">
                  <c:v>129.119</c:v>
                </c:pt>
                <c:pt idx="1">
                  <c:v>111.499</c:v>
                </c:pt>
                <c:pt idx="2">
                  <c:v>67.034000000000006</c:v>
                </c:pt>
                <c:pt idx="3">
                  <c:v>32.914999999999999</c:v>
                </c:pt>
                <c:pt idx="4">
                  <c:v>41.600999999999999</c:v>
                </c:pt>
                <c:pt idx="5">
                  <c:v>27.608000000000001</c:v>
                </c:pt>
                <c:pt idx="6">
                  <c:v>10.057</c:v>
                </c:pt>
                <c:pt idx="7">
                  <c:v>13.371</c:v>
                </c:pt>
                <c:pt idx="8">
                  <c:v>32.023000000000003</c:v>
                </c:pt>
                <c:pt idx="9">
                  <c:v>0</c:v>
                </c:pt>
                <c:pt idx="10">
                  <c:v>0</c:v>
                </c:pt>
                <c:pt idx="11">
                  <c:v>0</c:v>
                </c:pt>
              </c:numCache>
            </c:numRef>
          </c:val>
          <c:extLst xmlns:c16r2="http://schemas.microsoft.com/office/drawing/2015/06/chart">
            <c:ext xmlns:c16="http://schemas.microsoft.com/office/drawing/2014/chart" uri="{C3380CC4-5D6E-409C-BE32-E72D297353CC}">
              <c16:uniqueId val="{00000007-47B2-470A-85CA-BED159C697C6}"/>
            </c:ext>
          </c:extLst>
        </c:ser>
        <c:ser>
          <c:idx val="8"/>
          <c:order val="8"/>
          <c:tx>
            <c:strRef>
              <c:f>'4.1'!$A$16</c:f>
              <c:strCache>
                <c:ptCount val="1"/>
                <c:pt idx="0">
                  <c:v>Koks</c:v>
                </c:pt>
              </c:strCache>
            </c:strRef>
          </c:tx>
          <c:invertIfNegative val="0"/>
          <c:val>
            <c:numRef>
              <c:f>'4.1'!$B$16:$M$16</c:f>
              <c:numCache>
                <c:formatCode>#,##0.0</c:formatCode>
                <c:ptCount val="12"/>
                <c:pt idx="0">
                  <c:v>2.3730000000000001E-2</c:v>
                </c:pt>
                <c:pt idx="1">
                  <c:v>4.1739999999999999E-2</c:v>
                </c:pt>
                <c:pt idx="2">
                  <c:v>3.295E-2</c:v>
                </c:pt>
                <c:pt idx="3">
                  <c:v>1.098E-2</c:v>
                </c:pt>
                <c:pt idx="4">
                  <c:v>1.274E-2</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8-47B2-470A-85CA-BED159C697C6}"/>
            </c:ext>
          </c:extLst>
        </c:ser>
        <c:ser>
          <c:idx val="9"/>
          <c:order val="9"/>
          <c:tx>
            <c:strRef>
              <c:f>'4.1'!$A$17</c:f>
              <c:strCache>
                <c:ptCount val="1"/>
                <c:pt idx="0">
                  <c:v>Odpadní teplo</c:v>
                </c:pt>
              </c:strCache>
            </c:strRef>
          </c:tx>
          <c:invertIfNegative val="0"/>
          <c:val>
            <c:numRef>
              <c:f>'4.1'!$B$17:$M$17</c:f>
              <c:numCache>
                <c:formatCode>#,##0.0</c:formatCode>
                <c:ptCount val="12"/>
                <c:pt idx="0">
                  <c:v>743.60263199999997</c:v>
                </c:pt>
                <c:pt idx="1">
                  <c:v>656.97107299999993</c:v>
                </c:pt>
                <c:pt idx="2">
                  <c:v>517.52970900000003</c:v>
                </c:pt>
                <c:pt idx="3">
                  <c:v>433.745385</c:v>
                </c:pt>
                <c:pt idx="4">
                  <c:v>601.698128</c:v>
                </c:pt>
                <c:pt idx="5">
                  <c:v>593.69997999999998</c:v>
                </c:pt>
                <c:pt idx="6">
                  <c:v>681.06866200000002</c:v>
                </c:pt>
                <c:pt idx="7">
                  <c:v>617.78827100000012</c:v>
                </c:pt>
                <c:pt idx="8">
                  <c:v>723.47055</c:v>
                </c:pt>
                <c:pt idx="9">
                  <c:v>0</c:v>
                </c:pt>
                <c:pt idx="10">
                  <c:v>0</c:v>
                </c:pt>
                <c:pt idx="11">
                  <c:v>0</c:v>
                </c:pt>
              </c:numCache>
            </c:numRef>
          </c:val>
          <c:extLst xmlns:c16r2="http://schemas.microsoft.com/office/drawing/2015/06/chart">
            <c:ext xmlns:c16="http://schemas.microsoft.com/office/drawing/2014/chart" uri="{C3380CC4-5D6E-409C-BE32-E72D297353CC}">
              <c16:uniqueId val="{00000009-47B2-470A-85CA-BED159C697C6}"/>
            </c:ext>
          </c:extLst>
        </c:ser>
        <c:ser>
          <c:idx val="10"/>
          <c:order val="10"/>
          <c:tx>
            <c:strRef>
              <c:f>'4.1'!$A$18</c:f>
              <c:strCache>
                <c:ptCount val="1"/>
                <c:pt idx="0">
                  <c:v>Ostatní kapalná paliva</c:v>
                </c:pt>
              </c:strCache>
            </c:strRef>
          </c:tx>
          <c:invertIfNegative val="0"/>
          <c:val>
            <c:numRef>
              <c:f>'4.1'!$B$18:$M$18</c:f>
              <c:numCache>
                <c:formatCode>#,##0.0</c:formatCode>
                <c:ptCount val="12"/>
                <c:pt idx="0">
                  <c:v>90.667529999999999</c:v>
                </c:pt>
                <c:pt idx="1">
                  <c:v>87.281487000000013</c:v>
                </c:pt>
                <c:pt idx="2">
                  <c:v>81.832954999999998</c:v>
                </c:pt>
                <c:pt idx="3">
                  <c:v>76.135387000000009</c:v>
                </c:pt>
                <c:pt idx="4">
                  <c:v>3.1073589999999998</c:v>
                </c:pt>
                <c:pt idx="5">
                  <c:v>41.703850999999993</c:v>
                </c:pt>
                <c:pt idx="6">
                  <c:v>27.277767000000001</c:v>
                </c:pt>
                <c:pt idx="7">
                  <c:v>3.1468380000000002</c:v>
                </c:pt>
                <c:pt idx="8">
                  <c:v>15.125228999999999</c:v>
                </c:pt>
                <c:pt idx="9">
                  <c:v>0</c:v>
                </c:pt>
                <c:pt idx="10">
                  <c:v>0</c:v>
                </c:pt>
                <c:pt idx="11">
                  <c:v>0</c:v>
                </c:pt>
              </c:numCache>
            </c:numRef>
          </c:val>
          <c:extLst xmlns:c16r2="http://schemas.microsoft.com/office/drawing/2015/06/chart">
            <c:ext xmlns:c16="http://schemas.microsoft.com/office/drawing/2014/chart" uri="{C3380CC4-5D6E-409C-BE32-E72D297353CC}">
              <c16:uniqueId val="{0000000A-47B2-470A-85CA-BED159C697C6}"/>
            </c:ext>
          </c:extLst>
        </c:ser>
        <c:ser>
          <c:idx val="11"/>
          <c:order val="11"/>
          <c:tx>
            <c:strRef>
              <c:f>'4.1'!$A$19</c:f>
              <c:strCache>
                <c:ptCount val="1"/>
                <c:pt idx="0">
                  <c:v>Ostatní pevná paliva</c:v>
                </c:pt>
              </c:strCache>
            </c:strRef>
          </c:tx>
          <c:invertIfNegative val="0"/>
          <c:val>
            <c:numRef>
              <c:f>'4.1'!$B$19:$M$19</c:f>
              <c:numCache>
                <c:formatCode>#,##0.0</c:formatCode>
                <c:ptCount val="12"/>
                <c:pt idx="0">
                  <c:v>422.53417899999994</c:v>
                </c:pt>
                <c:pt idx="1">
                  <c:v>400.09166499999998</c:v>
                </c:pt>
                <c:pt idx="2">
                  <c:v>415.28912500000001</c:v>
                </c:pt>
                <c:pt idx="3">
                  <c:v>405.67612099999997</c:v>
                </c:pt>
                <c:pt idx="4">
                  <c:v>401.87583519688945</c:v>
                </c:pt>
                <c:pt idx="5">
                  <c:v>366.31167528169277</c:v>
                </c:pt>
                <c:pt idx="6">
                  <c:v>339.25801920095324</c:v>
                </c:pt>
                <c:pt idx="7">
                  <c:v>338.53444066852165</c:v>
                </c:pt>
                <c:pt idx="8">
                  <c:v>293.67323163812591</c:v>
                </c:pt>
                <c:pt idx="9">
                  <c:v>0</c:v>
                </c:pt>
                <c:pt idx="10">
                  <c:v>0</c:v>
                </c:pt>
                <c:pt idx="11">
                  <c:v>0</c:v>
                </c:pt>
              </c:numCache>
            </c:numRef>
          </c:val>
          <c:extLst xmlns:c16r2="http://schemas.microsoft.com/office/drawing/2015/06/chart">
            <c:ext xmlns:c16="http://schemas.microsoft.com/office/drawing/2014/chart" uri="{C3380CC4-5D6E-409C-BE32-E72D297353CC}">
              <c16:uniqueId val="{0000000B-47B2-470A-85CA-BED159C697C6}"/>
            </c:ext>
          </c:extLst>
        </c:ser>
        <c:ser>
          <c:idx val="12"/>
          <c:order val="12"/>
          <c:tx>
            <c:strRef>
              <c:f>'4.1'!$A$20</c:f>
              <c:strCache>
                <c:ptCount val="1"/>
                <c:pt idx="0">
                  <c:v>Ostatní plyny</c:v>
                </c:pt>
              </c:strCache>
            </c:strRef>
          </c:tx>
          <c:invertIfNegative val="0"/>
          <c:val>
            <c:numRef>
              <c:f>'4.1'!$B$20:$M$20</c:f>
              <c:numCache>
                <c:formatCode>#,##0.0</c:formatCode>
                <c:ptCount val="12"/>
                <c:pt idx="0">
                  <c:v>969.12332900000001</c:v>
                </c:pt>
                <c:pt idx="1">
                  <c:v>876.19513599999982</c:v>
                </c:pt>
                <c:pt idx="2">
                  <c:v>909.80037700000014</c:v>
                </c:pt>
                <c:pt idx="3">
                  <c:v>659.98187499999983</c:v>
                </c:pt>
                <c:pt idx="4">
                  <c:v>659.79252599999984</c:v>
                </c:pt>
                <c:pt idx="5">
                  <c:v>644.49453600000015</c:v>
                </c:pt>
                <c:pt idx="6">
                  <c:v>647.28847499999983</c:v>
                </c:pt>
                <c:pt idx="7">
                  <c:v>729.73953700000015</c:v>
                </c:pt>
                <c:pt idx="8">
                  <c:v>667.80839600000013</c:v>
                </c:pt>
                <c:pt idx="9">
                  <c:v>0</c:v>
                </c:pt>
                <c:pt idx="10">
                  <c:v>0</c:v>
                </c:pt>
                <c:pt idx="11">
                  <c:v>0</c:v>
                </c:pt>
              </c:numCache>
            </c:numRef>
          </c:val>
          <c:extLst xmlns:c16r2="http://schemas.microsoft.com/office/drawing/2015/06/chart">
            <c:ext xmlns:c16="http://schemas.microsoft.com/office/drawing/2014/chart" uri="{C3380CC4-5D6E-409C-BE32-E72D297353CC}">
              <c16:uniqueId val="{0000000C-47B2-470A-85CA-BED159C697C6}"/>
            </c:ext>
          </c:extLst>
        </c:ser>
        <c:ser>
          <c:idx val="13"/>
          <c:order val="13"/>
          <c:tx>
            <c:strRef>
              <c:f>'4.1'!$A$21</c:f>
              <c:strCache>
                <c:ptCount val="1"/>
                <c:pt idx="0">
                  <c:v>Ostatní</c:v>
                </c:pt>
              </c:strCache>
            </c:strRef>
          </c:tx>
          <c:invertIfNegative val="0"/>
          <c:val>
            <c:numRef>
              <c:f>'4.1'!$B$21:$M$21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D-47B2-470A-85CA-BED159C697C6}"/>
            </c:ext>
          </c:extLst>
        </c:ser>
        <c:ser>
          <c:idx val="14"/>
          <c:order val="14"/>
          <c:tx>
            <c:strRef>
              <c:f>'4.1'!$A$22</c:f>
              <c:strCache>
                <c:ptCount val="1"/>
                <c:pt idx="0">
                  <c:v>Topné oleje</c:v>
                </c:pt>
              </c:strCache>
            </c:strRef>
          </c:tx>
          <c:invertIfNegative val="0"/>
          <c:val>
            <c:numRef>
              <c:f>'4.1'!$B$22:$M$22</c:f>
              <c:numCache>
                <c:formatCode>#,##0.0</c:formatCode>
                <c:ptCount val="12"/>
                <c:pt idx="0">
                  <c:v>14.507134000000004</c:v>
                </c:pt>
                <c:pt idx="1">
                  <c:v>8.3715479999999989</c:v>
                </c:pt>
                <c:pt idx="2">
                  <c:v>12.226267999999999</c:v>
                </c:pt>
                <c:pt idx="3">
                  <c:v>5.7722160000000002</c:v>
                </c:pt>
                <c:pt idx="4">
                  <c:v>3.8467600000000002</c:v>
                </c:pt>
                <c:pt idx="5">
                  <c:v>15.035188000000003</c:v>
                </c:pt>
                <c:pt idx="6">
                  <c:v>16.201642</c:v>
                </c:pt>
                <c:pt idx="7">
                  <c:v>2.9360290000000004</c:v>
                </c:pt>
                <c:pt idx="8">
                  <c:v>11.261627999999998</c:v>
                </c:pt>
                <c:pt idx="9">
                  <c:v>0</c:v>
                </c:pt>
                <c:pt idx="10">
                  <c:v>0</c:v>
                </c:pt>
                <c:pt idx="11">
                  <c:v>0</c:v>
                </c:pt>
              </c:numCache>
            </c:numRef>
          </c:val>
          <c:extLst xmlns:c16r2="http://schemas.microsoft.com/office/drawing/2015/06/chart">
            <c:ext xmlns:c16="http://schemas.microsoft.com/office/drawing/2014/chart" uri="{C3380CC4-5D6E-409C-BE32-E72D297353CC}">
              <c16:uniqueId val="{0000000E-47B2-470A-85CA-BED159C697C6}"/>
            </c:ext>
          </c:extLst>
        </c:ser>
        <c:ser>
          <c:idx val="15"/>
          <c:order val="15"/>
          <c:tx>
            <c:strRef>
              <c:f>'4.1'!$A$23</c:f>
              <c:strCache>
                <c:ptCount val="1"/>
                <c:pt idx="0">
                  <c:v>Zemní plyn</c:v>
                </c:pt>
              </c:strCache>
            </c:strRef>
          </c:tx>
          <c:spPr>
            <a:solidFill>
              <a:srgbClr val="EBE600"/>
            </a:solidFill>
          </c:spPr>
          <c:invertIfNegative val="0"/>
          <c:val>
            <c:numRef>
              <c:f>'4.1'!$B$23:$M$23</c:f>
              <c:numCache>
                <c:formatCode>#,##0.0</c:formatCode>
                <c:ptCount val="12"/>
                <c:pt idx="0">
                  <c:v>4240.9948411431387</c:v>
                </c:pt>
                <c:pt idx="1">
                  <c:v>3225.9679716274868</c:v>
                </c:pt>
                <c:pt idx="2">
                  <c:v>3170.8981218514218</c:v>
                </c:pt>
                <c:pt idx="3">
                  <c:v>2221.687719891243</c:v>
                </c:pt>
                <c:pt idx="4">
                  <c:v>1848.0752638031115</c:v>
                </c:pt>
                <c:pt idx="5">
                  <c:v>1305.1986447183076</c:v>
                </c:pt>
                <c:pt idx="6">
                  <c:v>1424.1109707990477</c:v>
                </c:pt>
                <c:pt idx="7">
                  <c:v>1379.6665513314783</c:v>
                </c:pt>
                <c:pt idx="8">
                  <c:v>1692.8298153618741</c:v>
                </c:pt>
                <c:pt idx="9">
                  <c:v>0</c:v>
                </c:pt>
                <c:pt idx="10">
                  <c:v>0</c:v>
                </c:pt>
                <c:pt idx="11">
                  <c:v>0</c:v>
                </c:pt>
              </c:numCache>
            </c:numRef>
          </c:val>
          <c:extLst xmlns:c16r2="http://schemas.microsoft.com/office/drawing/2015/06/chart">
            <c:ext xmlns:c16="http://schemas.microsoft.com/office/drawing/2014/chart" uri="{C3380CC4-5D6E-409C-BE32-E72D297353CC}">
              <c16:uniqueId val="{0000000F-47B2-470A-85CA-BED159C697C6}"/>
            </c:ext>
          </c:extLst>
        </c:ser>
        <c:dLbls>
          <c:showLegendKey val="0"/>
          <c:showVal val="0"/>
          <c:showCatName val="0"/>
          <c:showSerName val="0"/>
          <c:showPercent val="0"/>
          <c:showBubbleSize val="0"/>
        </c:dLbls>
        <c:gapWidth val="104"/>
        <c:overlap val="100"/>
        <c:axId val="104878080"/>
        <c:axId val="104879616"/>
      </c:barChart>
      <c:catAx>
        <c:axId val="104878080"/>
        <c:scaling>
          <c:orientation val="minMax"/>
        </c:scaling>
        <c:delete val="0"/>
        <c:axPos val="b"/>
        <c:majorTickMark val="none"/>
        <c:minorTickMark val="none"/>
        <c:tickLblPos val="nextTo"/>
        <c:txPr>
          <a:bodyPr/>
          <a:lstStyle/>
          <a:p>
            <a:pPr>
              <a:defRPr sz="900"/>
            </a:pPr>
            <a:endParaRPr lang="cs-CZ"/>
          </a:p>
        </c:txPr>
        <c:crossAx val="104879616"/>
        <c:crosses val="autoZero"/>
        <c:auto val="1"/>
        <c:lblAlgn val="ctr"/>
        <c:lblOffset val="100"/>
        <c:noMultiLvlLbl val="0"/>
      </c:catAx>
      <c:valAx>
        <c:axId val="104879616"/>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04878080"/>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extLst xmlns:c16r2="http://schemas.microsoft.com/office/drawing/2015/06/chart">
            <c:ext xmlns:c16="http://schemas.microsoft.com/office/drawing/2014/chart" uri="{C3380CC4-5D6E-409C-BE32-E72D297353CC}">
              <c16:uniqueId val="{00000000-D95D-4BE8-B90F-1BC38005B34F}"/>
            </c:ext>
          </c:extLst>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extLst xmlns:c16r2="http://schemas.microsoft.com/office/drawing/2015/06/chart">
            <c:ext xmlns:c16="http://schemas.microsoft.com/office/drawing/2014/chart" uri="{C3380CC4-5D6E-409C-BE32-E72D297353CC}">
              <c16:uniqueId val="{00000001-D95D-4BE8-B90F-1BC38005B34F}"/>
            </c:ext>
          </c:extLst>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extLst xmlns:c16r2="http://schemas.microsoft.com/office/drawing/2015/06/chart">
            <c:ext xmlns:c16="http://schemas.microsoft.com/office/drawing/2014/chart" uri="{C3380CC4-5D6E-409C-BE32-E72D297353CC}">
              <c16:uniqueId val="{00000002-D95D-4BE8-B90F-1BC38005B34F}"/>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extLst xmlns:c16r2="http://schemas.microsoft.com/office/drawing/2015/06/chart">
            <c:ext xmlns:c16="http://schemas.microsoft.com/office/drawing/2014/chart" uri="{C3380CC4-5D6E-409C-BE32-E72D297353CC}">
              <c16:uniqueId val="{00000003-D95D-4BE8-B90F-1BC38005B34F}"/>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extLst xmlns:c16r2="http://schemas.microsoft.com/office/drawing/2015/06/chart">
            <c:ext xmlns:c16="http://schemas.microsoft.com/office/drawing/2014/chart" uri="{C3380CC4-5D6E-409C-BE32-E72D297353CC}">
              <c16:uniqueId val="{00000004-D95D-4BE8-B90F-1BC38005B34F}"/>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extLst xmlns:c16r2="http://schemas.microsoft.com/office/drawing/2015/06/chart">
            <c:ext xmlns:c16="http://schemas.microsoft.com/office/drawing/2014/chart" uri="{C3380CC4-5D6E-409C-BE32-E72D297353CC}">
              <c16:uniqueId val="{00000005-D95D-4BE8-B90F-1BC38005B34F}"/>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extLst xmlns:c16r2="http://schemas.microsoft.com/office/drawing/2015/06/chart">
            <c:ext xmlns:c16="http://schemas.microsoft.com/office/drawing/2014/chart" uri="{C3380CC4-5D6E-409C-BE32-E72D297353CC}">
              <c16:uniqueId val="{00000006-D95D-4BE8-B90F-1BC38005B34F}"/>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extLst xmlns:c16r2="http://schemas.microsoft.com/office/drawing/2015/06/chart">
            <c:ext xmlns:c16="http://schemas.microsoft.com/office/drawing/2014/chart" uri="{C3380CC4-5D6E-409C-BE32-E72D297353CC}">
              <c16:uniqueId val="{00000007-D95D-4BE8-B90F-1BC38005B34F}"/>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extLst xmlns:c16r2="http://schemas.microsoft.com/office/drawing/2015/06/chart">
            <c:ext xmlns:c16="http://schemas.microsoft.com/office/drawing/2014/chart" uri="{C3380CC4-5D6E-409C-BE32-E72D297353CC}">
              <c16:uniqueId val="{00000008-D95D-4BE8-B90F-1BC38005B34F}"/>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extLst xmlns:c16r2="http://schemas.microsoft.com/office/drawing/2015/06/chart">
            <c:ext xmlns:c16="http://schemas.microsoft.com/office/drawing/2014/chart" uri="{C3380CC4-5D6E-409C-BE32-E72D297353CC}">
              <c16:uniqueId val="{00000009-D95D-4BE8-B90F-1BC38005B34F}"/>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extLst xmlns:c16r2="http://schemas.microsoft.com/office/drawing/2015/06/chart">
            <c:ext xmlns:c16="http://schemas.microsoft.com/office/drawing/2014/chart" uri="{C3380CC4-5D6E-409C-BE32-E72D297353CC}">
              <c16:uniqueId val="{0000000A-D95D-4BE8-B90F-1BC38005B34F}"/>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extLst xmlns:c16r2="http://schemas.microsoft.com/office/drawing/2015/06/chart">
            <c:ext xmlns:c16="http://schemas.microsoft.com/office/drawing/2014/chart" uri="{C3380CC4-5D6E-409C-BE32-E72D297353CC}">
              <c16:uniqueId val="{0000000B-D95D-4BE8-B90F-1BC38005B34F}"/>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extLst xmlns:c16r2="http://schemas.microsoft.com/office/drawing/2015/06/chart">
            <c:ext xmlns:c16="http://schemas.microsoft.com/office/drawing/2014/chart" uri="{C3380CC4-5D6E-409C-BE32-E72D297353CC}">
              <c16:uniqueId val="{0000000C-D95D-4BE8-B90F-1BC38005B34F}"/>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extLst xmlns:c16r2="http://schemas.microsoft.com/office/drawing/2015/06/chart">
            <c:ext xmlns:c16="http://schemas.microsoft.com/office/drawing/2014/chart" uri="{C3380CC4-5D6E-409C-BE32-E72D297353CC}">
              <c16:uniqueId val="{0000000D-D95D-4BE8-B90F-1BC38005B34F}"/>
            </c:ext>
          </c:extLst>
        </c:ser>
        <c:dLbls>
          <c:showLegendKey val="0"/>
          <c:showVal val="0"/>
          <c:showCatName val="0"/>
          <c:showSerName val="0"/>
          <c:showPercent val="0"/>
          <c:showBubbleSize val="0"/>
        </c:dLbls>
        <c:gapWidth val="150"/>
        <c:axId val="142045952"/>
        <c:axId val="142047488"/>
      </c:barChart>
      <c:catAx>
        <c:axId val="142045952"/>
        <c:scaling>
          <c:orientation val="minMax"/>
        </c:scaling>
        <c:delete val="1"/>
        <c:axPos val="b"/>
        <c:numFmt formatCode="General" sourceLinked="1"/>
        <c:majorTickMark val="out"/>
        <c:minorTickMark val="none"/>
        <c:tickLblPos val="nextTo"/>
        <c:crossAx val="142047488"/>
        <c:crosses val="autoZero"/>
        <c:auto val="1"/>
        <c:lblAlgn val="ctr"/>
        <c:lblOffset val="100"/>
        <c:noMultiLvlLbl val="0"/>
      </c:catAx>
      <c:valAx>
        <c:axId val="142047488"/>
        <c:scaling>
          <c:orientation val="minMax"/>
        </c:scaling>
        <c:delete val="1"/>
        <c:axPos val="l"/>
        <c:numFmt formatCode="General" sourceLinked="1"/>
        <c:majorTickMark val="out"/>
        <c:minorTickMark val="none"/>
        <c:tickLblPos val="nextTo"/>
        <c:crossAx val="1420459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(MW</a:t>
            </a:r>
            <a:r>
              <a:rPr lang="cs-CZ" sz="1000" baseline="-25000"/>
              <a:t>t</a:t>
            </a:r>
            <a:r>
              <a:rPr lang="cs-CZ" sz="1000"/>
              <a:t>)</a:t>
            </a:r>
          </a:p>
        </c:rich>
      </c:tx>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#,##0.0</c:formatCode>
                <c:ptCount val="12"/>
                <c:pt idx="0">
                  <c:v>2104.6369999999988</c:v>
                </c:pt>
                <c:pt idx="1">
                  <c:v>2107.7969999999987</c:v>
                </c:pt>
                <c:pt idx="2">
                  <c:v>2107.7969999999987</c:v>
                </c:pt>
                <c:pt idx="3">
                  <c:v>2097.5699999999988</c:v>
                </c:pt>
                <c:pt idx="4">
                  <c:v>2097.5699999999988</c:v>
                </c:pt>
                <c:pt idx="5">
                  <c:v>2084.829999999999</c:v>
                </c:pt>
                <c:pt idx="6">
                  <c:v>2058.7069999999994</c:v>
                </c:pt>
                <c:pt idx="7">
                  <c:v>2058.1849999999995</c:v>
                </c:pt>
                <c:pt idx="8">
                  <c:v>2060.6949999999988</c:v>
                </c:pt>
                <c:pt idx="9">
                  <c:v>0</c:v>
                </c:pt>
                <c:pt idx="10">
                  <c:v>0</c:v>
                </c:pt>
                <c:pt idx="11">
                  <c:v>0</c:v>
                </c:pt>
              </c:numCache>
            </c:numRef>
          </c:val>
          <c:extLst xmlns:c16r2="http://schemas.microsoft.com/office/drawing/2015/06/chart">
            <c:ext xmlns:c16="http://schemas.microsoft.com/office/drawing/2014/chart" uri="{C3380CC4-5D6E-409C-BE32-E72D297353CC}">
              <c16:uniqueId val="{00000000-3EA5-4EF7-A850-C3965CBDC814}"/>
            </c:ext>
          </c:extLst>
        </c:ser>
        <c:ser>
          <c:idx val="1"/>
          <c:order val="1"/>
          <c:tx>
            <c:strRef>
              <c:f>'6'!$A$8</c:f>
              <c:strCache>
                <c:ptCount val="1"/>
                <c:pt idx="0">
                  <c:v>Jihočeský kraj (JHČ)</c:v>
                </c:pt>
              </c:strCache>
            </c:strRef>
          </c:tx>
          <c:invertIfNegative val="0"/>
          <c:val>
            <c:numRef>
              <c:f>'6'!$B$8:$M$8</c:f>
              <c:numCache>
                <c:formatCode>#,##0.0</c:formatCode>
                <c:ptCount val="12"/>
                <c:pt idx="0">
                  <c:v>2218.2910000000011</c:v>
                </c:pt>
                <c:pt idx="1">
                  <c:v>2218.2910000000011</c:v>
                </c:pt>
                <c:pt idx="2">
                  <c:v>2218.2890000000011</c:v>
                </c:pt>
                <c:pt idx="3">
                  <c:v>2215.4240000000009</c:v>
                </c:pt>
                <c:pt idx="4">
                  <c:v>2215.4240000000009</c:v>
                </c:pt>
                <c:pt idx="5">
                  <c:v>2215.4250000000006</c:v>
                </c:pt>
                <c:pt idx="6">
                  <c:v>2226.1850000000009</c:v>
                </c:pt>
                <c:pt idx="7">
                  <c:v>2237.5600000000009</c:v>
                </c:pt>
                <c:pt idx="8">
                  <c:v>2237.5600000000009</c:v>
                </c:pt>
                <c:pt idx="9">
                  <c:v>0</c:v>
                </c:pt>
                <c:pt idx="10">
                  <c:v>0</c:v>
                </c:pt>
                <c:pt idx="11">
                  <c:v>0</c:v>
                </c:pt>
              </c:numCache>
            </c:numRef>
          </c:val>
          <c:extLst xmlns:c16r2="http://schemas.microsoft.com/office/drawing/2015/06/chart">
            <c:ext xmlns:c16="http://schemas.microsoft.com/office/drawing/2014/chart" uri="{C3380CC4-5D6E-409C-BE32-E72D297353CC}">
              <c16:uniqueId val="{00000001-3EA5-4EF7-A850-C3965CBDC814}"/>
            </c:ext>
          </c:extLst>
        </c:ser>
        <c:ser>
          <c:idx val="2"/>
          <c:order val="2"/>
          <c:tx>
            <c:strRef>
              <c:f>'6'!$A$9</c:f>
              <c:strCache>
                <c:ptCount val="1"/>
                <c:pt idx="0">
                  <c:v>Jihomoravský kraj (JHM)</c:v>
                </c:pt>
              </c:strCache>
            </c:strRef>
          </c:tx>
          <c:invertIfNegative val="0"/>
          <c:val>
            <c:numRef>
              <c:f>'6'!$B$9:$M$9</c:f>
              <c:numCache>
                <c:formatCode>#,##0.0</c:formatCode>
                <c:ptCount val="12"/>
                <c:pt idx="0">
                  <c:v>1932.6029999999996</c:v>
                </c:pt>
                <c:pt idx="1">
                  <c:v>1932.5959999999993</c:v>
                </c:pt>
                <c:pt idx="2">
                  <c:v>1932.5989999999993</c:v>
                </c:pt>
                <c:pt idx="3">
                  <c:v>1934.5469999999991</c:v>
                </c:pt>
                <c:pt idx="4">
                  <c:v>1932.234999999999</c:v>
                </c:pt>
                <c:pt idx="5">
                  <c:v>1932.678999999999</c:v>
                </c:pt>
                <c:pt idx="6">
                  <c:v>1932.5649999999989</c:v>
                </c:pt>
                <c:pt idx="7">
                  <c:v>2626.4619999999991</c:v>
                </c:pt>
                <c:pt idx="8">
                  <c:v>1932.156999999999</c:v>
                </c:pt>
                <c:pt idx="9">
                  <c:v>0</c:v>
                </c:pt>
                <c:pt idx="10">
                  <c:v>0</c:v>
                </c:pt>
                <c:pt idx="11">
                  <c:v>0</c:v>
                </c:pt>
              </c:numCache>
            </c:numRef>
          </c:val>
          <c:extLst xmlns:c16r2="http://schemas.microsoft.com/office/drawing/2015/06/chart">
            <c:ext xmlns:c16="http://schemas.microsoft.com/office/drawing/2014/chart" uri="{C3380CC4-5D6E-409C-BE32-E72D297353CC}">
              <c16:uniqueId val="{00000002-3EA5-4EF7-A850-C3965CBDC814}"/>
            </c:ext>
          </c:extLst>
        </c:ser>
        <c:ser>
          <c:idx val="3"/>
          <c:order val="3"/>
          <c:tx>
            <c:strRef>
              <c:f>'6'!$A$10</c:f>
              <c:strCache>
                <c:ptCount val="1"/>
                <c:pt idx="0">
                  <c:v>Karlovarský kraj (KVK)</c:v>
                </c:pt>
              </c:strCache>
            </c:strRef>
          </c:tx>
          <c:invertIfNegative val="0"/>
          <c:val>
            <c:numRef>
              <c:f>'6'!$B$10:$M$10</c:f>
              <c:numCache>
                <c:formatCode>#,##0.0</c:formatCode>
                <c:ptCount val="12"/>
                <c:pt idx="0">
                  <c:v>2871.8959999999997</c:v>
                </c:pt>
                <c:pt idx="1">
                  <c:v>2871.8969999999999</c:v>
                </c:pt>
                <c:pt idx="2">
                  <c:v>2871.7370000000001</c:v>
                </c:pt>
                <c:pt idx="3">
                  <c:v>2869.4019999999996</c:v>
                </c:pt>
                <c:pt idx="4">
                  <c:v>2869.4029999999998</c:v>
                </c:pt>
                <c:pt idx="5">
                  <c:v>2869.4019999999996</c:v>
                </c:pt>
                <c:pt idx="6">
                  <c:v>2869.2989999999995</c:v>
                </c:pt>
                <c:pt idx="7">
                  <c:v>2869.3029999999999</c:v>
                </c:pt>
                <c:pt idx="8">
                  <c:v>2869.3019999999997</c:v>
                </c:pt>
                <c:pt idx="9">
                  <c:v>0</c:v>
                </c:pt>
                <c:pt idx="10">
                  <c:v>0</c:v>
                </c:pt>
                <c:pt idx="11">
                  <c:v>0</c:v>
                </c:pt>
              </c:numCache>
            </c:numRef>
          </c:val>
          <c:extLst xmlns:c16r2="http://schemas.microsoft.com/office/drawing/2015/06/chart">
            <c:ext xmlns:c16="http://schemas.microsoft.com/office/drawing/2014/chart" uri="{C3380CC4-5D6E-409C-BE32-E72D297353CC}">
              <c16:uniqueId val="{00000003-3EA5-4EF7-A850-C3965CBDC814}"/>
            </c:ext>
          </c:extLst>
        </c:ser>
        <c:ser>
          <c:idx val="4"/>
          <c:order val="4"/>
          <c:tx>
            <c:strRef>
              <c:f>'6'!$A$11</c:f>
              <c:strCache>
                <c:ptCount val="1"/>
                <c:pt idx="0">
                  <c:v>Kraj Vysočina (VYS)</c:v>
                </c:pt>
              </c:strCache>
            </c:strRef>
          </c:tx>
          <c:invertIfNegative val="0"/>
          <c:val>
            <c:numRef>
              <c:f>'6'!$B$11:$M$11</c:f>
              <c:numCache>
                <c:formatCode>#,##0.0</c:formatCode>
                <c:ptCount val="12"/>
                <c:pt idx="0">
                  <c:v>602.40500000000031</c:v>
                </c:pt>
                <c:pt idx="1">
                  <c:v>607.82100000000037</c:v>
                </c:pt>
                <c:pt idx="2">
                  <c:v>607.82100000000037</c:v>
                </c:pt>
                <c:pt idx="3">
                  <c:v>604.63800000000037</c:v>
                </c:pt>
                <c:pt idx="4">
                  <c:v>604.5930000000003</c:v>
                </c:pt>
                <c:pt idx="5">
                  <c:v>604.21700000000033</c:v>
                </c:pt>
                <c:pt idx="6">
                  <c:v>575.21100000000024</c:v>
                </c:pt>
                <c:pt idx="7">
                  <c:v>575.25200000000029</c:v>
                </c:pt>
                <c:pt idx="8">
                  <c:v>574.8000000000003</c:v>
                </c:pt>
                <c:pt idx="9">
                  <c:v>0</c:v>
                </c:pt>
                <c:pt idx="10">
                  <c:v>0</c:v>
                </c:pt>
                <c:pt idx="11">
                  <c:v>0</c:v>
                </c:pt>
              </c:numCache>
            </c:numRef>
          </c:val>
          <c:extLst xmlns:c16r2="http://schemas.microsoft.com/office/drawing/2015/06/chart">
            <c:ext xmlns:c16="http://schemas.microsoft.com/office/drawing/2014/chart" uri="{C3380CC4-5D6E-409C-BE32-E72D297353CC}">
              <c16:uniqueId val="{00000004-3EA5-4EF7-A850-C3965CBDC814}"/>
            </c:ext>
          </c:extLst>
        </c:ser>
        <c:ser>
          <c:idx val="5"/>
          <c:order val="5"/>
          <c:tx>
            <c:strRef>
              <c:f>'6'!$A$12</c:f>
              <c:strCache>
                <c:ptCount val="1"/>
                <c:pt idx="0">
                  <c:v>Královéhradecký kraj (HKK)</c:v>
                </c:pt>
              </c:strCache>
            </c:strRef>
          </c:tx>
          <c:invertIfNegative val="0"/>
          <c:val>
            <c:numRef>
              <c:f>'6'!$B$12:$M$12</c:f>
              <c:numCache>
                <c:formatCode>#,##0.0</c:formatCode>
                <c:ptCount val="12"/>
                <c:pt idx="0">
                  <c:v>1028.2255</c:v>
                </c:pt>
                <c:pt idx="1">
                  <c:v>1028.2255</c:v>
                </c:pt>
                <c:pt idx="2">
                  <c:v>1028.2255</c:v>
                </c:pt>
                <c:pt idx="3">
                  <c:v>1027.8654999999999</c:v>
                </c:pt>
                <c:pt idx="4">
                  <c:v>1027.8654999999999</c:v>
                </c:pt>
                <c:pt idx="5">
                  <c:v>1027.8654999999999</c:v>
                </c:pt>
                <c:pt idx="6">
                  <c:v>1077.5664999999997</c:v>
                </c:pt>
                <c:pt idx="7">
                  <c:v>1077.1644999999999</c:v>
                </c:pt>
                <c:pt idx="8">
                  <c:v>1077.1644999999999</c:v>
                </c:pt>
                <c:pt idx="9">
                  <c:v>0</c:v>
                </c:pt>
                <c:pt idx="10">
                  <c:v>0</c:v>
                </c:pt>
                <c:pt idx="11">
                  <c:v>0</c:v>
                </c:pt>
              </c:numCache>
            </c:numRef>
          </c:val>
          <c:extLst xmlns:c16r2="http://schemas.microsoft.com/office/drawing/2015/06/chart">
            <c:ext xmlns:c16="http://schemas.microsoft.com/office/drawing/2014/chart" uri="{C3380CC4-5D6E-409C-BE32-E72D297353CC}">
              <c16:uniqueId val="{00000005-3EA5-4EF7-A850-C3965CBDC814}"/>
            </c:ext>
          </c:extLst>
        </c:ser>
        <c:ser>
          <c:idx val="6"/>
          <c:order val="6"/>
          <c:tx>
            <c:strRef>
              <c:f>'6'!$A$13</c:f>
              <c:strCache>
                <c:ptCount val="1"/>
                <c:pt idx="0">
                  <c:v>Liberecký kraj (LBK)</c:v>
                </c:pt>
              </c:strCache>
            </c:strRef>
          </c:tx>
          <c:invertIfNegative val="0"/>
          <c:val>
            <c:numRef>
              <c:f>'6'!$B$13:$M$13</c:f>
              <c:numCache>
                <c:formatCode>#,##0.0</c:formatCode>
                <c:ptCount val="12"/>
                <c:pt idx="0">
                  <c:v>569.85400000000061</c:v>
                </c:pt>
                <c:pt idx="1">
                  <c:v>569.85400000000061</c:v>
                </c:pt>
                <c:pt idx="2">
                  <c:v>569.85400000000061</c:v>
                </c:pt>
                <c:pt idx="3">
                  <c:v>581.73400000000049</c:v>
                </c:pt>
                <c:pt idx="4">
                  <c:v>581.73400000000049</c:v>
                </c:pt>
                <c:pt idx="5">
                  <c:v>581.73400000000049</c:v>
                </c:pt>
                <c:pt idx="6">
                  <c:v>565.4410000000006</c:v>
                </c:pt>
                <c:pt idx="7">
                  <c:v>565.4410000000006</c:v>
                </c:pt>
                <c:pt idx="8">
                  <c:v>565.4410000000006</c:v>
                </c:pt>
                <c:pt idx="9">
                  <c:v>0</c:v>
                </c:pt>
                <c:pt idx="10">
                  <c:v>0</c:v>
                </c:pt>
                <c:pt idx="11">
                  <c:v>0</c:v>
                </c:pt>
              </c:numCache>
            </c:numRef>
          </c:val>
          <c:extLst xmlns:c16r2="http://schemas.microsoft.com/office/drawing/2015/06/chart">
            <c:ext xmlns:c16="http://schemas.microsoft.com/office/drawing/2014/chart" uri="{C3380CC4-5D6E-409C-BE32-E72D297353CC}">
              <c16:uniqueId val="{00000006-3EA5-4EF7-A850-C3965CBDC814}"/>
            </c:ext>
          </c:extLst>
        </c:ser>
        <c:ser>
          <c:idx val="7"/>
          <c:order val="7"/>
          <c:tx>
            <c:strRef>
              <c:f>'6'!$A$14</c:f>
              <c:strCache>
                <c:ptCount val="1"/>
                <c:pt idx="0">
                  <c:v>Moravskoslezský kraj (MSK)</c:v>
                </c:pt>
              </c:strCache>
            </c:strRef>
          </c:tx>
          <c:invertIfNegative val="0"/>
          <c:val>
            <c:numRef>
              <c:f>'6'!$B$14:$M$14</c:f>
              <c:numCache>
                <c:formatCode>#,##0.0</c:formatCode>
                <c:ptCount val="12"/>
                <c:pt idx="0">
                  <c:v>6636.3539999999966</c:v>
                </c:pt>
                <c:pt idx="1">
                  <c:v>6636.3519999999971</c:v>
                </c:pt>
                <c:pt idx="2">
                  <c:v>6623.1889999999976</c:v>
                </c:pt>
                <c:pt idx="3">
                  <c:v>6621.0749999999971</c:v>
                </c:pt>
                <c:pt idx="4">
                  <c:v>6619.5909999999967</c:v>
                </c:pt>
                <c:pt idx="5">
                  <c:v>6619.5909999999967</c:v>
                </c:pt>
                <c:pt idx="6">
                  <c:v>6494.3679999999968</c:v>
                </c:pt>
                <c:pt idx="7">
                  <c:v>6494.1779999999972</c:v>
                </c:pt>
                <c:pt idx="8">
                  <c:v>6494.1779999999972</c:v>
                </c:pt>
                <c:pt idx="9">
                  <c:v>0</c:v>
                </c:pt>
                <c:pt idx="10">
                  <c:v>0</c:v>
                </c:pt>
                <c:pt idx="11">
                  <c:v>0</c:v>
                </c:pt>
              </c:numCache>
            </c:numRef>
          </c:val>
          <c:extLst xmlns:c16r2="http://schemas.microsoft.com/office/drawing/2015/06/chart">
            <c:ext xmlns:c16="http://schemas.microsoft.com/office/drawing/2014/chart" uri="{C3380CC4-5D6E-409C-BE32-E72D297353CC}">
              <c16:uniqueId val="{00000007-3EA5-4EF7-A850-C3965CBDC814}"/>
            </c:ext>
          </c:extLst>
        </c:ser>
        <c:ser>
          <c:idx val="8"/>
          <c:order val="8"/>
          <c:tx>
            <c:strRef>
              <c:f>'6'!$A$15</c:f>
              <c:strCache>
                <c:ptCount val="1"/>
                <c:pt idx="0">
                  <c:v>Olomoucký kraj (OLK)</c:v>
                </c:pt>
              </c:strCache>
            </c:strRef>
          </c:tx>
          <c:invertIfNegative val="0"/>
          <c:val>
            <c:numRef>
              <c:f>'6'!$B$15:$M$15</c:f>
              <c:numCache>
                <c:formatCode>#,##0.0</c:formatCode>
                <c:ptCount val="12"/>
                <c:pt idx="0">
                  <c:v>1284.9050000000002</c:v>
                </c:pt>
                <c:pt idx="1">
                  <c:v>1282.9680000000001</c:v>
                </c:pt>
                <c:pt idx="2">
                  <c:v>1277.5680000000002</c:v>
                </c:pt>
                <c:pt idx="3">
                  <c:v>1283.2890000000004</c:v>
                </c:pt>
                <c:pt idx="4">
                  <c:v>1281.4290000000003</c:v>
                </c:pt>
                <c:pt idx="5">
                  <c:v>1281.4290000000003</c:v>
                </c:pt>
                <c:pt idx="6">
                  <c:v>1278.8480000000002</c:v>
                </c:pt>
                <c:pt idx="7">
                  <c:v>1272.1710000000003</c:v>
                </c:pt>
                <c:pt idx="8">
                  <c:v>1272.1710000000003</c:v>
                </c:pt>
                <c:pt idx="9">
                  <c:v>0</c:v>
                </c:pt>
                <c:pt idx="10">
                  <c:v>0</c:v>
                </c:pt>
                <c:pt idx="11">
                  <c:v>0</c:v>
                </c:pt>
              </c:numCache>
            </c:numRef>
          </c:val>
          <c:extLst xmlns:c16r2="http://schemas.microsoft.com/office/drawing/2015/06/chart">
            <c:ext xmlns:c16="http://schemas.microsoft.com/office/drawing/2014/chart" uri="{C3380CC4-5D6E-409C-BE32-E72D297353CC}">
              <c16:uniqueId val="{00000008-3EA5-4EF7-A850-C3965CBDC814}"/>
            </c:ext>
          </c:extLst>
        </c:ser>
        <c:ser>
          <c:idx val="9"/>
          <c:order val="9"/>
          <c:tx>
            <c:strRef>
              <c:f>'6'!$A$16</c:f>
              <c:strCache>
                <c:ptCount val="1"/>
                <c:pt idx="0">
                  <c:v>Pardubický kraj (PAK)</c:v>
                </c:pt>
              </c:strCache>
            </c:strRef>
          </c:tx>
          <c:invertIfNegative val="0"/>
          <c:val>
            <c:numRef>
              <c:f>'6'!$B$16:$M$16</c:f>
              <c:numCache>
                <c:formatCode>#,##0.0</c:formatCode>
                <c:ptCount val="12"/>
                <c:pt idx="0">
                  <c:v>3647.0189999999989</c:v>
                </c:pt>
                <c:pt idx="1">
                  <c:v>3647.0189999999989</c:v>
                </c:pt>
                <c:pt idx="2">
                  <c:v>3647.0189999999989</c:v>
                </c:pt>
                <c:pt idx="3">
                  <c:v>3637.838999999999</c:v>
                </c:pt>
                <c:pt idx="4">
                  <c:v>3637.838999999999</c:v>
                </c:pt>
                <c:pt idx="5">
                  <c:v>3637.838999999999</c:v>
                </c:pt>
                <c:pt idx="6">
                  <c:v>3661.5059999999989</c:v>
                </c:pt>
                <c:pt idx="7">
                  <c:v>3661.5059999999989</c:v>
                </c:pt>
                <c:pt idx="8">
                  <c:v>3661.5059999999989</c:v>
                </c:pt>
                <c:pt idx="9">
                  <c:v>0</c:v>
                </c:pt>
                <c:pt idx="10">
                  <c:v>0</c:v>
                </c:pt>
                <c:pt idx="11">
                  <c:v>0</c:v>
                </c:pt>
              </c:numCache>
            </c:numRef>
          </c:val>
          <c:extLst xmlns:c16r2="http://schemas.microsoft.com/office/drawing/2015/06/chart">
            <c:ext xmlns:c16="http://schemas.microsoft.com/office/drawing/2014/chart" uri="{C3380CC4-5D6E-409C-BE32-E72D297353CC}">
              <c16:uniqueId val="{00000009-3EA5-4EF7-A850-C3965CBDC814}"/>
            </c:ext>
          </c:extLst>
        </c:ser>
        <c:ser>
          <c:idx val="10"/>
          <c:order val="10"/>
          <c:tx>
            <c:strRef>
              <c:f>'6'!$A$17</c:f>
              <c:strCache>
                <c:ptCount val="1"/>
                <c:pt idx="0">
                  <c:v>Plzeňský kraj (PLK)</c:v>
                </c:pt>
              </c:strCache>
            </c:strRef>
          </c:tx>
          <c:invertIfNegative val="0"/>
          <c:val>
            <c:numRef>
              <c:f>'6'!$B$17:$M$17</c:f>
              <c:numCache>
                <c:formatCode>#,##0.0</c:formatCode>
                <c:ptCount val="12"/>
                <c:pt idx="0">
                  <c:v>1166.1759999999995</c:v>
                </c:pt>
                <c:pt idx="1">
                  <c:v>1166.1309999999996</c:v>
                </c:pt>
                <c:pt idx="2">
                  <c:v>1166.1309999999996</c:v>
                </c:pt>
                <c:pt idx="3">
                  <c:v>1166.1139999999996</c:v>
                </c:pt>
                <c:pt idx="4">
                  <c:v>1166.1139999999996</c:v>
                </c:pt>
                <c:pt idx="5">
                  <c:v>1166.1139999999996</c:v>
                </c:pt>
                <c:pt idx="6">
                  <c:v>1138.0219999999997</c:v>
                </c:pt>
                <c:pt idx="7">
                  <c:v>1138.0219999999997</c:v>
                </c:pt>
                <c:pt idx="8">
                  <c:v>1140.9449999999997</c:v>
                </c:pt>
                <c:pt idx="9">
                  <c:v>0</c:v>
                </c:pt>
                <c:pt idx="10">
                  <c:v>0</c:v>
                </c:pt>
                <c:pt idx="11">
                  <c:v>0</c:v>
                </c:pt>
              </c:numCache>
            </c:numRef>
          </c:val>
          <c:extLst xmlns:c16r2="http://schemas.microsoft.com/office/drawing/2015/06/chart">
            <c:ext xmlns:c16="http://schemas.microsoft.com/office/drawing/2014/chart" uri="{C3380CC4-5D6E-409C-BE32-E72D297353CC}">
              <c16:uniqueId val="{0000000A-3EA5-4EF7-A850-C3965CBDC814}"/>
            </c:ext>
          </c:extLst>
        </c:ser>
        <c:ser>
          <c:idx val="11"/>
          <c:order val="11"/>
          <c:tx>
            <c:strRef>
              <c:f>'6'!$A$18</c:f>
              <c:strCache>
                <c:ptCount val="1"/>
                <c:pt idx="0">
                  <c:v>Středočeský kraj (STČ)</c:v>
                </c:pt>
              </c:strCache>
            </c:strRef>
          </c:tx>
          <c:invertIfNegative val="0"/>
          <c:val>
            <c:numRef>
              <c:f>'6'!$B$18:$M$18</c:f>
              <c:numCache>
                <c:formatCode>#,##0.0</c:formatCode>
                <c:ptCount val="12"/>
                <c:pt idx="0">
                  <c:v>4395.8120000000008</c:v>
                </c:pt>
                <c:pt idx="1">
                  <c:v>4365.7590000000018</c:v>
                </c:pt>
                <c:pt idx="2">
                  <c:v>4365.7590000000018</c:v>
                </c:pt>
                <c:pt idx="3">
                  <c:v>4371.327000000002</c:v>
                </c:pt>
                <c:pt idx="4">
                  <c:v>4371.327000000002</c:v>
                </c:pt>
                <c:pt idx="5">
                  <c:v>4371.327000000002</c:v>
                </c:pt>
                <c:pt idx="6">
                  <c:v>4355.9950000000017</c:v>
                </c:pt>
                <c:pt idx="7">
                  <c:v>4356.2990000000018</c:v>
                </c:pt>
                <c:pt idx="8">
                  <c:v>4356.2990000000018</c:v>
                </c:pt>
                <c:pt idx="9">
                  <c:v>0</c:v>
                </c:pt>
                <c:pt idx="10">
                  <c:v>0</c:v>
                </c:pt>
                <c:pt idx="11">
                  <c:v>0</c:v>
                </c:pt>
              </c:numCache>
            </c:numRef>
          </c:val>
          <c:extLst xmlns:c16r2="http://schemas.microsoft.com/office/drawing/2015/06/chart">
            <c:ext xmlns:c16="http://schemas.microsoft.com/office/drawing/2014/chart" uri="{C3380CC4-5D6E-409C-BE32-E72D297353CC}">
              <c16:uniqueId val="{0000000B-3EA5-4EF7-A850-C3965CBDC814}"/>
            </c:ext>
          </c:extLst>
        </c:ser>
        <c:ser>
          <c:idx val="12"/>
          <c:order val="12"/>
          <c:tx>
            <c:strRef>
              <c:f>'6'!$A$19</c:f>
              <c:strCache>
                <c:ptCount val="1"/>
                <c:pt idx="0">
                  <c:v>Ústecký kraj (ULK)</c:v>
                </c:pt>
              </c:strCache>
            </c:strRef>
          </c:tx>
          <c:invertIfNegative val="0"/>
          <c:val>
            <c:numRef>
              <c:f>'6'!$B$19:$M$19</c:f>
              <c:numCache>
                <c:formatCode>#,##0.0</c:formatCode>
                <c:ptCount val="12"/>
                <c:pt idx="0">
                  <c:v>10487.069999999994</c:v>
                </c:pt>
                <c:pt idx="1">
                  <c:v>10487.069999999994</c:v>
                </c:pt>
                <c:pt idx="2">
                  <c:v>10487.069999999994</c:v>
                </c:pt>
                <c:pt idx="3">
                  <c:v>10483.797999999995</c:v>
                </c:pt>
                <c:pt idx="4">
                  <c:v>10475.657999999996</c:v>
                </c:pt>
                <c:pt idx="5">
                  <c:v>10475.595999999996</c:v>
                </c:pt>
                <c:pt idx="6">
                  <c:v>10153.488999999996</c:v>
                </c:pt>
                <c:pt idx="7">
                  <c:v>10153.488999999996</c:v>
                </c:pt>
                <c:pt idx="8">
                  <c:v>10153.488999999996</c:v>
                </c:pt>
                <c:pt idx="9">
                  <c:v>0</c:v>
                </c:pt>
                <c:pt idx="10">
                  <c:v>0</c:v>
                </c:pt>
                <c:pt idx="11">
                  <c:v>0</c:v>
                </c:pt>
              </c:numCache>
            </c:numRef>
          </c:val>
          <c:extLst xmlns:c16r2="http://schemas.microsoft.com/office/drawing/2015/06/chart">
            <c:ext xmlns:c16="http://schemas.microsoft.com/office/drawing/2014/chart" uri="{C3380CC4-5D6E-409C-BE32-E72D297353CC}">
              <c16:uniqueId val="{0000000C-3EA5-4EF7-A850-C3965CBDC814}"/>
            </c:ext>
          </c:extLst>
        </c:ser>
        <c:ser>
          <c:idx val="13"/>
          <c:order val="13"/>
          <c:tx>
            <c:strRef>
              <c:f>'6'!$A$20</c:f>
              <c:strCache>
                <c:ptCount val="1"/>
                <c:pt idx="0">
                  <c:v>Zlínský kraj (ZLK)</c:v>
                </c:pt>
              </c:strCache>
            </c:strRef>
          </c:tx>
          <c:invertIfNegative val="0"/>
          <c:val>
            <c:numRef>
              <c:f>'6'!$B$20:$M$20</c:f>
              <c:numCache>
                <c:formatCode>#,##0.0</c:formatCode>
                <c:ptCount val="12"/>
                <c:pt idx="0">
                  <c:v>1429.8379999999995</c:v>
                </c:pt>
                <c:pt idx="1">
                  <c:v>1425.9279999999992</c:v>
                </c:pt>
                <c:pt idx="2">
                  <c:v>1425.9279999999992</c:v>
                </c:pt>
                <c:pt idx="3">
                  <c:v>1429.8509999999994</c:v>
                </c:pt>
                <c:pt idx="4">
                  <c:v>1429.8469999999993</c:v>
                </c:pt>
                <c:pt idx="5">
                  <c:v>1429.8469999999993</c:v>
                </c:pt>
                <c:pt idx="6">
                  <c:v>1428.9959999999999</c:v>
                </c:pt>
                <c:pt idx="7">
                  <c:v>1428.9919999999997</c:v>
                </c:pt>
                <c:pt idx="8">
                  <c:v>1429.1189999999997</c:v>
                </c:pt>
                <c:pt idx="9">
                  <c:v>0</c:v>
                </c:pt>
                <c:pt idx="10">
                  <c:v>0</c:v>
                </c:pt>
                <c:pt idx="11">
                  <c:v>0</c:v>
                </c:pt>
              </c:numCache>
            </c:numRef>
          </c:val>
          <c:extLst xmlns:c16r2="http://schemas.microsoft.com/office/drawing/2015/06/chart">
            <c:ext xmlns:c16="http://schemas.microsoft.com/office/drawing/2014/chart" uri="{C3380CC4-5D6E-409C-BE32-E72D297353CC}">
              <c16:uniqueId val="{0000000D-3EA5-4EF7-A850-C3965CBDC814}"/>
            </c:ext>
          </c:extLst>
        </c:ser>
        <c:dLbls>
          <c:showLegendKey val="0"/>
          <c:showVal val="0"/>
          <c:showCatName val="0"/>
          <c:showSerName val="0"/>
          <c:showPercent val="0"/>
          <c:showBubbleSize val="0"/>
        </c:dLbls>
        <c:gapWidth val="104"/>
        <c:overlap val="100"/>
        <c:axId val="142116352"/>
        <c:axId val="142117888"/>
      </c:barChart>
      <c:catAx>
        <c:axId val="142116352"/>
        <c:scaling>
          <c:orientation val="minMax"/>
        </c:scaling>
        <c:delete val="0"/>
        <c:axPos val="b"/>
        <c:majorTickMark val="none"/>
        <c:minorTickMark val="none"/>
        <c:tickLblPos val="nextTo"/>
        <c:txPr>
          <a:bodyPr/>
          <a:lstStyle/>
          <a:p>
            <a:pPr>
              <a:defRPr sz="900"/>
            </a:pPr>
            <a:endParaRPr lang="cs-CZ"/>
          </a:p>
        </c:txPr>
        <c:crossAx val="142117888"/>
        <c:crosses val="autoZero"/>
        <c:auto val="1"/>
        <c:lblAlgn val="ctr"/>
        <c:lblOffset val="100"/>
        <c:noMultiLvlLbl val="0"/>
      </c:catAx>
      <c:valAx>
        <c:axId val="142117888"/>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1421163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'7.1'!$A$8</c:f>
              <c:strCache>
                <c:ptCount val="1"/>
                <c:pt idx="0">
                  <c:v>Průmysl</c:v>
                </c:pt>
              </c:strCache>
            </c:strRef>
          </c:tx>
          <c:invertIfNegative val="0"/>
          <c:val>
            <c:numRef>
              <c:f>'7.1'!$B$8:$M$8</c:f>
              <c:numCache>
                <c:formatCode>#,##0.0</c:formatCode>
                <c:ptCount val="12"/>
                <c:pt idx="0">
                  <c:v>2701.0124346045832</c:v>
                </c:pt>
                <c:pt idx="1">
                  <c:v>2238.7334015117858</c:v>
                </c:pt>
                <c:pt idx="2">
                  <c:v>2147.6189026502984</c:v>
                </c:pt>
                <c:pt idx="3">
                  <c:v>1521.5017039999998</c:v>
                </c:pt>
                <c:pt idx="4">
                  <c:v>1328.879259</c:v>
                </c:pt>
                <c:pt idx="5">
                  <c:v>1132.520323</c:v>
                </c:pt>
                <c:pt idx="6">
                  <c:v>1162.1586800000009</c:v>
                </c:pt>
                <c:pt idx="7">
                  <c:v>1151.9085220000002</c:v>
                </c:pt>
                <c:pt idx="8">
                  <c:v>1297.0556530000001</c:v>
                </c:pt>
                <c:pt idx="9">
                  <c:v>0</c:v>
                </c:pt>
                <c:pt idx="10">
                  <c:v>0</c:v>
                </c:pt>
                <c:pt idx="11">
                  <c:v>0</c:v>
                </c:pt>
              </c:numCache>
            </c:numRef>
          </c:val>
          <c:extLst xmlns:c16r2="http://schemas.microsoft.com/office/drawing/2015/06/chart">
            <c:ext xmlns:c16="http://schemas.microsoft.com/office/drawing/2014/chart" uri="{C3380CC4-5D6E-409C-BE32-E72D297353CC}">
              <c16:uniqueId val="{00000000-7C1F-4072-8F38-F3F936862C18}"/>
            </c:ext>
          </c:extLst>
        </c:ser>
        <c:ser>
          <c:idx val="1"/>
          <c:order val="1"/>
          <c:tx>
            <c:strRef>
              <c:f>'7.1'!$A$9</c:f>
              <c:strCache>
                <c:ptCount val="1"/>
                <c:pt idx="0">
                  <c:v>Energetika</c:v>
                </c:pt>
              </c:strCache>
            </c:strRef>
          </c:tx>
          <c:invertIfNegative val="0"/>
          <c:val>
            <c:numRef>
              <c:f>'7.1'!$B$9:$M$9</c:f>
              <c:numCache>
                <c:formatCode>#,##0.0</c:formatCode>
                <c:ptCount val="12"/>
                <c:pt idx="0">
                  <c:v>330.45049500000005</c:v>
                </c:pt>
                <c:pt idx="1">
                  <c:v>275.24205000000001</c:v>
                </c:pt>
                <c:pt idx="2">
                  <c:v>294.66894400000001</c:v>
                </c:pt>
                <c:pt idx="3">
                  <c:v>205.82941599999998</c:v>
                </c:pt>
                <c:pt idx="4">
                  <c:v>154.84795400000002</c:v>
                </c:pt>
                <c:pt idx="5">
                  <c:v>91.035440000000008</c:v>
                </c:pt>
                <c:pt idx="6">
                  <c:v>59.360194000000007</c:v>
                </c:pt>
                <c:pt idx="7">
                  <c:v>60.79378899999999</c:v>
                </c:pt>
                <c:pt idx="8">
                  <c:v>65.518136000000013</c:v>
                </c:pt>
                <c:pt idx="9">
                  <c:v>0</c:v>
                </c:pt>
                <c:pt idx="10">
                  <c:v>0</c:v>
                </c:pt>
                <c:pt idx="11">
                  <c:v>0</c:v>
                </c:pt>
              </c:numCache>
            </c:numRef>
          </c:val>
          <c:extLst xmlns:c16r2="http://schemas.microsoft.com/office/drawing/2015/06/chart">
            <c:ext xmlns:c16="http://schemas.microsoft.com/office/drawing/2014/chart" uri="{C3380CC4-5D6E-409C-BE32-E72D297353CC}">
              <c16:uniqueId val="{00000001-7C1F-4072-8F38-F3F936862C18}"/>
            </c:ext>
          </c:extLst>
        </c:ser>
        <c:ser>
          <c:idx val="2"/>
          <c:order val="2"/>
          <c:tx>
            <c:strRef>
              <c:f>'7.1'!$A$10</c:f>
              <c:strCache>
                <c:ptCount val="1"/>
                <c:pt idx="0">
                  <c:v>Doprava</c:v>
                </c:pt>
              </c:strCache>
            </c:strRef>
          </c:tx>
          <c:invertIfNegative val="0"/>
          <c:val>
            <c:numRef>
              <c:f>'7.1'!$B$10:$M$10</c:f>
              <c:numCache>
                <c:formatCode>#,##0.0</c:formatCode>
                <c:ptCount val="12"/>
                <c:pt idx="0">
                  <c:v>124.41404</c:v>
                </c:pt>
                <c:pt idx="1">
                  <c:v>96.128088000000005</c:v>
                </c:pt>
                <c:pt idx="2">
                  <c:v>91.643703000000002</c:v>
                </c:pt>
                <c:pt idx="3">
                  <c:v>52.817470999999998</c:v>
                </c:pt>
                <c:pt idx="4">
                  <c:v>27.706419</c:v>
                </c:pt>
                <c:pt idx="5">
                  <c:v>7.8103320000000007</c:v>
                </c:pt>
                <c:pt idx="6">
                  <c:v>5.6465359999999993</c:v>
                </c:pt>
                <c:pt idx="7">
                  <c:v>4.690843000000001</c:v>
                </c:pt>
                <c:pt idx="8">
                  <c:v>10.223765999999999</c:v>
                </c:pt>
                <c:pt idx="9">
                  <c:v>0</c:v>
                </c:pt>
                <c:pt idx="10">
                  <c:v>0</c:v>
                </c:pt>
                <c:pt idx="11">
                  <c:v>0</c:v>
                </c:pt>
              </c:numCache>
            </c:numRef>
          </c:val>
          <c:extLst xmlns:c16r2="http://schemas.microsoft.com/office/drawing/2015/06/chart">
            <c:ext xmlns:c16="http://schemas.microsoft.com/office/drawing/2014/chart" uri="{C3380CC4-5D6E-409C-BE32-E72D297353CC}">
              <c16:uniqueId val="{00000002-7C1F-4072-8F38-F3F936862C18}"/>
            </c:ext>
          </c:extLst>
        </c:ser>
        <c:ser>
          <c:idx val="3"/>
          <c:order val="3"/>
          <c:tx>
            <c:strRef>
              <c:f>'7.1'!$A$11</c:f>
              <c:strCache>
                <c:ptCount val="1"/>
                <c:pt idx="0">
                  <c:v>Stavebnictví</c:v>
                </c:pt>
              </c:strCache>
            </c:strRef>
          </c:tx>
          <c:invertIfNegative val="0"/>
          <c:val>
            <c:numRef>
              <c:f>'7.1'!$B$11:$M$11</c:f>
              <c:numCache>
                <c:formatCode>#,##0.0</c:formatCode>
                <c:ptCount val="12"/>
                <c:pt idx="0">
                  <c:v>50.826094999999988</c:v>
                </c:pt>
                <c:pt idx="1">
                  <c:v>36.628519999999988</c:v>
                </c:pt>
                <c:pt idx="2">
                  <c:v>33.990953999999995</c:v>
                </c:pt>
                <c:pt idx="3">
                  <c:v>19.449276999999995</c:v>
                </c:pt>
                <c:pt idx="4">
                  <c:v>11.872623000000003</c:v>
                </c:pt>
                <c:pt idx="5">
                  <c:v>8.5648750000000007</c:v>
                </c:pt>
                <c:pt idx="6">
                  <c:v>5.0756270000000008</c:v>
                </c:pt>
                <c:pt idx="7">
                  <c:v>3.4063160000000003</c:v>
                </c:pt>
                <c:pt idx="8">
                  <c:v>6.6204279999999986</c:v>
                </c:pt>
                <c:pt idx="9">
                  <c:v>0</c:v>
                </c:pt>
                <c:pt idx="10">
                  <c:v>0</c:v>
                </c:pt>
                <c:pt idx="11">
                  <c:v>0</c:v>
                </c:pt>
              </c:numCache>
            </c:numRef>
          </c:val>
          <c:extLst xmlns:c16r2="http://schemas.microsoft.com/office/drawing/2015/06/chart">
            <c:ext xmlns:c16="http://schemas.microsoft.com/office/drawing/2014/chart" uri="{C3380CC4-5D6E-409C-BE32-E72D297353CC}">
              <c16:uniqueId val="{00000003-7C1F-4072-8F38-F3F936862C18}"/>
            </c:ext>
          </c:extLst>
        </c:ser>
        <c:ser>
          <c:idx val="4"/>
          <c:order val="4"/>
          <c:tx>
            <c:strRef>
              <c:f>'7.1'!$A$12</c:f>
              <c:strCache>
                <c:ptCount val="1"/>
                <c:pt idx="0">
                  <c:v>Zemědělství a lesnictví</c:v>
                </c:pt>
              </c:strCache>
            </c:strRef>
          </c:tx>
          <c:invertIfNegative val="0"/>
          <c:val>
            <c:numRef>
              <c:f>'7.1'!$B$12:$M$12</c:f>
              <c:numCache>
                <c:formatCode>#,##0.0</c:formatCode>
                <c:ptCount val="12"/>
                <c:pt idx="0">
                  <c:v>41.980723000000005</c:v>
                </c:pt>
                <c:pt idx="1">
                  <c:v>46.060396999999995</c:v>
                </c:pt>
                <c:pt idx="2">
                  <c:v>47.744917000000001</c:v>
                </c:pt>
                <c:pt idx="3">
                  <c:v>28.758564999999997</c:v>
                </c:pt>
                <c:pt idx="4">
                  <c:v>23.107972999999998</c:v>
                </c:pt>
                <c:pt idx="5">
                  <c:v>17.162200000000006</c:v>
                </c:pt>
                <c:pt idx="6">
                  <c:v>13.565344000000001</c:v>
                </c:pt>
                <c:pt idx="7">
                  <c:v>12.465248000000001</c:v>
                </c:pt>
                <c:pt idx="8">
                  <c:v>20.880766999999995</c:v>
                </c:pt>
                <c:pt idx="9">
                  <c:v>0</c:v>
                </c:pt>
                <c:pt idx="10">
                  <c:v>0</c:v>
                </c:pt>
                <c:pt idx="11">
                  <c:v>0</c:v>
                </c:pt>
              </c:numCache>
            </c:numRef>
          </c:val>
          <c:extLst xmlns:c16r2="http://schemas.microsoft.com/office/drawing/2015/06/chart">
            <c:ext xmlns:c16="http://schemas.microsoft.com/office/drawing/2014/chart" uri="{C3380CC4-5D6E-409C-BE32-E72D297353CC}">
              <c16:uniqueId val="{00000004-7C1F-4072-8F38-F3F936862C18}"/>
            </c:ext>
          </c:extLst>
        </c:ser>
        <c:ser>
          <c:idx val="5"/>
          <c:order val="5"/>
          <c:tx>
            <c:strRef>
              <c:f>'7.1'!$A$13</c:f>
              <c:strCache>
                <c:ptCount val="1"/>
                <c:pt idx="0">
                  <c:v>Domácnosti</c:v>
                </c:pt>
              </c:strCache>
            </c:strRef>
          </c:tx>
          <c:invertIfNegative val="0"/>
          <c:val>
            <c:numRef>
              <c:f>'7.1'!$B$13:$M$13</c:f>
              <c:numCache>
                <c:formatCode>#,##0.0</c:formatCode>
                <c:ptCount val="12"/>
                <c:pt idx="0">
                  <c:v>5238.3117107595008</c:v>
                </c:pt>
                <c:pt idx="1">
                  <c:v>4068.1445078124875</c:v>
                </c:pt>
                <c:pt idx="2">
                  <c:v>3933.4417446043253</c:v>
                </c:pt>
                <c:pt idx="3">
                  <c:v>2514.9105189999996</c:v>
                </c:pt>
                <c:pt idx="4">
                  <c:v>1992.9196479999998</c:v>
                </c:pt>
                <c:pt idx="5">
                  <c:v>982.48503499999981</c:v>
                </c:pt>
                <c:pt idx="6">
                  <c:v>845.92669200000034</c:v>
                </c:pt>
                <c:pt idx="7">
                  <c:v>806.29744999999946</c:v>
                </c:pt>
                <c:pt idx="8">
                  <c:v>1179.7908720000003</c:v>
                </c:pt>
                <c:pt idx="9">
                  <c:v>0</c:v>
                </c:pt>
                <c:pt idx="10">
                  <c:v>0</c:v>
                </c:pt>
                <c:pt idx="11">
                  <c:v>0</c:v>
                </c:pt>
              </c:numCache>
            </c:numRef>
          </c:val>
          <c:extLst xmlns:c16r2="http://schemas.microsoft.com/office/drawing/2015/06/chart">
            <c:ext xmlns:c16="http://schemas.microsoft.com/office/drawing/2014/chart" uri="{C3380CC4-5D6E-409C-BE32-E72D297353CC}">
              <c16:uniqueId val="{00000005-7C1F-4072-8F38-F3F936862C18}"/>
            </c:ext>
          </c:extLst>
        </c:ser>
        <c:ser>
          <c:idx val="6"/>
          <c:order val="6"/>
          <c:tx>
            <c:strRef>
              <c:f>'7.1'!$A$14</c:f>
              <c:strCache>
                <c:ptCount val="1"/>
                <c:pt idx="0">
                  <c:v>Obchod, služby, školství, zdravotnictví</c:v>
                </c:pt>
              </c:strCache>
            </c:strRef>
          </c:tx>
          <c:invertIfNegative val="0"/>
          <c:val>
            <c:numRef>
              <c:f>'7.1'!$B$14:$M$14</c:f>
              <c:numCache>
                <c:formatCode>#,##0.0</c:formatCode>
                <c:ptCount val="12"/>
                <c:pt idx="0">
                  <c:v>3084.2602063021654</c:v>
                </c:pt>
                <c:pt idx="1">
                  <c:v>2386.9985099772348</c:v>
                </c:pt>
                <c:pt idx="2">
                  <c:v>2184.2667734629467</c:v>
                </c:pt>
                <c:pt idx="3">
                  <c:v>1237.5888430000014</c:v>
                </c:pt>
                <c:pt idx="4">
                  <c:v>939.17133000000024</c:v>
                </c:pt>
                <c:pt idx="5">
                  <c:v>447.45487999999995</c:v>
                </c:pt>
                <c:pt idx="6">
                  <c:v>431.86110100000036</c:v>
                </c:pt>
                <c:pt idx="7">
                  <c:v>418.42685599999999</c:v>
                </c:pt>
                <c:pt idx="8">
                  <c:v>623.28127199999994</c:v>
                </c:pt>
                <c:pt idx="9">
                  <c:v>0</c:v>
                </c:pt>
                <c:pt idx="10">
                  <c:v>0</c:v>
                </c:pt>
                <c:pt idx="11">
                  <c:v>0</c:v>
                </c:pt>
              </c:numCache>
            </c:numRef>
          </c:val>
          <c:extLst xmlns:c16r2="http://schemas.microsoft.com/office/drawing/2015/06/chart">
            <c:ext xmlns:c16="http://schemas.microsoft.com/office/drawing/2014/chart" uri="{C3380CC4-5D6E-409C-BE32-E72D297353CC}">
              <c16:uniqueId val="{00000006-7C1F-4072-8F38-F3F936862C18}"/>
            </c:ext>
          </c:extLst>
        </c:ser>
        <c:ser>
          <c:idx val="7"/>
          <c:order val="7"/>
          <c:tx>
            <c:strRef>
              <c:f>'7.1'!$A$15</c:f>
              <c:strCache>
                <c:ptCount val="1"/>
                <c:pt idx="0">
                  <c:v>Ostatní</c:v>
                </c:pt>
              </c:strCache>
            </c:strRef>
          </c:tx>
          <c:invertIfNegative val="0"/>
          <c:val>
            <c:numRef>
              <c:f>'7.1'!$B$15:$M$15</c:f>
              <c:numCache>
                <c:formatCode>#,##0.0</c:formatCode>
                <c:ptCount val="12"/>
                <c:pt idx="0">
                  <c:v>296.31400299999996</c:v>
                </c:pt>
                <c:pt idx="1">
                  <c:v>225.34346299999999</c:v>
                </c:pt>
                <c:pt idx="2">
                  <c:v>194.893303</c:v>
                </c:pt>
                <c:pt idx="3">
                  <c:v>103.26762699999999</c:v>
                </c:pt>
                <c:pt idx="4">
                  <c:v>66.606024000000005</c:v>
                </c:pt>
                <c:pt idx="5">
                  <c:v>32.798040999999998</c:v>
                </c:pt>
                <c:pt idx="6">
                  <c:v>27.571775999999989</c:v>
                </c:pt>
                <c:pt idx="7">
                  <c:v>27.605905000000007</c:v>
                </c:pt>
                <c:pt idx="8">
                  <c:v>45.965429000000022</c:v>
                </c:pt>
                <c:pt idx="9">
                  <c:v>0</c:v>
                </c:pt>
                <c:pt idx="10">
                  <c:v>0</c:v>
                </c:pt>
                <c:pt idx="11">
                  <c:v>0</c:v>
                </c:pt>
              </c:numCache>
            </c:numRef>
          </c:val>
          <c:extLst xmlns:c16r2="http://schemas.microsoft.com/office/drawing/2015/06/chart">
            <c:ext xmlns:c16="http://schemas.microsoft.com/office/drawing/2014/chart" uri="{C3380CC4-5D6E-409C-BE32-E72D297353CC}">
              <c16:uniqueId val="{00000007-7C1F-4072-8F38-F3F936862C18}"/>
            </c:ext>
          </c:extLst>
        </c:ser>
        <c:dLbls>
          <c:showLegendKey val="0"/>
          <c:showVal val="0"/>
          <c:showCatName val="0"/>
          <c:showSerName val="0"/>
          <c:showPercent val="0"/>
          <c:showBubbleSize val="0"/>
        </c:dLbls>
        <c:gapWidth val="150"/>
        <c:overlap val="100"/>
        <c:axId val="154276224"/>
        <c:axId val="154277760"/>
      </c:barChart>
      <c:catAx>
        <c:axId val="154276224"/>
        <c:scaling>
          <c:orientation val="minMax"/>
        </c:scaling>
        <c:delete val="0"/>
        <c:axPos val="b"/>
        <c:majorTickMark val="none"/>
        <c:minorTickMark val="none"/>
        <c:tickLblPos val="nextTo"/>
        <c:txPr>
          <a:bodyPr/>
          <a:lstStyle/>
          <a:p>
            <a:pPr>
              <a:defRPr sz="800"/>
            </a:pPr>
            <a:endParaRPr lang="cs-CZ"/>
          </a:p>
        </c:txPr>
        <c:crossAx val="154277760"/>
        <c:crosses val="autoZero"/>
        <c:auto val="1"/>
        <c:lblAlgn val="ctr"/>
        <c:lblOffset val="100"/>
        <c:noMultiLvlLbl val="0"/>
      </c:catAx>
      <c:valAx>
        <c:axId val="1542777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4276224"/>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invertIfNegative val="0"/>
          <c:cat>
            <c:numRef>
              <c:f>'7.1'!$P$7</c:f>
              <c:numCache>
                <c:formatCode>General</c:formatCode>
                <c:ptCount val="1"/>
              </c:numCache>
            </c:numRef>
          </c:cat>
          <c:val>
            <c:numRef>
              <c:f>'7.1'!$P$8</c:f>
              <c:numCache>
                <c:formatCode>0%</c:formatCode>
                <c:ptCount val="1"/>
              </c:numCache>
            </c:numRef>
          </c:val>
          <c:extLst xmlns:c16r2="http://schemas.microsoft.com/office/drawing/2015/06/chart">
            <c:ext xmlns:c16="http://schemas.microsoft.com/office/drawing/2014/chart" uri="{C3380CC4-5D6E-409C-BE32-E72D297353CC}">
              <c16:uniqueId val="{00000000-2CA0-49FC-8D6B-6F5D32070100}"/>
            </c:ext>
          </c:extLst>
        </c:ser>
        <c:ser>
          <c:idx val="1"/>
          <c:order val="1"/>
          <c:tx>
            <c:strRef>
              <c:f>'7.1'!$O$9</c:f>
              <c:strCache>
                <c:ptCount val="1"/>
              </c:strCache>
            </c:strRef>
          </c:tx>
          <c:invertIfNegative val="0"/>
          <c:cat>
            <c:numRef>
              <c:f>'7.1'!$P$7</c:f>
              <c:numCache>
                <c:formatCode>General</c:formatCode>
                <c:ptCount val="1"/>
              </c:numCache>
            </c:numRef>
          </c:cat>
          <c:val>
            <c:numRef>
              <c:f>'7.1'!$P$9</c:f>
              <c:numCache>
                <c:formatCode>0%</c:formatCode>
                <c:ptCount val="1"/>
              </c:numCache>
            </c:numRef>
          </c:val>
          <c:extLst xmlns:c16r2="http://schemas.microsoft.com/office/drawing/2015/06/chart">
            <c:ext xmlns:c16="http://schemas.microsoft.com/office/drawing/2014/chart" uri="{C3380CC4-5D6E-409C-BE32-E72D297353CC}">
              <c16:uniqueId val="{00000001-2CA0-49FC-8D6B-6F5D32070100}"/>
            </c:ext>
          </c:extLst>
        </c:ser>
        <c:ser>
          <c:idx val="2"/>
          <c:order val="2"/>
          <c:tx>
            <c:strRef>
              <c:f>'7.1'!$O$10</c:f>
              <c:strCache>
                <c:ptCount val="1"/>
              </c:strCache>
            </c:strRef>
          </c:tx>
          <c:invertIfNegative val="0"/>
          <c:cat>
            <c:numRef>
              <c:f>'7.1'!$P$7</c:f>
              <c:numCache>
                <c:formatCode>General</c:formatCode>
                <c:ptCount val="1"/>
              </c:numCache>
            </c:numRef>
          </c:cat>
          <c:val>
            <c:numRef>
              <c:f>'7.1'!$P$10</c:f>
              <c:numCache>
                <c:formatCode>0%</c:formatCode>
                <c:ptCount val="1"/>
              </c:numCache>
            </c:numRef>
          </c:val>
          <c:extLst xmlns:c16r2="http://schemas.microsoft.com/office/drawing/2015/06/chart">
            <c:ext xmlns:c16="http://schemas.microsoft.com/office/drawing/2014/chart" uri="{C3380CC4-5D6E-409C-BE32-E72D297353CC}">
              <c16:uniqueId val="{00000002-2CA0-49FC-8D6B-6F5D32070100}"/>
            </c:ext>
          </c:extLst>
        </c:ser>
        <c:ser>
          <c:idx val="3"/>
          <c:order val="3"/>
          <c:tx>
            <c:strRef>
              <c:f>'7.1'!$O$11</c:f>
              <c:strCache>
                <c:ptCount val="1"/>
              </c:strCache>
            </c:strRef>
          </c:tx>
          <c:invertIfNegative val="0"/>
          <c:cat>
            <c:numRef>
              <c:f>'7.1'!$P$7</c:f>
              <c:numCache>
                <c:formatCode>General</c:formatCode>
                <c:ptCount val="1"/>
              </c:numCache>
            </c:numRef>
          </c:cat>
          <c:val>
            <c:numRef>
              <c:f>'7.1'!$P$11</c:f>
              <c:numCache>
                <c:formatCode>0%</c:formatCode>
                <c:ptCount val="1"/>
              </c:numCache>
            </c:numRef>
          </c:val>
          <c:extLst xmlns:c16r2="http://schemas.microsoft.com/office/drawing/2015/06/chart">
            <c:ext xmlns:c16="http://schemas.microsoft.com/office/drawing/2014/chart" uri="{C3380CC4-5D6E-409C-BE32-E72D297353CC}">
              <c16:uniqueId val="{00000003-2CA0-49FC-8D6B-6F5D3207010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xmlns:c16r2="http://schemas.microsoft.com/office/drawing/2015/06/chart">
            <c:ext xmlns:c16="http://schemas.microsoft.com/office/drawing/2014/chart" uri="{C3380CC4-5D6E-409C-BE32-E72D297353CC}">
              <c16:uniqueId val="{00000004-2CA0-49FC-8D6B-6F5D32070100}"/>
            </c:ext>
          </c:extLst>
        </c:ser>
        <c:ser>
          <c:idx val="5"/>
          <c:order val="5"/>
          <c:tx>
            <c:strRef>
              <c:f>'7.1'!$O$13</c:f>
              <c:strCache>
                <c:ptCount val="1"/>
              </c:strCache>
            </c:strRef>
          </c:tx>
          <c:invertIfNegative val="0"/>
          <c:cat>
            <c:numRef>
              <c:f>'7.1'!$P$7</c:f>
              <c:numCache>
                <c:formatCode>General</c:formatCode>
                <c:ptCount val="1"/>
              </c:numCache>
            </c:numRef>
          </c:cat>
          <c:val>
            <c:numRef>
              <c:f>'7.1'!$P$13</c:f>
              <c:numCache>
                <c:formatCode>0%</c:formatCode>
                <c:ptCount val="1"/>
              </c:numCache>
            </c:numRef>
          </c:val>
          <c:extLst xmlns:c16r2="http://schemas.microsoft.com/office/drawing/2015/06/chart">
            <c:ext xmlns:c16="http://schemas.microsoft.com/office/drawing/2014/chart" uri="{C3380CC4-5D6E-409C-BE32-E72D297353CC}">
              <c16:uniqueId val="{00000005-2CA0-49FC-8D6B-6F5D32070100}"/>
            </c:ext>
          </c:extLst>
        </c:ser>
        <c:ser>
          <c:idx val="6"/>
          <c:order val="6"/>
          <c:tx>
            <c:strRef>
              <c:f>'7.1'!$O$14</c:f>
              <c:strCache>
                <c:ptCount val="1"/>
              </c:strCache>
            </c:strRef>
          </c:tx>
          <c:invertIfNegative val="0"/>
          <c:cat>
            <c:numRef>
              <c:f>'7.1'!$P$7</c:f>
              <c:numCache>
                <c:formatCode>General</c:formatCode>
                <c:ptCount val="1"/>
              </c:numCache>
            </c:numRef>
          </c:cat>
          <c:val>
            <c:numRef>
              <c:f>'7.1'!$P$14</c:f>
              <c:numCache>
                <c:formatCode>0%</c:formatCode>
                <c:ptCount val="1"/>
              </c:numCache>
            </c:numRef>
          </c:val>
          <c:extLst xmlns:c16r2="http://schemas.microsoft.com/office/drawing/2015/06/chart">
            <c:ext xmlns:c16="http://schemas.microsoft.com/office/drawing/2014/chart" uri="{C3380CC4-5D6E-409C-BE32-E72D297353CC}">
              <c16:uniqueId val="{00000006-2CA0-49FC-8D6B-6F5D32070100}"/>
            </c:ext>
          </c:extLst>
        </c:ser>
        <c:ser>
          <c:idx val="7"/>
          <c:order val="7"/>
          <c:tx>
            <c:strRef>
              <c:f>'7.1'!$O$15</c:f>
              <c:strCache>
                <c:ptCount val="1"/>
              </c:strCache>
            </c:strRef>
          </c:tx>
          <c:invertIfNegative val="0"/>
          <c:cat>
            <c:numRef>
              <c:f>'7.1'!$P$7</c:f>
              <c:numCache>
                <c:formatCode>General</c:formatCode>
                <c:ptCount val="1"/>
              </c:numCache>
            </c:numRef>
          </c:cat>
          <c:val>
            <c:numRef>
              <c:f>'7.1'!$P$15</c:f>
              <c:numCache>
                <c:formatCode>0%</c:formatCode>
                <c:ptCount val="1"/>
              </c:numCache>
            </c:numRef>
          </c:val>
          <c:extLst xmlns:c16r2="http://schemas.microsoft.com/office/drawing/2015/06/chart">
            <c:ext xmlns:c16="http://schemas.microsoft.com/office/drawing/2014/chart" uri="{C3380CC4-5D6E-409C-BE32-E72D297353CC}">
              <c16:uniqueId val="{00000007-2CA0-49FC-8D6B-6F5D32070100}"/>
            </c:ext>
          </c:extLst>
        </c:ser>
        <c:dLbls>
          <c:showLegendKey val="0"/>
          <c:showVal val="0"/>
          <c:showCatName val="0"/>
          <c:showSerName val="0"/>
          <c:showPercent val="0"/>
          <c:showBubbleSize val="0"/>
        </c:dLbls>
        <c:gapWidth val="150"/>
        <c:axId val="154327296"/>
        <c:axId val="154337280"/>
      </c:barChart>
      <c:catAx>
        <c:axId val="154327296"/>
        <c:scaling>
          <c:orientation val="minMax"/>
        </c:scaling>
        <c:delete val="1"/>
        <c:axPos val="b"/>
        <c:numFmt formatCode="General" sourceLinked="1"/>
        <c:majorTickMark val="out"/>
        <c:minorTickMark val="none"/>
        <c:tickLblPos val="nextTo"/>
        <c:crossAx val="154337280"/>
        <c:crosses val="autoZero"/>
        <c:auto val="1"/>
        <c:lblAlgn val="ctr"/>
        <c:lblOffset val="100"/>
        <c:noMultiLvlLbl val="0"/>
      </c:catAx>
      <c:valAx>
        <c:axId val="154337280"/>
        <c:scaling>
          <c:orientation val="minMax"/>
        </c:scaling>
        <c:delete val="1"/>
        <c:axPos val="l"/>
        <c:numFmt formatCode="0%" sourceLinked="1"/>
        <c:majorTickMark val="out"/>
        <c:minorTickMark val="none"/>
        <c:tickLblPos val="nextTo"/>
        <c:crossAx val="15432729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(TJ)</a:t>
            </a:r>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21.308434000000002</c:v>
                </c:pt>
                <c:pt idx="1">
                  <c:v>157.691844</c:v>
                </c:pt>
                <c:pt idx="2">
                  <c:v>39.337641999999995</c:v>
                </c:pt>
                <c:pt idx="3">
                  <c:v>17.203431999999999</c:v>
                </c:pt>
                <c:pt idx="4">
                  <c:v>3.4449590000000003</c:v>
                </c:pt>
                <c:pt idx="5">
                  <c:v>101.66815599999998</c:v>
                </c:pt>
                <c:pt idx="6">
                  <c:v>18.116260999999998</c:v>
                </c:pt>
                <c:pt idx="7">
                  <c:v>708.38428199999987</c:v>
                </c:pt>
                <c:pt idx="8">
                  <c:v>65.774767999999995</c:v>
                </c:pt>
                <c:pt idx="9">
                  <c:v>27.987533999999997</c:v>
                </c:pt>
                <c:pt idx="10">
                  <c:v>122.745986</c:v>
                </c:pt>
                <c:pt idx="11">
                  <c:v>1211.6822859999997</c:v>
                </c:pt>
                <c:pt idx="12">
                  <c:v>795.0647009999999</c:v>
                </c:pt>
                <c:pt idx="13">
                  <c:v>320.71257000000003</c:v>
                </c:pt>
              </c:numCache>
            </c:numRef>
          </c:val>
          <c:extLst xmlns:c16r2="http://schemas.microsoft.com/office/drawing/2015/06/chart">
            <c:ext xmlns:c16="http://schemas.microsoft.com/office/drawing/2014/chart" uri="{C3380CC4-5D6E-409C-BE32-E72D297353CC}">
              <c16:uniqueId val="{00000000-155A-4DE5-9A4F-DB5C30FE6042}"/>
            </c:ext>
          </c:extLst>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1.2820239999999998</c:v>
                </c:pt>
                <c:pt idx="1">
                  <c:v>3.5423</c:v>
                </c:pt>
                <c:pt idx="2">
                  <c:v>0.47372000000000003</c:v>
                </c:pt>
                <c:pt idx="3">
                  <c:v>7.6903300000000003</c:v>
                </c:pt>
                <c:pt idx="4">
                  <c:v>4.4910699999999997</c:v>
                </c:pt>
                <c:pt idx="5">
                  <c:v>66.730699999999985</c:v>
                </c:pt>
                <c:pt idx="6">
                  <c:v>0.217</c:v>
                </c:pt>
                <c:pt idx="7">
                  <c:v>63.660599999999995</c:v>
                </c:pt>
                <c:pt idx="8">
                  <c:v>1.0664100000000001</c:v>
                </c:pt>
                <c:pt idx="9">
                  <c:v>0.27470000000000006</c:v>
                </c:pt>
                <c:pt idx="10">
                  <c:v>0</c:v>
                </c:pt>
                <c:pt idx="11">
                  <c:v>0.18150400000000003</c:v>
                </c:pt>
                <c:pt idx="12">
                  <c:v>36.026561000000001</c:v>
                </c:pt>
                <c:pt idx="13">
                  <c:v>3.5200000000000002E-2</c:v>
                </c:pt>
              </c:numCache>
            </c:numRef>
          </c:val>
          <c:extLst xmlns:c16r2="http://schemas.microsoft.com/office/drawing/2015/06/chart">
            <c:ext xmlns:c16="http://schemas.microsoft.com/office/drawing/2014/chart" uri="{C3380CC4-5D6E-409C-BE32-E72D297353CC}">
              <c16:uniqueId val="{00000001-155A-4DE5-9A4F-DB5C30FE6042}"/>
            </c:ext>
          </c:extLst>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9.3997119999999992</c:v>
                </c:pt>
                <c:pt idx="1">
                  <c:v>0.56067800000000001</c:v>
                </c:pt>
                <c:pt idx="2">
                  <c:v>1.2E-2</c:v>
                </c:pt>
                <c:pt idx="3">
                  <c:v>1.2585749999999998</c:v>
                </c:pt>
                <c:pt idx="4">
                  <c:v>7.9750000000000001E-2</c:v>
                </c:pt>
                <c:pt idx="5">
                  <c:v>0.65449999999999997</c:v>
                </c:pt>
                <c:pt idx="6">
                  <c:v>3.2000000000000001E-2</c:v>
                </c:pt>
                <c:pt idx="7">
                  <c:v>1.196475</c:v>
                </c:pt>
                <c:pt idx="8">
                  <c:v>3.2600000000000004E-2</c:v>
                </c:pt>
                <c:pt idx="9">
                  <c:v>1.8479000000000001</c:v>
                </c:pt>
                <c:pt idx="10">
                  <c:v>0.17191000000000001</c:v>
                </c:pt>
                <c:pt idx="11">
                  <c:v>0.84789999999999999</c:v>
                </c:pt>
                <c:pt idx="12">
                  <c:v>3.7910149999999998</c:v>
                </c:pt>
                <c:pt idx="13">
                  <c:v>0.67613000000000001</c:v>
                </c:pt>
              </c:numCache>
            </c:numRef>
          </c:val>
          <c:extLst xmlns:c16r2="http://schemas.microsoft.com/office/drawing/2015/06/chart">
            <c:ext xmlns:c16="http://schemas.microsoft.com/office/drawing/2014/chart" uri="{C3380CC4-5D6E-409C-BE32-E72D297353CC}">
              <c16:uniqueId val="{00000002-155A-4DE5-9A4F-DB5C30FE6042}"/>
            </c:ext>
          </c:extLst>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2.0773790000000001</c:v>
                </c:pt>
                <c:pt idx="1">
                  <c:v>0.35440000000000005</c:v>
                </c:pt>
                <c:pt idx="2">
                  <c:v>0.04</c:v>
                </c:pt>
                <c:pt idx="3">
                  <c:v>1.315059</c:v>
                </c:pt>
                <c:pt idx="4">
                  <c:v>0.13503000000000001</c:v>
                </c:pt>
                <c:pt idx="5">
                  <c:v>0.28199999999999997</c:v>
                </c:pt>
                <c:pt idx="6">
                  <c:v>0.01</c:v>
                </c:pt>
                <c:pt idx="7">
                  <c:v>4.5948140000000004</c:v>
                </c:pt>
                <c:pt idx="8">
                  <c:v>0.192796</c:v>
                </c:pt>
                <c:pt idx="9">
                  <c:v>1.1203479999999999</c:v>
                </c:pt>
                <c:pt idx="10">
                  <c:v>9.3265000000000001E-2</c:v>
                </c:pt>
                <c:pt idx="11">
                  <c:v>4.1539700000000002</c:v>
                </c:pt>
                <c:pt idx="12">
                  <c:v>0.24947</c:v>
                </c:pt>
                <c:pt idx="13">
                  <c:v>0.48384000000000005</c:v>
                </c:pt>
              </c:numCache>
            </c:numRef>
          </c:val>
          <c:extLst xmlns:c16r2="http://schemas.microsoft.com/office/drawing/2015/06/chart">
            <c:ext xmlns:c16="http://schemas.microsoft.com/office/drawing/2014/chart" uri="{C3380CC4-5D6E-409C-BE32-E72D297353CC}">
              <c16:uniqueId val="{00000003-155A-4DE5-9A4F-DB5C30FE6042}"/>
            </c:ext>
          </c:extLst>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0.221891</c:v>
                </c:pt>
                <c:pt idx="1">
                  <c:v>1.5396800000000002</c:v>
                </c:pt>
                <c:pt idx="2">
                  <c:v>4.4016609999999998</c:v>
                </c:pt>
                <c:pt idx="3">
                  <c:v>1.22031</c:v>
                </c:pt>
                <c:pt idx="4">
                  <c:v>7.8719069999999993</c:v>
                </c:pt>
                <c:pt idx="5">
                  <c:v>4.3999999999999997E-2</c:v>
                </c:pt>
                <c:pt idx="6">
                  <c:v>2.6649799999999999</c:v>
                </c:pt>
                <c:pt idx="7">
                  <c:v>0.1</c:v>
                </c:pt>
                <c:pt idx="8">
                  <c:v>0.41800400000000004</c:v>
                </c:pt>
                <c:pt idx="9">
                  <c:v>8.08216</c:v>
                </c:pt>
                <c:pt idx="10">
                  <c:v>3.1410300000000002</c:v>
                </c:pt>
                <c:pt idx="11">
                  <c:v>4.3694560000000005</c:v>
                </c:pt>
                <c:pt idx="12">
                  <c:v>10.414769999999999</c:v>
                </c:pt>
                <c:pt idx="13">
                  <c:v>2.4215100000000001</c:v>
                </c:pt>
              </c:numCache>
            </c:numRef>
          </c:val>
          <c:extLst xmlns:c16r2="http://schemas.microsoft.com/office/drawing/2015/06/chart">
            <c:ext xmlns:c16="http://schemas.microsoft.com/office/drawing/2014/chart" uri="{C3380CC4-5D6E-409C-BE32-E72D297353CC}">
              <c16:uniqueId val="{00000004-155A-4DE5-9A4F-DB5C30FE6042}"/>
            </c:ext>
          </c:extLst>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600.31382299999996</c:v>
                </c:pt>
                <c:pt idx="1">
                  <c:v>181.61955600000002</c:v>
                </c:pt>
                <c:pt idx="2">
                  <c:v>256.27210200000002</c:v>
                </c:pt>
                <c:pt idx="3">
                  <c:v>160.08963299999996</c:v>
                </c:pt>
                <c:pt idx="4">
                  <c:v>69.370161999999979</c:v>
                </c:pt>
                <c:pt idx="5">
                  <c:v>126.25668699999997</c:v>
                </c:pt>
                <c:pt idx="6">
                  <c:v>94.602070999999995</c:v>
                </c:pt>
                <c:pt idx="7">
                  <c:v>319.20634999999987</c:v>
                </c:pt>
                <c:pt idx="8">
                  <c:v>130.28950499999993</c:v>
                </c:pt>
                <c:pt idx="9">
                  <c:v>93.13590600000002</c:v>
                </c:pt>
                <c:pt idx="10">
                  <c:v>140.48557899999997</c:v>
                </c:pt>
                <c:pt idx="11">
                  <c:v>213.98880500000001</c:v>
                </c:pt>
                <c:pt idx="12">
                  <c:v>345.67231699999979</c:v>
                </c:pt>
                <c:pt idx="13">
                  <c:v>100.712518</c:v>
                </c:pt>
              </c:numCache>
            </c:numRef>
          </c:val>
          <c:extLst xmlns:c16r2="http://schemas.microsoft.com/office/drawing/2015/06/chart">
            <c:ext xmlns:c16="http://schemas.microsoft.com/office/drawing/2014/chart" uri="{C3380CC4-5D6E-409C-BE32-E72D297353CC}">
              <c16:uniqueId val="{00000005-155A-4DE5-9A4F-DB5C30FE6042}"/>
            </c:ext>
          </c:extLst>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237.55669299999994</c:v>
                </c:pt>
                <c:pt idx="1">
                  <c:v>178.43553099999994</c:v>
                </c:pt>
                <c:pt idx="2">
                  <c:v>54.322873999999985</c:v>
                </c:pt>
                <c:pt idx="3">
                  <c:v>59.745986000000002</c:v>
                </c:pt>
                <c:pt idx="4">
                  <c:v>18.094076000000001</c:v>
                </c:pt>
                <c:pt idx="5">
                  <c:v>62.555003999999997</c:v>
                </c:pt>
                <c:pt idx="6">
                  <c:v>38.715547000000008</c:v>
                </c:pt>
                <c:pt idx="7">
                  <c:v>379.29204500000009</c:v>
                </c:pt>
                <c:pt idx="8">
                  <c:v>97.006302000000005</c:v>
                </c:pt>
                <c:pt idx="9">
                  <c:v>42.221542999999997</c:v>
                </c:pt>
                <c:pt idx="10">
                  <c:v>60.208906000000006</c:v>
                </c:pt>
                <c:pt idx="11">
                  <c:v>82.163962000000026</c:v>
                </c:pt>
                <c:pt idx="12">
                  <c:v>126.67137699999998</c:v>
                </c:pt>
                <c:pt idx="13">
                  <c:v>36.579383</c:v>
                </c:pt>
              </c:numCache>
            </c:numRef>
          </c:val>
          <c:extLst xmlns:c16r2="http://schemas.microsoft.com/office/drawing/2015/06/chart">
            <c:ext xmlns:c16="http://schemas.microsoft.com/office/drawing/2014/chart" uri="{C3380CC4-5D6E-409C-BE32-E72D297353CC}">
              <c16:uniqueId val="{00000006-155A-4DE5-9A4F-DB5C30FE6042}"/>
            </c:ext>
          </c:extLst>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8.6671409999999991</c:v>
                </c:pt>
                <c:pt idx="1">
                  <c:v>9.2068919999999999</c:v>
                </c:pt>
                <c:pt idx="2">
                  <c:v>36.241748000000008</c:v>
                </c:pt>
                <c:pt idx="3">
                  <c:v>14.226044</c:v>
                </c:pt>
                <c:pt idx="4">
                  <c:v>8.8000000000000003E-4</c:v>
                </c:pt>
                <c:pt idx="5">
                  <c:v>1.1676980000000001</c:v>
                </c:pt>
                <c:pt idx="6">
                  <c:v>0.811249</c:v>
                </c:pt>
                <c:pt idx="7">
                  <c:v>4.6059599999999996</c:v>
                </c:pt>
                <c:pt idx="8">
                  <c:v>0.70396000000000003</c:v>
                </c:pt>
                <c:pt idx="9">
                  <c:v>7.5114480000000015</c:v>
                </c:pt>
                <c:pt idx="10">
                  <c:v>4.4441000000000006</c:v>
                </c:pt>
                <c:pt idx="11">
                  <c:v>0.92232599999999998</c:v>
                </c:pt>
                <c:pt idx="12">
                  <c:v>12.607973999999999</c:v>
                </c:pt>
                <c:pt idx="13">
                  <c:v>2.5689999999999998E-2</c:v>
                </c:pt>
              </c:numCache>
            </c:numRef>
          </c:val>
          <c:extLst xmlns:c16r2="http://schemas.microsoft.com/office/drawing/2015/06/chart">
            <c:ext xmlns:c16="http://schemas.microsoft.com/office/drawing/2014/chart" uri="{C3380CC4-5D6E-409C-BE32-E72D297353CC}">
              <c16:uniqueId val="{00000007-155A-4DE5-9A4F-DB5C30FE6042}"/>
            </c:ext>
          </c:extLst>
        </c:ser>
        <c:dLbls>
          <c:showLegendKey val="0"/>
          <c:showVal val="0"/>
          <c:showCatName val="0"/>
          <c:showSerName val="0"/>
          <c:showPercent val="0"/>
          <c:showBubbleSize val="0"/>
        </c:dLbls>
        <c:gapWidth val="104"/>
        <c:overlap val="100"/>
        <c:axId val="154420352"/>
        <c:axId val="154421888"/>
      </c:barChart>
      <c:catAx>
        <c:axId val="154420352"/>
        <c:scaling>
          <c:orientation val="minMax"/>
        </c:scaling>
        <c:delete val="0"/>
        <c:axPos val="b"/>
        <c:numFmt formatCode="General" sourceLinked="0"/>
        <c:majorTickMark val="none"/>
        <c:minorTickMark val="none"/>
        <c:tickLblPos val="nextTo"/>
        <c:txPr>
          <a:bodyPr/>
          <a:lstStyle/>
          <a:p>
            <a:pPr>
              <a:defRPr sz="900"/>
            </a:pPr>
            <a:endParaRPr lang="cs-CZ"/>
          </a:p>
        </c:txPr>
        <c:crossAx val="154421888"/>
        <c:crosses val="autoZero"/>
        <c:auto val="1"/>
        <c:lblAlgn val="ctr"/>
        <c:lblOffset val="100"/>
        <c:noMultiLvlLbl val="0"/>
      </c:catAx>
      <c:valAx>
        <c:axId val="1544218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4420352"/>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0"/>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54A-4C6F-B2C2-8595AF97815F}"/>
                </c:ext>
              </c:extLst>
            </c:dLbl>
            <c:dLbl>
              <c:idx val="2"/>
              <c:layout>
                <c:manualLayout>
                  <c:x val="9.3997458685129931E-2"/>
                  <c:y val="9.3408320242872822E-2"/>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F54A-4C6F-B2C2-8595AF97815F}"/>
                </c:ext>
              </c:extLst>
            </c:dLbl>
            <c:dLbl>
              <c:idx val="3"/>
              <c:layout>
                <c:manualLayout>
                  <c:x val="8.7283090158524229E-2"/>
                  <c:y val="0.1508897977011143"/>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F54A-4C6F-B2C2-8595AF97815F}"/>
                </c:ext>
              </c:extLst>
            </c:dLbl>
            <c:dLbl>
              <c:idx val="4"/>
              <c:layout>
                <c:manualLayout>
                  <c:x val="-2.3499893340903945E-2"/>
                  <c:y val="0.14729773576760735"/>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F54A-4C6F-B2C2-8595AF97815F}"/>
                </c:ext>
              </c:extLst>
            </c:dLbl>
            <c:dLbl>
              <c:idx val="7"/>
              <c:layout>
                <c:manualLayout>
                  <c:x val="3.3567877610867353E-3"/>
                  <c:y val="-1.4370510806595838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F54A-4C6F-B2C2-8595AF97815F}"/>
                </c:ext>
              </c:extLst>
            </c:dLbl>
            <c:numFmt formatCode="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3611.1228549999996</c:v>
                </c:pt>
                <c:pt idx="1">
                  <c:v>185.67211899999998</c:v>
                </c:pt>
                <c:pt idx="2">
                  <c:v>20.561145000000003</c:v>
                </c:pt>
                <c:pt idx="3">
                  <c:v>15.102371000000003</c:v>
                </c:pt>
                <c:pt idx="4">
                  <c:v>46.911358999999997</c:v>
                </c:pt>
                <c:pt idx="5">
                  <c:v>2832.0150139999992</c:v>
                </c:pt>
                <c:pt idx="6">
                  <c:v>1473.569229</c:v>
                </c:pt>
                <c:pt idx="7">
                  <c:v>101.14310999999999</c:v>
                </c:pt>
              </c:numCache>
            </c:numRef>
          </c:val>
          <c:extLst xmlns:c16r2="http://schemas.microsoft.com/office/drawing/2015/06/chart">
            <c:ext xmlns:c16="http://schemas.microsoft.com/office/drawing/2014/chart" uri="{C3380CC4-5D6E-409C-BE32-E72D297353CC}">
              <c16:uniqueId val="{00000005-F54A-4C6F-B2C2-8595AF97815F}"/>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3600713557594291"/>
          <c:y val="4.3463056106571953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'8.1'!$K$29</c:f>
              <c:strCache>
                <c:ptCount val="1"/>
                <c:pt idx="0">
                  <c:v>Průmysl</c:v>
                </c:pt>
              </c:strCache>
            </c:strRef>
          </c:tx>
          <c:invertIfNegative val="0"/>
          <c:cat>
            <c:strRef>
              <c:f>'8.1'!$L$28:$N$28</c:f>
              <c:strCache>
                <c:ptCount val="3"/>
                <c:pt idx="0">
                  <c:v>Červenec</c:v>
                </c:pt>
                <c:pt idx="1">
                  <c:v>Srpen</c:v>
                </c:pt>
                <c:pt idx="2">
                  <c:v>Září</c:v>
                </c:pt>
              </c:strCache>
            </c:strRef>
          </c:cat>
          <c:val>
            <c:numRef>
              <c:f>'8.1'!$L$29:$N$29</c:f>
              <c:numCache>
                <c:formatCode>#,##0.0</c:formatCode>
                <c:ptCount val="3"/>
                <c:pt idx="0">
                  <c:v>6648.2619999999997</c:v>
                </c:pt>
                <c:pt idx="1">
                  <c:v>6330.8249999999998</c:v>
                </c:pt>
                <c:pt idx="2">
                  <c:v>8329.3469999999998</c:v>
                </c:pt>
              </c:numCache>
            </c:numRef>
          </c:val>
          <c:extLst xmlns:c16r2="http://schemas.microsoft.com/office/drawing/2015/06/chart">
            <c:ext xmlns:c16="http://schemas.microsoft.com/office/drawing/2014/chart" uri="{C3380CC4-5D6E-409C-BE32-E72D297353CC}">
              <c16:uniqueId val="{00000000-BF3E-470B-A43D-7FF048E5E8DF}"/>
            </c:ext>
          </c:extLst>
        </c:ser>
        <c:ser>
          <c:idx val="1"/>
          <c:order val="1"/>
          <c:tx>
            <c:strRef>
              <c:f>'8.1'!$K$30</c:f>
              <c:strCache>
                <c:ptCount val="1"/>
                <c:pt idx="0">
                  <c:v>Energetika</c:v>
                </c:pt>
              </c:strCache>
            </c:strRef>
          </c:tx>
          <c:invertIfNegative val="0"/>
          <c:cat>
            <c:strRef>
              <c:f>'8.1'!$L$28:$N$28</c:f>
              <c:strCache>
                <c:ptCount val="3"/>
                <c:pt idx="0">
                  <c:v>Červenec</c:v>
                </c:pt>
                <c:pt idx="1">
                  <c:v>Srpen</c:v>
                </c:pt>
                <c:pt idx="2">
                  <c:v>Září</c:v>
                </c:pt>
              </c:strCache>
            </c:strRef>
          </c:cat>
          <c:val>
            <c:numRef>
              <c:f>'8.1'!$L$30:$N$30</c:f>
              <c:numCache>
                <c:formatCode>#,##0.0</c:formatCode>
                <c:ptCount val="3"/>
                <c:pt idx="0">
                  <c:v>303.69200000000001</c:v>
                </c:pt>
                <c:pt idx="1">
                  <c:v>309.13900000000001</c:v>
                </c:pt>
                <c:pt idx="2">
                  <c:v>669.19299999999998</c:v>
                </c:pt>
              </c:numCache>
            </c:numRef>
          </c:val>
          <c:extLst xmlns:c16r2="http://schemas.microsoft.com/office/drawing/2015/06/chart">
            <c:ext xmlns:c16="http://schemas.microsoft.com/office/drawing/2014/chart" uri="{C3380CC4-5D6E-409C-BE32-E72D297353CC}">
              <c16:uniqueId val="{00000001-BF3E-470B-A43D-7FF048E5E8DF}"/>
            </c:ext>
          </c:extLst>
        </c:ser>
        <c:ser>
          <c:idx val="2"/>
          <c:order val="2"/>
          <c:tx>
            <c:strRef>
              <c:f>'8.1'!$K$31</c:f>
              <c:strCache>
                <c:ptCount val="1"/>
                <c:pt idx="0">
                  <c:v>Doprava</c:v>
                </c:pt>
              </c:strCache>
            </c:strRef>
          </c:tx>
          <c:invertIfNegative val="0"/>
          <c:cat>
            <c:strRef>
              <c:f>'8.1'!$L$28:$N$28</c:f>
              <c:strCache>
                <c:ptCount val="3"/>
                <c:pt idx="0">
                  <c:v>Červenec</c:v>
                </c:pt>
                <c:pt idx="1">
                  <c:v>Srpen</c:v>
                </c:pt>
                <c:pt idx="2">
                  <c:v>Září</c:v>
                </c:pt>
              </c:strCache>
            </c:strRef>
          </c:cat>
          <c:val>
            <c:numRef>
              <c:f>'8.1'!$L$31:$N$31</c:f>
              <c:numCache>
                <c:formatCode>#,##0.0</c:formatCode>
                <c:ptCount val="3"/>
                <c:pt idx="0">
                  <c:v>2469.15</c:v>
                </c:pt>
                <c:pt idx="1">
                  <c:v>1996.559</c:v>
                </c:pt>
                <c:pt idx="2">
                  <c:v>4934.0029999999997</c:v>
                </c:pt>
              </c:numCache>
            </c:numRef>
          </c:val>
          <c:extLst xmlns:c16r2="http://schemas.microsoft.com/office/drawing/2015/06/chart">
            <c:ext xmlns:c16="http://schemas.microsoft.com/office/drawing/2014/chart" uri="{C3380CC4-5D6E-409C-BE32-E72D297353CC}">
              <c16:uniqueId val="{00000002-BF3E-470B-A43D-7FF048E5E8DF}"/>
            </c:ext>
          </c:extLst>
        </c:ser>
        <c:ser>
          <c:idx val="3"/>
          <c:order val="3"/>
          <c:tx>
            <c:strRef>
              <c:f>'8.1'!$K$32</c:f>
              <c:strCache>
                <c:ptCount val="1"/>
                <c:pt idx="0">
                  <c:v>Stavebnictví</c:v>
                </c:pt>
              </c:strCache>
            </c:strRef>
          </c:tx>
          <c:invertIfNegative val="0"/>
          <c:cat>
            <c:strRef>
              <c:f>'8.1'!$L$28:$N$28</c:f>
              <c:strCache>
                <c:ptCount val="3"/>
                <c:pt idx="0">
                  <c:v>Červenec</c:v>
                </c:pt>
                <c:pt idx="1">
                  <c:v>Srpen</c:v>
                </c:pt>
                <c:pt idx="2">
                  <c:v>Září</c:v>
                </c:pt>
              </c:strCache>
            </c:strRef>
          </c:cat>
          <c:val>
            <c:numRef>
              <c:f>'8.1'!$L$32:$N$32</c:f>
              <c:numCache>
                <c:formatCode>#,##0.0</c:formatCode>
                <c:ptCount val="3"/>
                <c:pt idx="0">
                  <c:v>485.88499999999999</c:v>
                </c:pt>
                <c:pt idx="1">
                  <c:v>407.99</c:v>
                </c:pt>
                <c:pt idx="2">
                  <c:v>1183.5039999999999</c:v>
                </c:pt>
              </c:numCache>
            </c:numRef>
          </c:val>
          <c:extLst xmlns:c16r2="http://schemas.microsoft.com/office/drawing/2015/06/chart">
            <c:ext xmlns:c16="http://schemas.microsoft.com/office/drawing/2014/chart" uri="{C3380CC4-5D6E-409C-BE32-E72D297353CC}">
              <c16:uniqueId val="{00000003-BF3E-470B-A43D-7FF048E5E8DF}"/>
            </c:ext>
          </c:extLst>
        </c:ser>
        <c:ser>
          <c:idx val="4"/>
          <c:order val="4"/>
          <c:tx>
            <c:strRef>
              <c:f>'8.1'!$K$33</c:f>
              <c:strCache>
                <c:ptCount val="1"/>
                <c:pt idx="0">
                  <c:v>Zemědělství a lesnictví</c:v>
                </c:pt>
              </c:strCache>
            </c:strRef>
          </c:tx>
          <c:invertIfNegative val="0"/>
          <c:cat>
            <c:strRef>
              <c:f>'8.1'!$L$28:$N$28</c:f>
              <c:strCache>
                <c:ptCount val="3"/>
                <c:pt idx="0">
                  <c:v>Červenec</c:v>
                </c:pt>
                <c:pt idx="1">
                  <c:v>Srpen</c:v>
                </c:pt>
                <c:pt idx="2">
                  <c:v>Září</c:v>
                </c:pt>
              </c:strCache>
            </c:strRef>
          </c:cat>
          <c:val>
            <c:numRef>
              <c:f>'8.1'!$L$33:$N$33</c:f>
              <c:numCache>
                <c:formatCode>#,##0.0</c:formatCode>
                <c:ptCount val="3"/>
                <c:pt idx="0">
                  <c:v>66.945999999999998</c:v>
                </c:pt>
                <c:pt idx="1">
                  <c:v>56.045000000000002</c:v>
                </c:pt>
                <c:pt idx="2">
                  <c:v>98.9</c:v>
                </c:pt>
              </c:numCache>
            </c:numRef>
          </c:val>
          <c:extLst xmlns:c16r2="http://schemas.microsoft.com/office/drawing/2015/06/chart">
            <c:ext xmlns:c16="http://schemas.microsoft.com/office/drawing/2014/chart" uri="{C3380CC4-5D6E-409C-BE32-E72D297353CC}">
              <c16:uniqueId val="{00000004-BF3E-470B-A43D-7FF048E5E8DF}"/>
            </c:ext>
          </c:extLst>
        </c:ser>
        <c:ser>
          <c:idx val="5"/>
          <c:order val="5"/>
          <c:tx>
            <c:strRef>
              <c:f>'8.1'!$K$34</c:f>
              <c:strCache>
                <c:ptCount val="1"/>
                <c:pt idx="0">
                  <c:v>Domácnosti</c:v>
                </c:pt>
              </c:strCache>
            </c:strRef>
          </c:tx>
          <c:invertIfNegative val="0"/>
          <c:cat>
            <c:strRef>
              <c:f>'8.1'!$L$28:$N$28</c:f>
              <c:strCache>
                <c:ptCount val="3"/>
                <c:pt idx="0">
                  <c:v>Červenec</c:v>
                </c:pt>
                <c:pt idx="1">
                  <c:v>Srpen</c:v>
                </c:pt>
                <c:pt idx="2">
                  <c:v>Září</c:v>
                </c:pt>
              </c:strCache>
            </c:strRef>
          </c:cat>
          <c:val>
            <c:numRef>
              <c:f>'8.1'!$L$34:$N$34</c:f>
              <c:numCache>
                <c:formatCode>#,##0.0</c:formatCode>
                <c:ptCount val="3"/>
                <c:pt idx="0">
                  <c:v>175444.45</c:v>
                </c:pt>
                <c:pt idx="1">
                  <c:v>170816.18799999999</c:v>
                </c:pt>
                <c:pt idx="2">
                  <c:v>254053.185</c:v>
                </c:pt>
              </c:numCache>
            </c:numRef>
          </c:val>
          <c:extLst xmlns:c16r2="http://schemas.microsoft.com/office/drawing/2015/06/chart">
            <c:ext xmlns:c16="http://schemas.microsoft.com/office/drawing/2014/chart" uri="{C3380CC4-5D6E-409C-BE32-E72D297353CC}">
              <c16:uniqueId val="{00000005-BF3E-470B-A43D-7FF048E5E8DF}"/>
            </c:ext>
          </c:extLst>
        </c:ser>
        <c:ser>
          <c:idx val="6"/>
          <c:order val="6"/>
          <c:tx>
            <c:strRef>
              <c:f>'8.1'!$K$35</c:f>
              <c:strCache>
                <c:ptCount val="1"/>
                <c:pt idx="0">
                  <c:v>Obchod, služby, školství, zdravotnictví</c:v>
                </c:pt>
              </c:strCache>
            </c:strRef>
          </c:tx>
          <c:invertIfNegative val="0"/>
          <c:cat>
            <c:strRef>
              <c:f>'8.1'!$L$28:$N$28</c:f>
              <c:strCache>
                <c:ptCount val="3"/>
                <c:pt idx="0">
                  <c:v>Červenec</c:v>
                </c:pt>
                <c:pt idx="1">
                  <c:v>Srpen</c:v>
                </c:pt>
                <c:pt idx="2">
                  <c:v>Září</c:v>
                </c:pt>
              </c:strCache>
            </c:strRef>
          </c:cat>
          <c:val>
            <c:numRef>
              <c:f>'8.1'!$L$35:$N$35</c:f>
              <c:numCache>
                <c:formatCode>#,##0.0</c:formatCode>
                <c:ptCount val="3"/>
                <c:pt idx="0">
                  <c:v>63767.00499999999</c:v>
                </c:pt>
                <c:pt idx="1">
                  <c:v>60656.619000000006</c:v>
                </c:pt>
                <c:pt idx="2">
                  <c:v>113133.06899999999</c:v>
                </c:pt>
              </c:numCache>
            </c:numRef>
          </c:val>
          <c:extLst xmlns:c16r2="http://schemas.microsoft.com/office/drawing/2015/06/chart">
            <c:ext xmlns:c16="http://schemas.microsoft.com/office/drawing/2014/chart" uri="{C3380CC4-5D6E-409C-BE32-E72D297353CC}">
              <c16:uniqueId val="{00000006-BF3E-470B-A43D-7FF048E5E8DF}"/>
            </c:ext>
          </c:extLst>
        </c:ser>
        <c:ser>
          <c:idx val="7"/>
          <c:order val="7"/>
          <c:tx>
            <c:strRef>
              <c:f>'8.1'!$K$36</c:f>
              <c:strCache>
                <c:ptCount val="1"/>
                <c:pt idx="0">
                  <c:v>Ostatní</c:v>
                </c:pt>
              </c:strCache>
            </c:strRef>
          </c:tx>
          <c:invertIfNegative val="0"/>
          <c:cat>
            <c:strRef>
              <c:f>'8.1'!$L$28:$N$28</c:f>
              <c:strCache>
                <c:ptCount val="3"/>
                <c:pt idx="0">
                  <c:v>Červenec</c:v>
                </c:pt>
                <c:pt idx="1">
                  <c:v>Srpen</c:v>
                </c:pt>
                <c:pt idx="2">
                  <c:v>Září</c:v>
                </c:pt>
              </c:strCache>
            </c:strRef>
          </c:cat>
          <c:val>
            <c:numRef>
              <c:f>'8.1'!$L$36:$N$36</c:f>
              <c:numCache>
                <c:formatCode>#,##0.0</c:formatCode>
                <c:ptCount val="3"/>
                <c:pt idx="0">
                  <c:v>2497.4639999999999</c:v>
                </c:pt>
                <c:pt idx="1">
                  <c:v>2523.0349999999999</c:v>
                </c:pt>
                <c:pt idx="2">
                  <c:v>3646.6419999999998</c:v>
                </c:pt>
              </c:numCache>
            </c:numRef>
          </c:val>
          <c:extLst xmlns:c16r2="http://schemas.microsoft.com/office/drawing/2015/06/chart">
            <c:ext xmlns:c16="http://schemas.microsoft.com/office/drawing/2014/chart" uri="{C3380CC4-5D6E-409C-BE32-E72D297353CC}">
              <c16:uniqueId val="{00000007-BF3E-470B-A43D-7FF048E5E8DF}"/>
            </c:ext>
          </c:extLst>
        </c:ser>
        <c:dLbls>
          <c:showLegendKey val="0"/>
          <c:showVal val="0"/>
          <c:showCatName val="0"/>
          <c:showSerName val="0"/>
          <c:showPercent val="0"/>
          <c:showBubbleSize val="0"/>
        </c:dLbls>
        <c:gapWidth val="150"/>
        <c:overlap val="100"/>
        <c:axId val="155109248"/>
        <c:axId val="155110784"/>
      </c:barChart>
      <c:catAx>
        <c:axId val="155109248"/>
        <c:scaling>
          <c:orientation val="minMax"/>
        </c:scaling>
        <c:delete val="0"/>
        <c:axPos val="b"/>
        <c:numFmt formatCode="General" sourceLinked="1"/>
        <c:majorTickMark val="none"/>
        <c:minorTickMark val="none"/>
        <c:tickLblPos val="nextTo"/>
        <c:txPr>
          <a:bodyPr/>
          <a:lstStyle/>
          <a:p>
            <a:pPr>
              <a:defRPr sz="900"/>
            </a:pPr>
            <a:endParaRPr lang="cs-CZ"/>
          </a:p>
        </c:txPr>
        <c:crossAx val="155110784"/>
        <c:crosses val="autoZero"/>
        <c:auto val="1"/>
        <c:lblAlgn val="ctr"/>
        <c:lblOffset val="100"/>
        <c:noMultiLvlLbl val="0"/>
      </c:catAx>
      <c:valAx>
        <c:axId val="155110784"/>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1551092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5691801041264917"/>
        </c:manualLayout>
      </c:layout>
      <c:barChart>
        <c:barDir val="bar"/>
        <c:grouping val="clustered"/>
        <c:varyColors val="0"/>
        <c:ser>
          <c:idx val="0"/>
          <c:order val="0"/>
          <c:tx>
            <c:strRef>
              <c:f>'8.1'!$L$41</c:f>
              <c:strCache>
                <c:ptCount val="1"/>
                <c:pt idx="0">
                  <c:v>Instalovaný výkon</c:v>
                </c:pt>
              </c:strCache>
            </c:strRef>
          </c:tx>
          <c:invertIfNegative val="0"/>
          <c:val>
            <c:numRef>
              <c:f>'8.1'!$M$41</c:f>
              <c:numCache>
                <c:formatCode>0.0%</c:formatCode>
                <c:ptCount val="1"/>
                <c:pt idx="0">
                  <c:v>5.1743979349163E-2</c:v>
                </c:pt>
              </c:numCache>
            </c:numRef>
          </c:val>
          <c:extLst xmlns:c16r2="http://schemas.microsoft.com/office/drawing/2015/06/chart">
            <c:ext xmlns:c16="http://schemas.microsoft.com/office/drawing/2014/chart" uri="{C3380CC4-5D6E-409C-BE32-E72D297353CC}">
              <c16:uniqueId val="{00000000-2063-4C0A-8422-D41A0DFEB6B3}"/>
            </c:ext>
          </c:extLst>
        </c:ser>
        <c:ser>
          <c:idx val="1"/>
          <c:order val="1"/>
          <c:tx>
            <c:strRef>
              <c:f>'8.1'!$L$42</c:f>
              <c:strCache>
                <c:ptCount val="1"/>
                <c:pt idx="0">
                  <c:v>Výroba tepla brutto</c:v>
                </c:pt>
              </c:strCache>
            </c:strRef>
          </c:tx>
          <c:invertIfNegative val="0"/>
          <c:val>
            <c:numRef>
              <c:f>'8.1'!$M$42</c:f>
              <c:numCache>
                <c:formatCode>0.0%</c:formatCode>
                <c:ptCount val="1"/>
                <c:pt idx="0">
                  <c:v>3.0187250673617425E-2</c:v>
                </c:pt>
              </c:numCache>
            </c:numRef>
          </c:val>
          <c:extLst xmlns:c16r2="http://schemas.microsoft.com/office/drawing/2015/06/chart">
            <c:ext xmlns:c16="http://schemas.microsoft.com/office/drawing/2014/chart" uri="{C3380CC4-5D6E-409C-BE32-E72D297353CC}">
              <c16:uniqueId val="{00000001-2063-4C0A-8422-D41A0DFEB6B3}"/>
            </c:ext>
          </c:extLst>
        </c:ser>
        <c:ser>
          <c:idx val="2"/>
          <c:order val="2"/>
          <c:tx>
            <c:strRef>
              <c:f>'8.1'!$L$43</c:f>
              <c:strCache>
                <c:ptCount val="1"/>
                <c:pt idx="0">
                  <c:v>Dodávky tepla</c:v>
                </c:pt>
              </c:strCache>
            </c:strRef>
          </c:tx>
          <c:invertIfNegative val="0"/>
          <c:val>
            <c:numRef>
              <c:f>'8.1'!$M$43</c:f>
              <c:numCache>
                <c:formatCode>0.0%</c:formatCode>
                <c:ptCount val="1"/>
                <c:pt idx="0">
                  <c:v>5.4219371235744711E-2</c:v>
                </c:pt>
              </c:numCache>
            </c:numRef>
          </c:val>
          <c:extLst xmlns:c16r2="http://schemas.microsoft.com/office/drawing/2015/06/chart">
            <c:ext xmlns:c16="http://schemas.microsoft.com/office/drawing/2014/chart" uri="{C3380CC4-5D6E-409C-BE32-E72D297353CC}">
              <c16:uniqueId val="{00000002-2063-4C0A-8422-D41A0DFEB6B3}"/>
            </c:ext>
          </c:extLst>
        </c:ser>
        <c:dLbls>
          <c:showLegendKey val="0"/>
          <c:showVal val="0"/>
          <c:showCatName val="0"/>
          <c:showSerName val="0"/>
          <c:showPercent val="0"/>
          <c:showBubbleSize val="0"/>
        </c:dLbls>
        <c:gapWidth val="150"/>
        <c:axId val="155150208"/>
        <c:axId val="155151744"/>
      </c:barChart>
      <c:catAx>
        <c:axId val="155150208"/>
        <c:scaling>
          <c:orientation val="maxMin"/>
        </c:scaling>
        <c:delete val="0"/>
        <c:axPos val="l"/>
        <c:numFmt formatCode="General" sourceLinked="1"/>
        <c:majorTickMark val="none"/>
        <c:minorTickMark val="none"/>
        <c:tickLblPos val="none"/>
        <c:crossAx val="155151744"/>
        <c:crosses val="autoZero"/>
        <c:auto val="1"/>
        <c:lblAlgn val="ctr"/>
        <c:lblOffset val="100"/>
        <c:noMultiLvlLbl val="0"/>
      </c:catAx>
      <c:valAx>
        <c:axId val="15515174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55150208"/>
        <c:crosses val="max"/>
        <c:crossBetween val="between"/>
      </c:valAx>
    </c:plotArea>
    <c:legend>
      <c:legendPos val="b"/>
      <c:layout>
        <c:manualLayout>
          <c:xMode val="edge"/>
          <c:yMode val="edge"/>
          <c:x val="0.18609824399565114"/>
          <c:y val="0.70278455615007585"/>
          <c:w val="0.81390175600434878"/>
          <c:h val="0.29721544384992427"/>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598344613649182"/>
          <c:y val="4.3822970404561491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'8.1'!$K$11</c:f>
              <c:strCache>
                <c:ptCount val="1"/>
                <c:pt idx="0">
                  <c:v>Biomasa</c:v>
                </c:pt>
              </c:strCache>
            </c:strRef>
          </c:tx>
          <c:spPr>
            <a:solidFill>
              <a:schemeClr val="accent3">
                <a:lumMod val="75000"/>
              </a:schemeClr>
            </a:solidFill>
          </c:spPr>
          <c:invertIfNegative val="0"/>
          <c:cat>
            <c:strRef>
              <c:f>'8.1'!$L$10:$N$10</c:f>
              <c:strCache>
                <c:ptCount val="3"/>
                <c:pt idx="0">
                  <c:v>Červenec</c:v>
                </c:pt>
                <c:pt idx="1">
                  <c:v>Srpen</c:v>
                </c:pt>
                <c:pt idx="2">
                  <c:v>Září</c:v>
                </c:pt>
              </c:strCache>
            </c:strRef>
          </c:cat>
          <c:val>
            <c:numRef>
              <c:f>'8.1'!$L$11:$N$11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4F68-4056-87F5-072D07008275}"/>
            </c:ext>
          </c:extLst>
        </c:ser>
        <c:ser>
          <c:idx val="1"/>
          <c:order val="1"/>
          <c:tx>
            <c:strRef>
              <c:f>'8.1'!$K$12</c:f>
              <c:strCache>
                <c:ptCount val="1"/>
                <c:pt idx="0">
                  <c:v>Bioplyn</c:v>
                </c:pt>
              </c:strCache>
            </c:strRef>
          </c:tx>
          <c:spPr>
            <a:solidFill>
              <a:schemeClr val="bg2">
                <a:lumMod val="50000"/>
              </a:schemeClr>
            </a:solidFill>
          </c:spPr>
          <c:invertIfNegative val="0"/>
          <c:cat>
            <c:strRef>
              <c:f>'8.1'!$L$10:$N$10</c:f>
              <c:strCache>
                <c:ptCount val="3"/>
                <c:pt idx="0">
                  <c:v>Červenec</c:v>
                </c:pt>
                <c:pt idx="1">
                  <c:v>Srpen</c:v>
                </c:pt>
                <c:pt idx="2">
                  <c:v>Září</c:v>
                </c:pt>
              </c:strCache>
            </c:strRef>
          </c:cat>
          <c:val>
            <c:numRef>
              <c:f>'8.1'!$L$12:$N$12</c:f>
              <c:numCache>
                <c:formatCode>#,##0.0</c:formatCode>
                <c:ptCount val="3"/>
                <c:pt idx="0">
                  <c:v>2583</c:v>
                </c:pt>
                <c:pt idx="1">
                  <c:v>2434</c:v>
                </c:pt>
                <c:pt idx="2">
                  <c:v>2965</c:v>
                </c:pt>
              </c:numCache>
            </c:numRef>
          </c:val>
          <c:extLst xmlns:c16r2="http://schemas.microsoft.com/office/drawing/2015/06/chart">
            <c:ext xmlns:c16="http://schemas.microsoft.com/office/drawing/2014/chart" uri="{C3380CC4-5D6E-409C-BE32-E72D297353CC}">
              <c16:uniqueId val="{00000001-4F68-4056-87F5-072D07008275}"/>
            </c:ext>
          </c:extLst>
        </c:ser>
        <c:ser>
          <c:idx val="2"/>
          <c:order val="2"/>
          <c:tx>
            <c:strRef>
              <c:f>'8.1'!$K$13</c:f>
              <c:strCache>
                <c:ptCount val="1"/>
                <c:pt idx="0">
                  <c:v>Černé uhlí</c:v>
                </c:pt>
              </c:strCache>
            </c:strRef>
          </c:tx>
          <c:spPr>
            <a:solidFill>
              <a:schemeClr val="tx1"/>
            </a:solidFill>
          </c:spPr>
          <c:invertIfNegative val="0"/>
          <c:cat>
            <c:strRef>
              <c:f>'8.1'!$L$10:$N$10</c:f>
              <c:strCache>
                <c:ptCount val="3"/>
                <c:pt idx="0">
                  <c:v>Červenec</c:v>
                </c:pt>
                <c:pt idx="1">
                  <c:v>Srpen</c:v>
                </c:pt>
                <c:pt idx="2">
                  <c:v>Září</c:v>
                </c:pt>
              </c:strCache>
            </c:strRef>
          </c:cat>
          <c:val>
            <c:numRef>
              <c:f>'8.1'!$L$13:$N$13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4F68-4056-87F5-072D07008275}"/>
            </c:ext>
          </c:extLst>
        </c:ser>
        <c:ser>
          <c:idx val="3"/>
          <c:order val="3"/>
          <c:tx>
            <c:strRef>
              <c:f>'8.1'!$K$14</c:f>
              <c:strCache>
                <c:ptCount val="1"/>
                <c:pt idx="0">
                  <c:v>Elektrická energie</c:v>
                </c:pt>
              </c:strCache>
            </c:strRef>
          </c:tx>
          <c:invertIfNegative val="0"/>
          <c:cat>
            <c:strRef>
              <c:f>'8.1'!$L$10:$N$10</c:f>
              <c:strCache>
                <c:ptCount val="3"/>
                <c:pt idx="0">
                  <c:v>Červenec</c:v>
                </c:pt>
                <c:pt idx="1">
                  <c:v>Srpen</c:v>
                </c:pt>
                <c:pt idx="2">
                  <c:v>Září</c:v>
                </c:pt>
              </c:strCache>
            </c:strRef>
          </c:cat>
          <c:val>
            <c:numRef>
              <c:f>'8.1'!$L$14:$N$14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4F68-4056-87F5-072D07008275}"/>
            </c:ext>
          </c:extLst>
        </c:ser>
        <c:ser>
          <c:idx val="4"/>
          <c:order val="4"/>
          <c:tx>
            <c:strRef>
              <c:f>'8.1'!$K$15</c:f>
              <c:strCache>
                <c:ptCount val="1"/>
                <c:pt idx="0">
                  <c:v>Energie prostředí (tepelné čerpadlo)</c:v>
                </c:pt>
              </c:strCache>
            </c:strRef>
          </c:tx>
          <c:invertIfNegative val="0"/>
          <c:cat>
            <c:strRef>
              <c:f>'8.1'!$L$10:$N$10</c:f>
              <c:strCache>
                <c:ptCount val="3"/>
                <c:pt idx="0">
                  <c:v>Červenec</c:v>
                </c:pt>
                <c:pt idx="1">
                  <c:v>Srpen</c:v>
                </c:pt>
                <c:pt idx="2">
                  <c:v>Září</c:v>
                </c:pt>
              </c:strCache>
            </c:strRef>
          </c:cat>
          <c:val>
            <c:numRef>
              <c:f>'8.1'!$L$15:$N$15</c:f>
              <c:numCache>
                <c:formatCode>#,##0.0</c:formatCode>
                <c:ptCount val="3"/>
                <c:pt idx="0">
                  <c:v>1197</c:v>
                </c:pt>
                <c:pt idx="1">
                  <c:v>1113</c:v>
                </c:pt>
                <c:pt idx="2">
                  <c:v>792</c:v>
                </c:pt>
              </c:numCache>
            </c:numRef>
          </c:val>
          <c:extLst xmlns:c16r2="http://schemas.microsoft.com/office/drawing/2015/06/chart">
            <c:ext xmlns:c16="http://schemas.microsoft.com/office/drawing/2014/chart" uri="{C3380CC4-5D6E-409C-BE32-E72D297353CC}">
              <c16:uniqueId val="{00000004-4F68-4056-87F5-072D07008275}"/>
            </c:ext>
          </c:extLst>
        </c:ser>
        <c:ser>
          <c:idx val="5"/>
          <c:order val="5"/>
          <c:tx>
            <c:strRef>
              <c:f>'8.1'!$K$16</c:f>
              <c:strCache>
                <c:ptCount val="1"/>
                <c:pt idx="0">
                  <c:v>Energie Slunce (solární kolektor)</c:v>
                </c:pt>
              </c:strCache>
            </c:strRef>
          </c:tx>
          <c:invertIfNegative val="0"/>
          <c:cat>
            <c:strRef>
              <c:f>'8.1'!$L$10:$N$10</c:f>
              <c:strCache>
                <c:ptCount val="3"/>
                <c:pt idx="0">
                  <c:v>Červenec</c:v>
                </c:pt>
                <c:pt idx="1">
                  <c:v>Srpen</c:v>
                </c:pt>
                <c:pt idx="2">
                  <c:v>Září</c:v>
                </c:pt>
              </c:strCache>
            </c:strRef>
          </c:cat>
          <c:val>
            <c:numRef>
              <c:f>'8.1'!$L$16:$N$16</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4F68-4056-87F5-072D07008275}"/>
            </c:ext>
          </c:extLst>
        </c:ser>
        <c:ser>
          <c:idx val="6"/>
          <c:order val="6"/>
          <c:tx>
            <c:strRef>
              <c:f>'8.1'!$K$17</c:f>
              <c:strCache>
                <c:ptCount val="1"/>
                <c:pt idx="0">
                  <c:v>Hnědé uhlí</c:v>
                </c:pt>
              </c:strCache>
            </c:strRef>
          </c:tx>
          <c:spPr>
            <a:solidFill>
              <a:srgbClr val="6E4932"/>
            </a:solidFill>
          </c:spPr>
          <c:invertIfNegative val="0"/>
          <c:cat>
            <c:strRef>
              <c:f>'8.1'!$L$10:$N$10</c:f>
              <c:strCache>
                <c:ptCount val="3"/>
                <c:pt idx="0">
                  <c:v>Červenec</c:v>
                </c:pt>
                <c:pt idx="1">
                  <c:v>Srpen</c:v>
                </c:pt>
                <c:pt idx="2">
                  <c:v>Září</c:v>
                </c:pt>
              </c:strCache>
            </c:strRef>
          </c:cat>
          <c:val>
            <c:numRef>
              <c:f>'8.1'!$L$17:$N$17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6-4F68-4056-87F5-072D07008275}"/>
            </c:ext>
          </c:extLst>
        </c:ser>
        <c:ser>
          <c:idx val="7"/>
          <c:order val="7"/>
          <c:tx>
            <c:strRef>
              <c:f>'8.1'!$K$18</c:f>
              <c:strCache>
                <c:ptCount val="1"/>
                <c:pt idx="0">
                  <c:v>Jaderné palivo</c:v>
                </c:pt>
              </c:strCache>
            </c:strRef>
          </c:tx>
          <c:invertIfNegative val="0"/>
          <c:cat>
            <c:strRef>
              <c:f>'8.1'!$L$10:$N$10</c:f>
              <c:strCache>
                <c:ptCount val="3"/>
                <c:pt idx="0">
                  <c:v>Červenec</c:v>
                </c:pt>
                <c:pt idx="1">
                  <c:v>Srpen</c:v>
                </c:pt>
                <c:pt idx="2">
                  <c:v>Září</c:v>
                </c:pt>
              </c:strCache>
            </c:strRef>
          </c:cat>
          <c:val>
            <c:numRef>
              <c:f>'8.1'!$L$18:$N$18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4F68-4056-87F5-072D07008275}"/>
            </c:ext>
          </c:extLst>
        </c:ser>
        <c:ser>
          <c:idx val="8"/>
          <c:order val="8"/>
          <c:tx>
            <c:strRef>
              <c:f>'8.1'!$K$19</c:f>
              <c:strCache>
                <c:ptCount val="1"/>
                <c:pt idx="0">
                  <c:v>Koks</c:v>
                </c:pt>
              </c:strCache>
            </c:strRef>
          </c:tx>
          <c:invertIfNegative val="0"/>
          <c:cat>
            <c:strRef>
              <c:f>'8.1'!$L$10:$N$10</c:f>
              <c:strCache>
                <c:ptCount val="3"/>
                <c:pt idx="0">
                  <c:v>Červenec</c:v>
                </c:pt>
                <c:pt idx="1">
                  <c:v>Srpen</c:v>
                </c:pt>
                <c:pt idx="2">
                  <c:v>Září</c:v>
                </c:pt>
              </c:strCache>
            </c:strRef>
          </c:cat>
          <c:val>
            <c:numRef>
              <c:f>'8.1'!$L$19:$N$19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4F68-4056-87F5-072D07008275}"/>
            </c:ext>
          </c:extLst>
        </c:ser>
        <c:ser>
          <c:idx val="9"/>
          <c:order val="9"/>
          <c:tx>
            <c:strRef>
              <c:f>'8.1'!$K$20</c:f>
              <c:strCache>
                <c:ptCount val="1"/>
                <c:pt idx="0">
                  <c:v>Odpadní teplo</c:v>
                </c:pt>
              </c:strCache>
            </c:strRef>
          </c:tx>
          <c:invertIfNegative val="0"/>
          <c:cat>
            <c:strRef>
              <c:f>'8.1'!$L$10:$N$10</c:f>
              <c:strCache>
                <c:ptCount val="3"/>
                <c:pt idx="0">
                  <c:v>Červenec</c:v>
                </c:pt>
                <c:pt idx="1">
                  <c:v>Srpen</c:v>
                </c:pt>
                <c:pt idx="2">
                  <c:v>Září</c:v>
                </c:pt>
              </c:strCache>
            </c:strRef>
          </c:cat>
          <c:val>
            <c:numRef>
              <c:f>'8.1'!$L$20:$N$20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4F68-4056-87F5-072D07008275}"/>
            </c:ext>
          </c:extLst>
        </c:ser>
        <c:ser>
          <c:idx val="10"/>
          <c:order val="10"/>
          <c:tx>
            <c:strRef>
              <c:f>'8.1'!$K$21</c:f>
              <c:strCache>
                <c:ptCount val="1"/>
                <c:pt idx="0">
                  <c:v>Ostatní kapalná paliva</c:v>
                </c:pt>
              </c:strCache>
            </c:strRef>
          </c:tx>
          <c:invertIfNegative val="0"/>
          <c:cat>
            <c:strRef>
              <c:f>'8.1'!$L$10:$N$10</c:f>
              <c:strCache>
                <c:ptCount val="3"/>
                <c:pt idx="0">
                  <c:v>Červenec</c:v>
                </c:pt>
                <c:pt idx="1">
                  <c:v>Srpen</c:v>
                </c:pt>
                <c:pt idx="2">
                  <c:v>Září</c:v>
                </c:pt>
              </c:strCache>
            </c:strRef>
          </c:cat>
          <c:val>
            <c:numRef>
              <c:f>'8.1'!$L$21:$N$21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4F68-4056-87F5-072D07008275}"/>
            </c:ext>
          </c:extLst>
        </c:ser>
        <c:ser>
          <c:idx val="11"/>
          <c:order val="11"/>
          <c:tx>
            <c:strRef>
              <c:f>'8.1'!$K$22</c:f>
              <c:strCache>
                <c:ptCount val="1"/>
                <c:pt idx="0">
                  <c:v>Ostatní pevná paliva</c:v>
                </c:pt>
              </c:strCache>
            </c:strRef>
          </c:tx>
          <c:invertIfNegative val="0"/>
          <c:cat>
            <c:strRef>
              <c:f>'8.1'!$L$10:$N$10</c:f>
              <c:strCache>
                <c:ptCount val="3"/>
                <c:pt idx="0">
                  <c:v>Červenec</c:v>
                </c:pt>
                <c:pt idx="1">
                  <c:v>Srpen</c:v>
                </c:pt>
                <c:pt idx="2">
                  <c:v>Září</c:v>
                </c:pt>
              </c:strCache>
            </c:strRef>
          </c:cat>
          <c:val>
            <c:numRef>
              <c:f>'8.1'!$L$22:$N$22</c:f>
              <c:numCache>
                <c:formatCode>#,##0.0</c:formatCode>
                <c:ptCount val="3"/>
                <c:pt idx="0">
                  <c:v>53048</c:v>
                </c:pt>
                <c:pt idx="1">
                  <c:v>60996</c:v>
                </c:pt>
                <c:pt idx="2">
                  <c:v>26972</c:v>
                </c:pt>
              </c:numCache>
            </c:numRef>
          </c:val>
          <c:extLst xmlns:c16r2="http://schemas.microsoft.com/office/drawing/2015/06/chart">
            <c:ext xmlns:c16="http://schemas.microsoft.com/office/drawing/2014/chart" uri="{C3380CC4-5D6E-409C-BE32-E72D297353CC}">
              <c16:uniqueId val="{0000000B-4F68-4056-87F5-072D07008275}"/>
            </c:ext>
          </c:extLst>
        </c:ser>
        <c:ser>
          <c:idx val="12"/>
          <c:order val="12"/>
          <c:tx>
            <c:strRef>
              <c:f>'8.1'!$K$23</c:f>
              <c:strCache>
                <c:ptCount val="1"/>
                <c:pt idx="0">
                  <c:v>Ostatní plyny</c:v>
                </c:pt>
              </c:strCache>
            </c:strRef>
          </c:tx>
          <c:invertIfNegative val="0"/>
          <c:cat>
            <c:strRef>
              <c:f>'8.1'!$L$10:$N$10</c:f>
              <c:strCache>
                <c:ptCount val="3"/>
                <c:pt idx="0">
                  <c:v>Červenec</c:v>
                </c:pt>
                <c:pt idx="1">
                  <c:v>Srpen</c:v>
                </c:pt>
                <c:pt idx="2">
                  <c:v>Září</c:v>
                </c:pt>
              </c:strCache>
            </c:strRef>
          </c:cat>
          <c:val>
            <c:numRef>
              <c:f>'8.1'!$L$23:$N$23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4F68-4056-87F5-072D07008275}"/>
            </c:ext>
          </c:extLst>
        </c:ser>
        <c:ser>
          <c:idx val="13"/>
          <c:order val="13"/>
          <c:tx>
            <c:strRef>
              <c:f>'8.1'!$K$24</c:f>
              <c:strCache>
                <c:ptCount val="1"/>
                <c:pt idx="0">
                  <c:v>Ostatní</c:v>
                </c:pt>
              </c:strCache>
            </c:strRef>
          </c:tx>
          <c:invertIfNegative val="0"/>
          <c:cat>
            <c:strRef>
              <c:f>'8.1'!$L$10:$N$10</c:f>
              <c:strCache>
                <c:ptCount val="3"/>
                <c:pt idx="0">
                  <c:v>Červenec</c:v>
                </c:pt>
                <c:pt idx="1">
                  <c:v>Srpen</c:v>
                </c:pt>
                <c:pt idx="2">
                  <c:v>Září</c:v>
                </c:pt>
              </c:strCache>
            </c:strRef>
          </c:cat>
          <c:val>
            <c:numRef>
              <c:f>'8.1'!$L$24:$N$24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4F68-4056-87F5-072D07008275}"/>
            </c:ext>
          </c:extLst>
        </c:ser>
        <c:ser>
          <c:idx val="14"/>
          <c:order val="14"/>
          <c:tx>
            <c:strRef>
              <c:f>'8.1'!$K$25</c:f>
              <c:strCache>
                <c:ptCount val="1"/>
                <c:pt idx="0">
                  <c:v>Topné oleje</c:v>
                </c:pt>
              </c:strCache>
            </c:strRef>
          </c:tx>
          <c:invertIfNegative val="0"/>
          <c:cat>
            <c:strRef>
              <c:f>'8.1'!$L$10:$N$10</c:f>
              <c:strCache>
                <c:ptCount val="3"/>
                <c:pt idx="0">
                  <c:v>Červenec</c:v>
                </c:pt>
                <c:pt idx="1">
                  <c:v>Srpen</c:v>
                </c:pt>
                <c:pt idx="2">
                  <c:v>Září</c:v>
                </c:pt>
              </c:strCache>
            </c:strRef>
          </c:cat>
          <c:val>
            <c:numRef>
              <c:f>'8.1'!$L$25:$N$25</c:f>
              <c:numCache>
                <c:formatCode>#,##0.0</c:formatCode>
                <c:ptCount val="3"/>
                <c:pt idx="0">
                  <c:v>132</c:v>
                </c:pt>
                <c:pt idx="1">
                  <c:v>0</c:v>
                </c:pt>
                <c:pt idx="2">
                  <c:v>35.520000000000003</c:v>
                </c:pt>
              </c:numCache>
            </c:numRef>
          </c:val>
          <c:extLst xmlns:c16r2="http://schemas.microsoft.com/office/drawing/2015/06/chart">
            <c:ext xmlns:c16="http://schemas.microsoft.com/office/drawing/2014/chart" uri="{C3380CC4-5D6E-409C-BE32-E72D297353CC}">
              <c16:uniqueId val="{0000000E-4F68-4056-87F5-072D07008275}"/>
            </c:ext>
          </c:extLst>
        </c:ser>
        <c:ser>
          <c:idx val="15"/>
          <c:order val="15"/>
          <c:tx>
            <c:strRef>
              <c:f>'8.1'!$K$26</c:f>
              <c:strCache>
                <c:ptCount val="1"/>
                <c:pt idx="0">
                  <c:v>Zemní plyn</c:v>
                </c:pt>
              </c:strCache>
            </c:strRef>
          </c:tx>
          <c:spPr>
            <a:solidFill>
              <a:srgbClr val="EBE600"/>
            </a:solidFill>
          </c:spPr>
          <c:invertIfNegative val="0"/>
          <c:cat>
            <c:strRef>
              <c:f>'8.1'!$L$10:$N$10</c:f>
              <c:strCache>
                <c:ptCount val="3"/>
                <c:pt idx="0">
                  <c:v>Červenec</c:v>
                </c:pt>
                <c:pt idx="1">
                  <c:v>Srpen</c:v>
                </c:pt>
                <c:pt idx="2">
                  <c:v>Září</c:v>
                </c:pt>
              </c:strCache>
            </c:strRef>
          </c:cat>
          <c:val>
            <c:numRef>
              <c:f>'8.1'!$L$26:$N$26</c:f>
              <c:numCache>
                <c:formatCode>#,##0.0</c:formatCode>
                <c:ptCount val="3"/>
                <c:pt idx="0">
                  <c:v>150844.23699999999</c:v>
                </c:pt>
                <c:pt idx="1">
                  <c:v>99804.136999999988</c:v>
                </c:pt>
                <c:pt idx="2">
                  <c:v>121701.09299999999</c:v>
                </c:pt>
              </c:numCache>
            </c:numRef>
          </c:val>
          <c:extLst xmlns:c16r2="http://schemas.microsoft.com/office/drawing/2015/06/chart">
            <c:ext xmlns:c16="http://schemas.microsoft.com/office/drawing/2014/chart" uri="{C3380CC4-5D6E-409C-BE32-E72D297353CC}">
              <c16:uniqueId val="{0000000F-4F68-4056-87F5-072D07008275}"/>
            </c:ext>
          </c:extLst>
        </c:ser>
        <c:dLbls>
          <c:showLegendKey val="0"/>
          <c:showVal val="0"/>
          <c:showCatName val="0"/>
          <c:showSerName val="0"/>
          <c:showPercent val="0"/>
          <c:showBubbleSize val="0"/>
        </c:dLbls>
        <c:gapWidth val="150"/>
        <c:overlap val="100"/>
        <c:axId val="155494272"/>
        <c:axId val="155495808"/>
      </c:barChart>
      <c:catAx>
        <c:axId val="155494272"/>
        <c:scaling>
          <c:orientation val="minMax"/>
        </c:scaling>
        <c:delete val="0"/>
        <c:axPos val="b"/>
        <c:numFmt formatCode="General" sourceLinked="1"/>
        <c:majorTickMark val="none"/>
        <c:minorTickMark val="none"/>
        <c:tickLblPos val="nextTo"/>
        <c:txPr>
          <a:bodyPr/>
          <a:lstStyle/>
          <a:p>
            <a:pPr>
              <a:defRPr sz="900"/>
            </a:pPr>
            <a:endParaRPr lang="cs-CZ"/>
          </a:p>
        </c:txPr>
        <c:crossAx val="155495808"/>
        <c:crosses val="autoZero"/>
        <c:auto val="1"/>
        <c:lblAlgn val="ctr"/>
        <c:lblOffset val="100"/>
        <c:noMultiLvlLbl val="0"/>
      </c:catAx>
      <c:valAx>
        <c:axId val="155495808"/>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1554942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B4A3-4D3F-A085-295186206179}"/>
              </c:ext>
            </c:extLst>
          </c:dPt>
          <c:cat>
            <c:numRef>
              <c:f>'8.1'!$O$29:$O$36</c:f>
              <c:numCache>
                <c:formatCode>#,##0.0</c:formatCode>
                <c:ptCount val="8"/>
              </c:numCache>
            </c:numRef>
          </c:cat>
          <c:val>
            <c:numRef>
              <c:f>'8.1'!$J$29:$J$36</c:f>
              <c:numCache>
                <c:formatCode>0.0</c:formatCode>
                <c:ptCount val="8"/>
              </c:numCache>
            </c:numRef>
          </c:val>
          <c:extLst xmlns:c16r2="http://schemas.microsoft.com/office/drawing/2015/06/chart">
            <c:ext xmlns:c16="http://schemas.microsoft.com/office/drawing/2014/chart" uri="{C3380CC4-5D6E-409C-BE32-E72D297353CC}">
              <c16:uniqueId val="{00000001-B4A3-4D3F-A085-29518620617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3BD5-41E0-919C-AE1FC9F43374}"/>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3BD5-41E0-919C-AE1FC9F43374}"/>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3BD5-41E0-919C-AE1FC9F43374}"/>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3BD5-41E0-919C-AE1FC9F43374}"/>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3BD5-41E0-919C-AE1FC9F43374}"/>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3BD5-41E0-919C-AE1FC9F43374}"/>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3BD5-41E0-919C-AE1FC9F43374}"/>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3BD5-41E0-919C-AE1FC9F43374}"/>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3BD5-41E0-919C-AE1FC9F43374}"/>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3BD5-41E0-919C-AE1FC9F43374}"/>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3BD5-41E0-919C-AE1FC9F433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3BD5-41E0-919C-AE1FC9F43374}"/>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3BD5-41E0-919C-AE1FC9F43374}"/>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3BD5-41E0-919C-AE1FC9F43374}"/>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3BD5-41E0-919C-AE1FC9F43374}"/>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3BD5-41E0-919C-AE1FC9F43374}"/>
            </c:ext>
          </c:extLst>
        </c:ser>
        <c:dLbls>
          <c:showLegendKey val="0"/>
          <c:showVal val="0"/>
          <c:showCatName val="0"/>
          <c:showSerName val="0"/>
          <c:showPercent val="0"/>
          <c:showBubbleSize val="0"/>
        </c:dLbls>
        <c:gapWidth val="150"/>
        <c:axId val="104996224"/>
        <c:axId val="105010304"/>
      </c:barChart>
      <c:catAx>
        <c:axId val="104996224"/>
        <c:scaling>
          <c:orientation val="minMax"/>
        </c:scaling>
        <c:delete val="1"/>
        <c:axPos val="b"/>
        <c:numFmt formatCode="General" sourceLinked="1"/>
        <c:majorTickMark val="out"/>
        <c:minorTickMark val="none"/>
        <c:tickLblPos val="nextTo"/>
        <c:crossAx val="105010304"/>
        <c:crosses val="autoZero"/>
        <c:auto val="1"/>
        <c:lblAlgn val="ctr"/>
        <c:lblOffset val="100"/>
        <c:noMultiLvlLbl val="0"/>
      </c:catAx>
      <c:valAx>
        <c:axId val="105010304"/>
        <c:scaling>
          <c:orientation val="minMax"/>
        </c:scaling>
        <c:delete val="1"/>
        <c:axPos val="l"/>
        <c:numFmt formatCode="0.0%" sourceLinked="1"/>
        <c:majorTickMark val="out"/>
        <c:minorTickMark val="none"/>
        <c:tickLblPos val="nextTo"/>
        <c:crossAx val="1049962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4951-40F8-8573-9051569B6116}"/>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4951-40F8-8573-9051569B6116}"/>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4951-40F8-8573-9051569B6116}"/>
              </c:ext>
            </c:extLst>
          </c:dPt>
          <c:dPt>
            <c:idx val="5"/>
            <c:bubble3D val="0"/>
            <c:extLst xmlns:c16r2="http://schemas.microsoft.com/office/drawing/2015/06/chart">
              <c:ext xmlns:c16="http://schemas.microsoft.com/office/drawing/2014/chart" uri="{C3380CC4-5D6E-409C-BE32-E72D297353CC}">
                <c16:uniqueId val="{00000006-4951-40F8-8573-9051569B6116}"/>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4951-40F8-8573-9051569B6116}"/>
              </c:ext>
            </c:extLst>
          </c:dPt>
          <c:dPt>
            <c:idx val="7"/>
            <c:bubble3D val="0"/>
            <c:extLst xmlns:c16r2="http://schemas.microsoft.com/office/drawing/2015/06/chart">
              <c:ext xmlns:c16="http://schemas.microsoft.com/office/drawing/2014/chart" uri="{C3380CC4-5D6E-409C-BE32-E72D297353CC}">
                <c16:uniqueId val="{00000009-4951-40F8-8573-9051569B6116}"/>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4951-40F8-8573-9051569B6116}"/>
              </c:ext>
            </c:extLst>
          </c:dPt>
          <c:cat>
            <c:numRef>
              <c:f>'8.2'!$O$10:$O$25</c:f>
              <c:numCache>
                <c:formatCode>0.0%</c:formatCode>
                <c:ptCount val="16"/>
              </c:numCache>
            </c:numRef>
          </c:cat>
          <c:val>
            <c:numRef>
              <c:f>'8.2'!$J$10:$J$25</c:f>
              <c:numCache>
                <c:formatCode>0.0</c:formatCode>
                <c:ptCount val="16"/>
              </c:numCache>
            </c:numRef>
          </c:val>
          <c:extLst xmlns:c16r2="http://schemas.microsoft.com/office/drawing/2015/06/chart">
            <c:ext xmlns:c16="http://schemas.microsoft.com/office/drawing/2014/chart" uri="{C3380CC4-5D6E-409C-BE32-E72D297353CC}">
              <c16:uniqueId val="{0000000C-4951-40F8-8573-9051569B611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'8.2'!$K$27</c:f>
              <c:strCache>
                <c:ptCount val="1"/>
                <c:pt idx="0">
                  <c:v>Průmysl</c:v>
                </c:pt>
              </c:strCache>
            </c:strRef>
          </c:tx>
          <c:invertIfNegative val="0"/>
          <c:cat>
            <c:strRef>
              <c:f>'8.2'!$L$26:$N$26</c:f>
              <c:strCache>
                <c:ptCount val="3"/>
                <c:pt idx="0">
                  <c:v>Červenec</c:v>
                </c:pt>
                <c:pt idx="1">
                  <c:v>Srpen</c:v>
                </c:pt>
                <c:pt idx="2">
                  <c:v>Září</c:v>
                </c:pt>
              </c:strCache>
            </c:strRef>
          </c:cat>
          <c:val>
            <c:numRef>
              <c:f>'8.2'!$L$27:$N$27</c:f>
              <c:numCache>
                <c:formatCode>#,##0.0</c:formatCode>
                <c:ptCount val="3"/>
                <c:pt idx="0">
                  <c:v>61340.843999999997</c:v>
                </c:pt>
                <c:pt idx="1">
                  <c:v>45178.833000000006</c:v>
                </c:pt>
                <c:pt idx="2">
                  <c:v>51172.167000000009</c:v>
                </c:pt>
              </c:numCache>
            </c:numRef>
          </c:val>
          <c:extLst xmlns:c16r2="http://schemas.microsoft.com/office/drawing/2015/06/chart">
            <c:ext xmlns:c16="http://schemas.microsoft.com/office/drawing/2014/chart" uri="{C3380CC4-5D6E-409C-BE32-E72D297353CC}">
              <c16:uniqueId val="{00000000-FF4C-49A6-9BD4-2463D4F20E24}"/>
            </c:ext>
          </c:extLst>
        </c:ser>
        <c:ser>
          <c:idx val="1"/>
          <c:order val="1"/>
          <c:tx>
            <c:strRef>
              <c:f>'8.2'!$K$28</c:f>
              <c:strCache>
                <c:ptCount val="1"/>
                <c:pt idx="0">
                  <c:v>Energetika</c:v>
                </c:pt>
              </c:strCache>
            </c:strRef>
          </c:tx>
          <c:invertIfNegative val="0"/>
          <c:cat>
            <c:strRef>
              <c:f>'8.2'!$L$26:$N$26</c:f>
              <c:strCache>
                <c:ptCount val="3"/>
                <c:pt idx="0">
                  <c:v>Červenec</c:v>
                </c:pt>
                <c:pt idx="1">
                  <c:v>Srpen</c:v>
                </c:pt>
                <c:pt idx="2">
                  <c:v>Září</c:v>
                </c:pt>
              </c:strCache>
            </c:strRef>
          </c:cat>
          <c:val>
            <c:numRef>
              <c:f>'8.2'!$L$28:$N$28</c:f>
              <c:numCache>
                <c:formatCode>#,##0.0</c:formatCode>
                <c:ptCount val="3"/>
                <c:pt idx="0">
                  <c:v>312.36</c:v>
                </c:pt>
                <c:pt idx="1">
                  <c:v>2715.69</c:v>
                </c:pt>
                <c:pt idx="2">
                  <c:v>514.25</c:v>
                </c:pt>
              </c:numCache>
            </c:numRef>
          </c:val>
          <c:extLst xmlns:c16r2="http://schemas.microsoft.com/office/drawing/2015/06/chart">
            <c:ext xmlns:c16="http://schemas.microsoft.com/office/drawing/2014/chart" uri="{C3380CC4-5D6E-409C-BE32-E72D297353CC}">
              <c16:uniqueId val="{00000001-FF4C-49A6-9BD4-2463D4F20E24}"/>
            </c:ext>
          </c:extLst>
        </c:ser>
        <c:ser>
          <c:idx val="2"/>
          <c:order val="2"/>
          <c:tx>
            <c:strRef>
              <c:f>'8.2'!$K$29</c:f>
              <c:strCache>
                <c:ptCount val="1"/>
                <c:pt idx="0">
                  <c:v>Doprava</c:v>
                </c:pt>
              </c:strCache>
            </c:strRef>
          </c:tx>
          <c:invertIfNegative val="0"/>
          <c:cat>
            <c:strRef>
              <c:f>'8.2'!$L$26:$N$26</c:f>
              <c:strCache>
                <c:ptCount val="3"/>
                <c:pt idx="0">
                  <c:v>Červenec</c:v>
                </c:pt>
                <c:pt idx="1">
                  <c:v>Srpen</c:v>
                </c:pt>
                <c:pt idx="2">
                  <c:v>Září</c:v>
                </c:pt>
              </c:strCache>
            </c:strRef>
          </c:cat>
          <c:val>
            <c:numRef>
              <c:f>'8.2'!$L$29:$N$29</c:f>
              <c:numCache>
                <c:formatCode>#,##0.0</c:formatCode>
                <c:ptCount val="3"/>
                <c:pt idx="0">
                  <c:v>172.75800000000001</c:v>
                </c:pt>
                <c:pt idx="1">
                  <c:v>144.38200000000001</c:v>
                </c:pt>
                <c:pt idx="2">
                  <c:v>243.53800000000001</c:v>
                </c:pt>
              </c:numCache>
            </c:numRef>
          </c:val>
          <c:extLst xmlns:c16r2="http://schemas.microsoft.com/office/drawing/2015/06/chart">
            <c:ext xmlns:c16="http://schemas.microsoft.com/office/drawing/2014/chart" uri="{C3380CC4-5D6E-409C-BE32-E72D297353CC}">
              <c16:uniqueId val="{00000002-FF4C-49A6-9BD4-2463D4F20E24}"/>
            </c:ext>
          </c:extLst>
        </c:ser>
        <c:ser>
          <c:idx val="3"/>
          <c:order val="3"/>
          <c:tx>
            <c:strRef>
              <c:f>'8.2'!$K$30</c:f>
              <c:strCache>
                <c:ptCount val="1"/>
                <c:pt idx="0">
                  <c:v>Stavebnictví</c:v>
                </c:pt>
              </c:strCache>
            </c:strRef>
          </c:tx>
          <c:invertIfNegative val="0"/>
          <c:cat>
            <c:strRef>
              <c:f>'8.2'!$L$26:$N$26</c:f>
              <c:strCache>
                <c:ptCount val="3"/>
                <c:pt idx="0">
                  <c:v>Červenec</c:v>
                </c:pt>
                <c:pt idx="1">
                  <c:v>Srpen</c:v>
                </c:pt>
                <c:pt idx="2">
                  <c:v>Září</c:v>
                </c:pt>
              </c:strCache>
            </c:strRef>
          </c:cat>
          <c:val>
            <c:numRef>
              <c:f>'8.2'!$L$30:$N$30</c:f>
              <c:numCache>
                <c:formatCode>#,##0.0</c:formatCode>
                <c:ptCount val="3"/>
                <c:pt idx="0">
                  <c:v>116.61599999999999</c:v>
                </c:pt>
                <c:pt idx="1">
                  <c:v>94.716999999999999</c:v>
                </c:pt>
                <c:pt idx="2">
                  <c:v>143.06700000000001</c:v>
                </c:pt>
              </c:numCache>
            </c:numRef>
          </c:val>
          <c:extLst xmlns:c16r2="http://schemas.microsoft.com/office/drawing/2015/06/chart">
            <c:ext xmlns:c16="http://schemas.microsoft.com/office/drawing/2014/chart" uri="{C3380CC4-5D6E-409C-BE32-E72D297353CC}">
              <c16:uniqueId val="{00000003-FF4C-49A6-9BD4-2463D4F20E24}"/>
            </c:ext>
          </c:extLst>
        </c:ser>
        <c:ser>
          <c:idx val="4"/>
          <c:order val="4"/>
          <c:tx>
            <c:strRef>
              <c:f>'8.2'!$K$31</c:f>
              <c:strCache>
                <c:ptCount val="1"/>
                <c:pt idx="0">
                  <c:v>Zemědělství a lesnictví</c:v>
                </c:pt>
              </c:strCache>
            </c:strRef>
          </c:tx>
          <c:invertIfNegative val="0"/>
          <c:cat>
            <c:strRef>
              <c:f>'8.2'!$L$26:$N$26</c:f>
              <c:strCache>
                <c:ptCount val="3"/>
                <c:pt idx="0">
                  <c:v>Červenec</c:v>
                </c:pt>
                <c:pt idx="1">
                  <c:v>Srpen</c:v>
                </c:pt>
                <c:pt idx="2">
                  <c:v>Září</c:v>
                </c:pt>
              </c:strCache>
            </c:strRef>
          </c:cat>
          <c:val>
            <c:numRef>
              <c:f>'8.2'!$L$31:$N$31</c:f>
              <c:numCache>
                <c:formatCode>#,##0.0</c:formatCode>
                <c:ptCount val="3"/>
                <c:pt idx="0">
                  <c:v>537.85</c:v>
                </c:pt>
                <c:pt idx="1">
                  <c:v>412.88</c:v>
                </c:pt>
                <c:pt idx="2">
                  <c:v>588.95000000000005</c:v>
                </c:pt>
              </c:numCache>
            </c:numRef>
          </c:val>
          <c:extLst xmlns:c16r2="http://schemas.microsoft.com/office/drawing/2015/06/chart">
            <c:ext xmlns:c16="http://schemas.microsoft.com/office/drawing/2014/chart" uri="{C3380CC4-5D6E-409C-BE32-E72D297353CC}">
              <c16:uniqueId val="{00000004-FF4C-49A6-9BD4-2463D4F20E24}"/>
            </c:ext>
          </c:extLst>
        </c:ser>
        <c:ser>
          <c:idx val="5"/>
          <c:order val="5"/>
          <c:tx>
            <c:strRef>
              <c:f>'8.2'!$K$32</c:f>
              <c:strCache>
                <c:ptCount val="1"/>
                <c:pt idx="0">
                  <c:v>Domácnosti</c:v>
                </c:pt>
              </c:strCache>
            </c:strRef>
          </c:tx>
          <c:invertIfNegative val="0"/>
          <c:cat>
            <c:strRef>
              <c:f>'8.2'!$L$26:$N$26</c:f>
              <c:strCache>
                <c:ptCount val="3"/>
                <c:pt idx="0">
                  <c:v>Červenec</c:v>
                </c:pt>
                <c:pt idx="1">
                  <c:v>Srpen</c:v>
                </c:pt>
                <c:pt idx="2">
                  <c:v>Září</c:v>
                </c:pt>
              </c:strCache>
            </c:strRef>
          </c:cat>
          <c:val>
            <c:numRef>
              <c:f>'8.2'!$L$32:$N$32</c:f>
              <c:numCache>
                <c:formatCode>#,##0.0</c:formatCode>
                <c:ptCount val="3"/>
                <c:pt idx="0">
                  <c:v>53283.192999999992</c:v>
                </c:pt>
                <c:pt idx="1">
                  <c:v>51950.415000000001</c:v>
                </c:pt>
                <c:pt idx="2">
                  <c:v>76385.948000000004</c:v>
                </c:pt>
              </c:numCache>
            </c:numRef>
          </c:val>
          <c:extLst xmlns:c16r2="http://schemas.microsoft.com/office/drawing/2015/06/chart">
            <c:ext xmlns:c16="http://schemas.microsoft.com/office/drawing/2014/chart" uri="{C3380CC4-5D6E-409C-BE32-E72D297353CC}">
              <c16:uniqueId val="{00000005-FF4C-49A6-9BD4-2463D4F20E24}"/>
            </c:ext>
          </c:extLst>
        </c:ser>
        <c:ser>
          <c:idx val="6"/>
          <c:order val="6"/>
          <c:tx>
            <c:strRef>
              <c:f>'8.2'!$K$33</c:f>
              <c:strCache>
                <c:ptCount val="1"/>
                <c:pt idx="0">
                  <c:v>Obchod, služby, školství, zdravotnictví</c:v>
                </c:pt>
              </c:strCache>
            </c:strRef>
          </c:tx>
          <c:invertIfNegative val="0"/>
          <c:cat>
            <c:strRef>
              <c:f>'8.2'!$L$26:$N$26</c:f>
              <c:strCache>
                <c:ptCount val="3"/>
                <c:pt idx="0">
                  <c:v>Červenec</c:v>
                </c:pt>
                <c:pt idx="1">
                  <c:v>Srpen</c:v>
                </c:pt>
                <c:pt idx="2">
                  <c:v>Září</c:v>
                </c:pt>
              </c:strCache>
            </c:strRef>
          </c:cat>
          <c:val>
            <c:numRef>
              <c:f>'8.2'!$L$33:$N$33</c:f>
              <c:numCache>
                <c:formatCode>#,##0.0</c:formatCode>
                <c:ptCount val="3"/>
                <c:pt idx="0">
                  <c:v>57523.595999999998</c:v>
                </c:pt>
                <c:pt idx="1">
                  <c:v>58338.864000000001</c:v>
                </c:pt>
                <c:pt idx="2">
                  <c:v>62573.071000000004</c:v>
                </c:pt>
              </c:numCache>
            </c:numRef>
          </c:val>
          <c:extLst xmlns:c16r2="http://schemas.microsoft.com/office/drawing/2015/06/chart">
            <c:ext xmlns:c16="http://schemas.microsoft.com/office/drawing/2014/chart" uri="{C3380CC4-5D6E-409C-BE32-E72D297353CC}">
              <c16:uniqueId val="{00000006-FF4C-49A6-9BD4-2463D4F20E24}"/>
            </c:ext>
          </c:extLst>
        </c:ser>
        <c:ser>
          <c:idx val="7"/>
          <c:order val="7"/>
          <c:tx>
            <c:strRef>
              <c:f>'8.2'!$K$34</c:f>
              <c:strCache>
                <c:ptCount val="1"/>
                <c:pt idx="0">
                  <c:v>Ostatní</c:v>
                </c:pt>
              </c:strCache>
            </c:strRef>
          </c:tx>
          <c:invertIfNegative val="0"/>
          <c:cat>
            <c:strRef>
              <c:f>'8.2'!$L$26:$N$26</c:f>
              <c:strCache>
                <c:ptCount val="3"/>
                <c:pt idx="0">
                  <c:v>Červenec</c:v>
                </c:pt>
                <c:pt idx="1">
                  <c:v>Srpen</c:v>
                </c:pt>
                <c:pt idx="2">
                  <c:v>Září</c:v>
                </c:pt>
              </c:strCache>
            </c:strRef>
          </c:cat>
          <c:val>
            <c:numRef>
              <c:f>'8.2'!$L$34:$N$34</c:f>
              <c:numCache>
                <c:formatCode>#,##0.0</c:formatCode>
                <c:ptCount val="3"/>
                <c:pt idx="0">
                  <c:v>2825.3620000000001</c:v>
                </c:pt>
                <c:pt idx="1">
                  <c:v>2711.2870000000003</c:v>
                </c:pt>
                <c:pt idx="2">
                  <c:v>3670.2429999999999</c:v>
                </c:pt>
              </c:numCache>
            </c:numRef>
          </c:val>
          <c:extLst xmlns:c16r2="http://schemas.microsoft.com/office/drawing/2015/06/chart">
            <c:ext xmlns:c16="http://schemas.microsoft.com/office/drawing/2014/chart" uri="{C3380CC4-5D6E-409C-BE32-E72D297353CC}">
              <c16:uniqueId val="{00000007-FF4C-49A6-9BD4-2463D4F20E24}"/>
            </c:ext>
          </c:extLst>
        </c:ser>
        <c:dLbls>
          <c:showLegendKey val="0"/>
          <c:showVal val="0"/>
          <c:showCatName val="0"/>
          <c:showSerName val="0"/>
          <c:showPercent val="0"/>
          <c:showBubbleSize val="0"/>
        </c:dLbls>
        <c:gapWidth val="150"/>
        <c:overlap val="100"/>
        <c:axId val="155626112"/>
        <c:axId val="155640192"/>
      </c:barChart>
      <c:catAx>
        <c:axId val="155626112"/>
        <c:scaling>
          <c:orientation val="minMax"/>
        </c:scaling>
        <c:delete val="0"/>
        <c:axPos val="b"/>
        <c:numFmt formatCode="General" sourceLinked="1"/>
        <c:majorTickMark val="none"/>
        <c:minorTickMark val="none"/>
        <c:tickLblPos val="nextTo"/>
        <c:txPr>
          <a:bodyPr/>
          <a:lstStyle/>
          <a:p>
            <a:pPr>
              <a:defRPr sz="900"/>
            </a:pPr>
            <a:endParaRPr lang="cs-CZ"/>
          </a:p>
        </c:txPr>
        <c:crossAx val="155640192"/>
        <c:crosses val="autoZero"/>
        <c:auto val="1"/>
        <c:lblAlgn val="ctr"/>
        <c:lblOffset val="100"/>
        <c:noMultiLvlLbl val="0"/>
      </c:catAx>
      <c:valAx>
        <c:axId val="1556401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56261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'8.2'!$L$39</c:f>
              <c:strCache>
                <c:ptCount val="1"/>
                <c:pt idx="0">
                  <c:v>Instalovaný výkon</c:v>
                </c:pt>
              </c:strCache>
            </c:strRef>
          </c:tx>
          <c:invertIfNegative val="0"/>
          <c:val>
            <c:numRef>
              <c:f>'8.2'!$M$39</c:f>
              <c:numCache>
                <c:formatCode>0.0%</c:formatCode>
                <c:ptCount val="1"/>
                <c:pt idx="0">
                  <c:v>5.6185053310903982E-2</c:v>
                </c:pt>
              </c:numCache>
            </c:numRef>
          </c:val>
          <c:extLst xmlns:c16r2="http://schemas.microsoft.com/office/drawing/2015/06/chart">
            <c:ext xmlns:c16="http://schemas.microsoft.com/office/drawing/2014/chart" uri="{C3380CC4-5D6E-409C-BE32-E72D297353CC}">
              <c16:uniqueId val="{00000000-634E-4787-8153-5502D9508DDF}"/>
            </c:ext>
          </c:extLst>
        </c:ser>
        <c:ser>
          <c:idx val="1"/>
          <c:order val="1"/>
          <c:tx>
            <c:strRef>
              <c:f>'8.2'!$L$40</c:f>
              <c:strCache>
                <c:ptCount val="1"/>
                <c:pt idx="0">
                  <c:v>Výroba tepla brutto</c:v>
                </c:pt>
              </c:strCache>
            </c:strRef>
          </c:tx>
          <c:invertIfNegative val="0"/>
          <c:val>
            <c:numRef>
              <c:f>'8.2'!$M$40</c:f>
              <c:numCache>
                <c:formatCode>0.0%</c:formatCode>
                <c:ptCount val="1"/>
                <c:pt idx="0">
                  <c:v>4.0711002315207356E-2</c:v>
                </c:pt>
              </c:numCache>
            </c:numRef>
          </c:val>
          <c:extLst xmlns:c16r2="http://schemas.microsoft.com/office/drawing/2015/06/chart">
            <c:ext xmlns:c16="http://schemas.microsoft.com/office/drawing/2014/chart" uri="{C3380CC4-5D6E-409C-BE32-E72D297353CC}">
              <c16:uniqueId val="{00000001-634E-4787-8153-5502D9508DDF}"/>
            </c:ext>
          </c:extLst>
        </c:ser>
        <c:ser>
          <c:idx val="2"/>
          <c:order val="2"/>
          <c:tx>
            <c:strRef>
              <c:f>'8.2'!$L$41</c:f>
              <c:strCache>
                <c:ptCount val="1"/>
                <c:pt idx="0">
                  <c:v>Dodávky tepla</c:v>
                </c:pt>
              </c:strCache>
            </c:strRef>
          </c:tx>
          <c:invertIfNegative val="0"/>
          <c:val>
            <c:numRef>
              <c:f>'8.2'!$M$41</c:f>
              <c:numCache>
                <c:formatCode>0.0%</c:formatCode>
                <c:ptCount val="1"/>
                <c:pt idx="0">
                  <c:v>6.099648771780012E-2</c:v>
                </c:pt>
              </c:numCache>
            </c:numRef>
          </c:val>
          <c:extLst xmlns:c16r2="http://schemas.microsoft.com/office/drawing/2015/06/chart">
            <c:ext xmlns:c16="http://schemas.microsoft.com/office/drawing/2014/chart" uri="{C3380CC4-5D6E-409C-BE32-E72D297353CC}">
              <c16:uniqueId val="{00000002-634E-4787-8153-5502D9508DDF}"/>
            </c:ext>
          </c:extLst>
        </c:ser>
        <c:dLbls>
          <c:showLegendKey val="0"/>
          <c:showVal val="0"/>
          <c:showCatName val="0"/>
          <c:showSerName val="0"/>
          <c:showPercent val="0"/>
          <c:showBubbleSize val="0"/>
        </c:dLbls>
        <c:gapWidth val="150"/>
        <c:axId val="155662976"/>
        <c:axId val="155668864"/>
      </c:barChart>
      <c:catAx>
        <c:axId val="155662976"/>
        <c:scaling>
          <c:orientation val="maxMin"/>
        </c:scaling>
        <c:delete val="0"/>
        <c:axPos val="l"/>
        <c:numFmt formatCode="General" sourceLinked="1"/>
        <c:majorTickMark val="none"/>
        <c:minorTickMark val="none"/>
        <c:tickLblPos val="none"/>
        <c:crossAx val="155668864"/>
        <c:crosses val="autoZero"/>
        <c:auto val="1"/>
        <c:lblAlgn val="ctr"/>
        <c:lblOffset val="100"/>
        <c:noMultiLvlLbl val="0"/>
      </c:catAx>
      <c:valAx>
        <c:axId val="15566886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5566297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'8.2'!$K$10</c:f>
              <c:strCache>
                <c:ptCount val="1"/>
                <c:pt idx="0">
                  <c:v>Biomasa</c:v>
                </c:pt>
              </c:strCache>
            </c:strRef>
          </c:tx>
          <c:spPr>
            <a:solidFill>
              <a:schemeClr val="accent3">
                <a:lumMod val="75000"/>
              </a:schemeClr>
            </a:solidFill>
          </c:spPr>
          <c:invertIfNegative val="0"/>
          <c:cat>
            <c:strRef>
              <c:f>'8.2'!$L$9:$N$9</c:f>
              <c:strCache>
                <c:ptCount val="3"/>
                <c:pt idx="0">
                  <c:v>Červenec</c:v>
                </c:pt>
                <c:pt idx="1">
                  <c:v>Srpen</c:v>
                </c:pt>
                <c:pt idx="2">
                  <c:v>Září</c:v>
                </c:pt>
              </c:strCache>
            </c:strRef>
          </c:cat>
          <c:val>
            <c:numRef>
              <c:f>'8.2'!$L$10:$N$10</c:f>
              <c:numCache>
                <c:formatCode>#,##0.0</c:formatCode>
                <c:ptCount val="3"/>
                <c:pt idx="0">
                  <c:v>68647.48</c:v>
                </c:pt>
                <c:pt idx="1">
                  <c:v>65789.361999999994</c:v>
                </c:pt>
                <c:pt idx="2">
                  <c:v>65123.62</c:v>
                </c:pt>
              </c:numCache>
            </c:numRef>
          </c:val>
          <c:extLst xmlns:c16r2="http://schemas.microsoft.com/office/drawing/2015/06/chart">
            <c:ext xmlns:c16="http://schemas.microsoft.com/office/drawing/2014/chart" uri="{C3380CC4-5D6E-409C-BE32-E72D297353CC}">
              <c16:uniqueId val="{00000000-D035-4DCD-B5FB-7E4A55D0F511}"/>
            </c:ext>
          </c:extLst>
        </c:ser>
        <c:ser>
          <c:idx val="1"/>
          <c:order val="1"/>
          <c:tx>
            <c:strRef>
              <c:f>'8.2'!$K$11</c:f>
              <c:strCache>
                <c:ptCount val="1"/>
                <c:pt idx="0">
                  <c:v>Bioplyn</c:v>
                </c:pt>
              </c:strCache>
            </c:strRef>
          </c:tx>
          <c:spPr>
            <a:solidFill>
              <a:schemeClr val="bg2">
                <a:lumMod val="50000"/>
              </a:schemeClr>
            </a:solidFill>
          </c:spPr>
          <c:invertIfNegative val="0"/>
          <c:cat>
            <c:strRef>
              <c:f>'8.2'!$L$9:$N$9</c:f>
              <c:strCache>
                <c:ptCount val="3"/>
                <c:pt idx="0">
                  <c:v>Červenec</c:v>
                </c:pt>
                <c:pt idx="1">
                  <c:v>Srpen</c:v>
                </c:pt>
                <c:pt idx="2">
                  <c:v>Září</c:v>
                </c:pt>
              </c:strCache>
            </c:strRef>
          </c:cat>
          <c:val>
            <c:numRef>
              <c:f>'8.2'!$L$11:$N$11</c:f>
              <c:numCache>
                <c:formatCode>#,##0.0</c:formatCode>
                <c:ptCount val="3"/>
                <c:pt idx="0">
                  <c:v>3140.6350000000002</c:v>
                </c:pt>
                <c:pt idx="1">
                  <c:v>3039.3320000000003</c:v>
                </c:pt>
                <c:pt idx="2">
                  <c:v>3526.1819999999998</c:v>
                </c:pt>
              </c:numCache>
            </c:numRef>
          </c:val>
          <c:extLst xmlns:c16r2="http://schemas.microsoft.com/office/drawing/2015/06/chart">
            <c:ext xmlns:c16="http://schemas.microsoft.com/office/drawing/2014/chart" uri="{C3380CC4-5D6E-409C-BE32-E72D297353CC}">
              <c16:uniqueId val="{00000001-D035-4DCD-B5FB-7E4A55D0F511}"/>
            </c:ext>
          </c:extLst>
        </c:ser>
        <c:ser>
          <c:idx val="2"/>
          <c:order val="2"/>
          <c:tx>
            <c:strRef>
              <c:f>'8.2'!$K$12</c:f>
              <c:strCache>
                <c:ptCount val="1"/>
                <c:pt idx="0">
                  <c:v>Černé uhlí</c:v>
                </c:pt>
              </c:strCache>
            </c:strRef>
          </c:tx>
          <c:spPr>
            <a:solidFill>
              <a:schemeClr val="tx1"/>
            </a:solidFill>
          </c:spPr>
          <c:invertIfNegative val="0"/>
          <c:cat>
            <c:strRef>
              <c:f>'8.2'!$L$9:$N$9</c:f>
              <c:strCache>
                <c:ptCount val="3"/>
                <c:pt idx="0">
                  <c:v>Červenec</c:v>
                </c:pt>
                <c:pt idx="1">
                  <c:v>Srpen</c:v>
                </c:pt>
                <c:pt idx="2">
                  <c:v>Září</c:v>
                </c:pt>
              </c:strCache>
            </c:strRef>
          </c:cat>
          <c:val>
            <c:numRef>
              <c:f>'8.2'!$L$12:$N$12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D035-4DCD-B5FB-7E4A55D0F511}"/>
            </c:ext>
          </c:extLst>
        </c:ser>
        <c:ser>
          <c:idx val="3"/>
          <c:order val="3"/>
          <c:tx>
            <c:strRef>
              <c:f>'8.2'!$K$13</c:f>
              <c:strCache>
                <c:ptCount val="1"/>
                <c:pt idx="0">
                  <c:v>Elektrická energie</c:v>
                </c:pt>
              </c:strCache>
            </c:strRef>
          </c:tx>
          <c:invertIfNegative val="0"/>
          <c:cat>
            <c:strRef>
              <c:f>'8.2'!$L$9:$N$9</c:f>
              <c:strCache>
                <c:ptCount val="3"/>
                <c:pt idx="0">
                  <c:v>Červenec</c:v>
                </c:pt>
                <c:pt idx="1">
                  <c:v>Srpen</c:v>
                </c:pt>
                <c:pt idx="2">
                  <c:v>Září</c:v>
                </c:pt>
              </c:strCache>
            </c:strRef>
          </c:cat>
          <c:val>
            <c:numRef>
              <c:f>'8.2'!$L$13:$N$13</c:f>
              <c:numCache>
                <c:formatCode>#,##0.0</c:formatCode>
                <c:ptCount val="3"/>
                <c:pt idx="0">
                  <c:v>49.8</c:v>
                </c:pt>
                <c:pt idx="1">
                  <c:v>54.9</c:v>
                </c:pt>
                <c:pt idx="2">
                  <c:v>19.2</c:v>
                </c:pt>
              </c:numCache>
            </c:numRef>
          </c:val>
          <c:extLst xmlns:c16r2="http://schemas.microsoft.com/office/drawing/2015/06/chart">
            <c:ext xmlns:c16="http://schemas.microsoft.com/office/drawing/2014/chart" uri="{C3380CC4-5D6E-409C-BE32-E72D297353CC}">
              <c16:uniqueId val="{00000003-D035-4DCD-B5FB-7E4A55D0F511}"/>
            </c:ext>
          </c:extLst>
        </c:ser>
        <c:ser>
          <c:idx val="4"/>
          <c:order val="4"/>
          <c:tx>
            <c:strRef>
              <c:f>'8.2'!$K$14</c:f>
              <c:strCache>
                <c:ptCount val="1"/>
                <c:pt idx="0">
                  <c:v>Energie prostředí (tepelné čerpadlo)</c:v>
                </c:pt>
              </c:strCache>
            </c:strRef>
          </c:tx>
          <c:invertIfNegative val="0"/>
          <c:cat>
            <c:strRef>
              <c:f>'8.2'!$L$9:$N$9</c:f>
              <c:strCache>
                <c:ptCount val="3"/>
                <c:pt idx="0">
                  <c:v>Červenec</c:v>
                </c:pt>
                <c:pt idx="1">
                  <c:v>Srpen</c:v>
                </c:pt>
                <c:pt idx="2">
                  <c:v>Září</c:v>
                </c:pt>
              </c:strCache>
            </c:strRef>
          </c:cat>
          <c:val>
            <c:numRef>
              <c:f>'8.2'!$L$14:$N$14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D035-4DCD-B5FB-7E4A55D0F511}"/>
            </c:ext>
          </c:extLst>
        </c:ser>
        <c:ser>
          <c:idx val="5"/>
          <c:order val="5"/>
          <c:tx>
            <c:strRef>
              <c:f>'8.2'!$K$15</c:f>
              <c:strCache>
                <c:ptCount val="1"/>
                <c:pt idx="0">
                  <c:v>Energie Slunce (solární kolektor)</c:v>
                </c:pt>
              </c:strCache>
            </c:strRef>
          </c:tx>
          <c:invertIfNegative val="0"/>
          <c:cat>
            <c:strRef>
              <c:f>'8.2'!$L$9:$N$9</c:f>
              <c:strCache>
                <c:ptCount val="3"/>
                <c:pt idx="0">
                  <c:v>Červenec</c:v>
                </c:pt>
                <c:pt idx="1">
                  <c:v>Srpen</c:v>
                </c:pt>
                <c:pt idx="2">
                  <c:v>Září</c:v>
                </c:pt>
              </c:strCache>
            </c:strRef>
          </c:cat>
          <c:val>
            <c:numRef>
              <c:f>'8.2'!$L$15:$N$15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D035-4DCD-B5FB-7E4A55D0F511}"/>
            </c:ext>
          </c:extLst>
        </c:ser>
        <c:ser>
          <c:idx val="6"/>
          <c:order val="6"/>
          <c:tx>
            <c:strRef>
              <c:f>'8.2'!$K$16</c:f>
              <c:strCache>
                <c:ptCount val="1"/>
                <c:pt idx="0">
                  <c:v>Hnědé uhlí</c:v>
                </c:pt>
              </c:strCache>
            </c:strRef>
          </c:tx>
          <c:spPr>
            <a:solidFill>
              <a:srgbClr val="6E4932"/>
            </a:solidFill>
          </c:spPr>
          <c:invertIfNegative val="0"/>
          <c:cat>
            <c:strRef>
              <c:f>'8.2'!$L$9:$N$9</c:f>
              <c:strCache>
                <c:ptCount val="3"/>
                <c:pt idx="0">
                  <c:v>Červenec</c:v>
                </c:pt>
                <c:pt idx="1">
                  <c:v>Srpen</c:v>
                </c:pt>
                <c:pt idx="2">
                  <c:v>Září</c:v>
                </c:pt>
              </c:strCache>
            </c:strRef>
          </c:cat>
          <c:val>
            <c:numRef>
              <c:f>'8.2'!$L$16:$N$16</c:f>
              <c:numCache>
                <c:formatCode>#,##0.0</c:formatCode>
                <c:ptCount val="3"/>
                <c:pt idx="0">
                  <c:v>71744.056000000011</c:v>
                </c:pt>
                <c:pt idx="1">
                  <c:v>82605.008999999991</c:v>
                </c:pt>
                <c:pt idx="2">
                  <c:v>112156.50199999999</c:v>
                </c:pt>
              </c:numCache>
            </c:numRef>
          </c:val>
          <c:extLst xmlns:c16r2="http://schemas.microsoft.com/office/drawing/2015/06/chart">
            <c:ext xmlns:c16="http://schemas.microsoft.com/office/drawing/2014/chart" uri="{C3380CC4-5D6E-409C-BE32-E72D297353CC}">
              <c16:uniqueId val="{00000006-D035-4DCD-B5FB-7E4A55D0F511}"/>
            </c:ext>
          </c:extLst>
        </c:ser>
        <c:ser>
          <c:idx val="7"/>
          <c:order val="7"/>
          <c:tx>
            <c:strRef>
              <c:f>'8.2'!$K$17</c:f>
              <c:strCache>
                <c:ptCount val="1"/>
                <c:pt idx="0">
                  <c:v>Jaderné palivo</c:v>
                </c:pt>
              </c:strCache>
            </c:strRef>
          </c:tx>
          <c:invertIfNegative val="0"/>
          <c:cat>
            <c:strRef>
              <c:f>'8.2'!$L$9:$N$9</c:f>
              <c:strCache>
                <c:ptCount val="3"/>
                <c:pt idx="0">
                  <c:v>Červenec</c:v>
                </c:pt>
                <c:pt idx="1">
                  <c:v>Srpen</c:v>
                </c:pt>
                <c:pt idx="2">
                  <c:v>Září</c:v>
                </c:pt>
              </c:strCache>
            </c:strRef>
          </c:cat>
          <c:val>
            <c:numRef>
              <c:f>'8.2'!$L$17:$N$17</c:f>
              <c:numCache>
                <c:formatCode>#,##0.0</c:formatCode>
                <c:ptCount val="3"/>
                <c:pt idx="0">
                  <c:v>0</c:v>
                </c:pt>
                <c:pt idx="1">
                  <c:v>2757.23</c:v>
                </c:pt>
                <c:pt idx="2">
                  <c:v>6234.64</c:v>
                </c:pt>
              </c:numCache>
            </c:numRef>
          </c:val>
          <c:extLst xmlns:c16r2="http://schemas.microsoft.com/office/drawing/2015/06/chart">
            <c:ext xmlns:c16="http://schemas.microsoft.com/office/drawing/2014/chart" uri="{C3380CC4-5D6E-409C-BE32-E72D297353CC}">
              <c16:uniqueId val="{00000007-D035-4DCD-B5FB-7E4A55D0F511}"/>
            </c:ext>
          </c:extLst>
        </c:ser>
        <c:ser>
          <c:idx val="8"/>
          <c:order val="8"/>
          <c:tx>
            <c:strRef>
              <c:f>'8.2'!$K$18</c:f>
              <c:strCache>
                <c:ptCount val="1"/>
                <c:pt idx="0">
                  <c:v>Koks</c:v>
                </c:pt>
              </c:strCache>
            </c:strRef>
          </c:tx>
          <c:invertIfNegative val="0"/>
          <c:cat>
            <c:strRef>
              <c:f>'8.2'!$L$9:$N$9</c:f>
              <c:strCache>
                <c:ptCount val="3"/>
                <c:pt idx="0">
                  <c:v>Červenec</c:v>
                </c:pt>
                <c:pt idx="1">
                  <c:v>Srpen</c:v>
                </c:pt>
                <c:pt idx="2">
                  <c:v>Září</c:v>
                </c:pt>
              </c:strCache>
            </c:strRef>
          </c:cat>
          <c:val>
            <c:numRef>
              <c:f>'8.2'!$L$18:$N$18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D035-4DCD-B5FB-7E4A55D0F511}"/>
            </c:ext>
          </c:extLst>
        </c:ser>
        <c:ser>
          <c:idx val="9"/>
          <c:order val="9"/>
          <c:tx>
            <c:strRef>
              <c:f>'8.2'!$K$19</c:f>
              <c:strCache>
                <c:ptCount val="1"/>
                <c:pt idx="0">
                  <c:v>Odpadní teplo</c:v>
                </c:pt>
              </c:strCache>
            </c:strRef>
          </c:tx>
          <c:invertIfNegative val="0"/>
          <c:cat>
            <c:strRef>
              <c:f>'8.2'!$L$9:$N$9</c:f>
              <c:strCache>
                <c:ptCount val="3"/>
                <c:pt idx="0">
                  <c:v>Červenec</c:v>
                </c:pt>
                <c:pt idx="1">
                  <c:v>Srpen</c:v>
                </c:pt>
                <c:pt idx="2">
                  <c:v>Září</c:v>
                </c:pt>
              </c:strCache>
            </c:strRef>
          </c:cat>
          <c:val>
            <c:numRef>
              <c:f>'8.2'!$L$19:$N$19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D035-4DCD-B5FB-7E4A55D0F511}"/>
            </c:ext>
          </c:extLst>
        </c:ser>
        <c:ser>
          <c:idx val="10"/>
          <c:order val="10"/>
          <c:tx>
            <c:strRef>
              <c:f>'8.2'!$K$20</c:f>
              <c:strCache>
                <c:ptCount val="1"/>
                <c:pt idx="0">
                  <c:v>Ostatní kapalná paliva</c:v>
                </c:pt>
              </c:strCache>
            </c:strRef>
          </c:tx>
          <c:invertIfNegative val="0"/>
          <c:cat>
            <c:strRef>
              <c:f>'8.2'!$L$9:$N$9</c:f>
              <c:strCache>
                <c:ptCount val="3"/>
                <c:pt idx="0">
                  <c:v>Červenec</c:v>
                </c:pt>
                <c:pt idx="1">
                  <c:v>Srpen</c:v>
                </c:pt>
                <c:pt idx="2">
                  <c:v>Září</c:v>
                </c:pt>
              </c:strCache>
            </c:strRef>
          </c:cat>
          <c:val>
            <c:numRef>
              <c:f>'8.2'!$L$20:$N$20</c:f>
              <c:numCache>
                <c:formatCode>#,##0.0</c:formatCode>
                <c:ptCount val="3"/>
                <c:pt idx="0">
                  <c:v>4569</c:v>
                </c:pt>
                <c:pt idx="1">
                  <c:v>0</c:v>
                </c:pt>
                <c:pt idx="2">
                  <c:v>870</c:v>
                </c:pt>
              </c:numCache>
            </c:numRef>
          </c:val>
          <c:extLst xmlns:c16r2="http://schemas.microsoft.com/office/drawing/2015/06/chart">
            <c:ext xmlns:c16="http://schemas.microsoft.com/office/drawing/2014/chart" uri="{C3380CC4-5D6E-409C-BE32-E72D297353CC}">
              <c16:uniqueId val="{0000000A-D035-4DCD-B5FB-7E4A55D0F511}"/>
            </c:ext>
          </c:extLst>
        </c:ser>
        <c:ser>
          <c:idx val="11"/>
          <c:order val="11"/>
          <c:tx>
            <c:strRef>
              <c:f>'8.2'!$K$21</c:f>
              <c:strCache>
                <c:ptCount val="1"/>
                <c:pt idx="0">
                  <c:v>Ostatní pevná paliva</c:v>
                </c:pt>
              </c:strCache>
            </c:strRef>
          </c:tx>
          <c:invertIfNegative val="0"/>
          <c:cat>
            <c:strRef>
              <c:f>'8.2'!$L$9:$N$9</c:f>
              <c:strCache>
                <c:ptCount val="3"/>
                <c:pt idx="0">
                  <c:v>Červenec</c:v>
                </c:pt>
                <c:pt idx="1">
                  <c:v>Srpen</c:v>
                </c:pt>
                <c:pt idx="2">
                  <c:v>Září</c:v>
                </c:pt>
              </c:strCache>
            </c:strRef>
          </c:cat>
          <c:val>
            <c:numRef>
              <c:f>'8.2'!$L$21:$N$21</c:f>
              <c:numCache>
                <c:formatCode>#,##0.0</c:formatCode>
                <c:ptCount val="3"/>
                <c:pt idx="0">
                  <c:v>680</c:v>
                </c:pt>
                <c:pt idx="1">
                  <c:v>599</c:v>
                </c:pt>
                <c:pt idx="2">
                  <c:v>401</c:v>
                </c:pt>
              </c:numCache>
            </c:numRef>
          </c:val>
          <c:extLst xmlns:c16r2="http://schemas.microsoft.com/office/drawing/2015/06/chart">
            <c:ext xmlns:c16="http://schemas.microsoft.com/office/drawing/2014/chart" uri="{C3380CC4-5D6E-409C-BE32-E72D297353CC}">
              <c16:uniqueId val="{0000000B-D035-4DCD-B5FB-7E4A55D0F511}"/>
            </c:ext>
          </c:extLst>
        </c:ser>
        <c:ser>
          <c:idx val="12"/>
          <c:order val="12"/>
          <c:tx>
            <c:strRef>
              <c:f>'8.2'!$K$22</c:f>
              <c:strCache>
                <c:ptCount val="1"/>
                <c:pt idx="0">
                  <c:v>Ostatní plyny</c:v>
                </c:pt>
              </c:strCache>
            </c:strRef>
          </c:tx>
          <c:invertIfNegative val="0"/>
          <c:cat>
            <c:strRef>
              <c:f>'8.2'!$L$9:$N$9</c:f>
              <c:strCache>
                <c:ptCount val="3"/>
                <c:pt idx="0">
                  <c:v>Červenec</c:v>
                </c:pt>
                <c:pt idx="1">
                  <c:v>Srpen</c:v>
                </c:pt>
                <c:pt idx="2">
                  <c:v>Září</c:v>
                </c:pt>
              </c:strCache>
            </c:strRef>
          </c:cat>
          <c:val>
            <c:numRef>
              <c:f>'8.2'!$L$22:$N$22</c:f>
              <c:numCache>
                <c:formatCode>#,##0.0</c:formatCode>
                <c:ptCount val="3"/>
                <c:pt idx="0">
                  <c:v>44.966999999999999</c:v>
                </c:pt>
                <c:pt idx="1">
                  <c:v>32.883000000000003</c:v>
                </c:pt>
                <c:pt idx="2">
                  <c:v>40.314</c:v>
                </c:pt>
              </c:numCache>
            </c:numRef>
          </c:val>
          <c:extLst xmlns:c16r2="http://schemas.microsoft.com/office/drawing/2015/06/chart">
            <c:ext xmlns:c16="http://schemas.microsoft.com/office/drawing/2014/chart" uri="{C3380CC4-5D6E-409C-BE32-E72D297353CC}">
              <c16:uniqueId val="{0000000C-D035-4DCD-B5FB-7E4A55D0F511}"/>
            </c:ext>
          </c:extLst>
        </c:ser>
        <c:ser>
          <c:idx val="13"/>
          <c:order val="13"/>
          <c:tx>
            <c:strRef>
              <c:f>'8.2'!$K$23</c:f>
              <c:strCache>
                <c:ptCount val="1"/>
                <c:pt idx="0">
                  <c:v>Ostatní</c:v>
                </c:pt>
              </c:strCache>
            </c:strRef>
          </c:tx>
          <c:invertIfNegative val="0"/>
          <c:cat>
            <c:strRef>
              <c:f>'8.2'!$L$9:$N$9</c:f>
              <c:strCache>
                <c:ptCount val="3"/>
                <c:pt idx="0">
                  <c:v>Červenec</c:v>
                </c:pt>
                <c:pt idx="1">
                  <c:v>Srpen</c:v>
                </c:pt>
                <c:pt idx="2">
                  <c:v>Září</c:v>
                </c:pt>
              </c:strCache>
            </c:strRef>
          </c:cat>
          <c:val>
            <c:numRef>
              <c:f>'8.2'!$L$23:$N$23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D035-4DCD-B5FB-7E4A55D0F511}"/>
            </c:ext>
          </c:extLst>
        </c:ser>
        <c:ser>
          <c:idx val="14"/>
          <c:order val="14"/>
          <c:tx>
            <c:strRef>
              <c:f>'8.2'!$K$24</c:f>
              <c:strCache>
                <c:ptCount val="1"/>
                <c:pt idx="0">
                  <c:v>Topné oleje</c:v>
                </c:pt>
              </c:strCache>
            </c:strRef>
          </c:tx>
          <c:invertIfNegative val="0"/>
          <c:cat>
            <c:strRef>
              <c:f>'8.2'!$L$9:$N$9</c:f>
              <c:strCache>
                <c:ptCount val="3"/>
                <c:pt idx="0">
                  <c:v>Červenec</c:v>
                </c:pt>
                <c:pt idx="1">
                  <c:v>Srpen</c:v>
                </c:pt>
                <c:pt idx="2">
                  <c:v>Září</c:v>
                </c:pt>
              </c:strCache>
            </c:strRef>
          </c:cat>
          <c:val>
            <c:numRef>
              <c:f>'8.2'!$L$24:$N$24</c:f>
              <c:numCache>
                <c:formatCode>#,##0.0</c:formatCode>
                <c:ptCount val="3"/>
                <c:pt idx="0">
                  <c:v>4.7040000000000006</c:v>
                </c:pt>
                <c:pt idx="1">
                  <c:v>4.3559999999999999</c:v>
                </c:pt>
                <c:pt idx="2">
                  <c:v>3342.348</c:v>
                </c:pt>
              </c:numCache>
            </c:numRef>
          </c:val>
          <c:extLst xmlns:c16r2="http://schemas.microsoft.com/office/drawing/2015/06/chart">
            <c:ext xmlns:c16="http://schemas.microsoft.com/office/drawing/2014/chart" uri="{C3380CC4-5D6E-409C-BE32-E72D297353CC}">
              <c16:uniqueId val="{0000000E-D035-4DCD-B5FB-7E4A55D0F511}"/>
            </c:ext>
          </c:extLst>
        </c:ser>
        <c:ser>
          <c:idx val="15"/>
          <c:order val="15"/>
          <c:tx>
            <c:strRef>
              <c:f>'8.2'!$K$25</c:f>
              <c:strCache>
                <c:ptCount val="1"/>
                <c:pt idx="0">
                  <c:v>Zemní plyn</c:v>
                </c:pt>
              </c:strCache>
            </c:strRef>
          </c:tx>
          <c:spPr>
            <a:solidFill>
              <a:srgbClr val="EBE600"/>
            </a:solidFill>
          </c:spPr>
          <c:invertIfNegative val="0"/>
          <c:cat>
            <c:strRef>
              <c:f>'8.2'!$L$9:$N$9</c:f>
              <c:strCache>
                <c:ptCount val="3"/>
                <c:pt idx="0">
                  <c:v>Červenec</c:v>
                </c:pt>
                <c:pt idx="1">
                  <c:v>Srpen</c:v>
                </c:pt>
                <c:pt idx="2">
                  <c:v>Září</c:v>
                </c:pt>
              </c:strCache>
            </c:strRef>
          </c:cat>
          <c:val>
            <c:numRef>
              <c:f>'8.2'!$L$25:$N$25</c:f>
              <c:numCache>
                <c:formatCode>#,##0.0</c:formatCode>
                <c:ptCount val="3"/>
                <c:pt idx="0">
                  <c:v>34721.223000000005</c:v>
                </c:pt>
                <c:pt idx="1">
                  <c:v>29949.665999999997</c:v>
                </c:pt>
                <c:pt idx="2">
                  <c:v>30043.750999999997</c:v>
                </c:pt>
              </c:numCache>
            </c:numRef>
          </c:val>
          <c:extLst xmlns:c16r2="http://schemas.microsoft.com/office/drawing/2015/06/chart">
            <c:ext xmlns:c16="http://schemas.microsoft.com/office/drawing/2014/chart" uri="{C3380CC4-5D6E-409C-BE32-E72D297353CC}">
              <c16:uniqueId val="{0000000F-D035-4DCD-B5FB-7E4A55D0F511}"/>
            </c:ext>
          </c:extLst>
        </c:ser>
        <c:dLbls>
          <c:showLegendKey val="0"/>
          <c:showVal val="0"/>
          <c:showCatName val="0"/>
          <c:showSerName val="0"/>
          <c:showPercent val="0"/>
          <c:showBubbleSize val="0"/>
        </c:dLbls>
        <c:gapWidth val="150"/>
        <c:overlap val="100"/>
        <c:axId val="155740800"/>
        <c:axId val="155750784"/>
      </c:barChart>
      <c:catAx>
        <c:axId val="155740800"/>
        <c:scaling>
          <c:orientation val="minMax"/>
        </c:scaling>
        <c:delete val="0"/>
        <c:axPos val="b"/>
        <c:numFmt formatCode="General" sourceLinked="1"/>
        <c:majorTickMark val="none"/>
        <c:minorTickMark val="none"/>
        <c:tickLblPos val="nextTo"/>
        <c:txPr>
          <a:bodyPr/>
          <a:lstStyle/>
          <a:p>
            <a:pPr>
              <a:defRPr sz="900"/>
            </a:pPr>
            <a:endParaRPr lang="cs-CZ"/>
          </a:p>
        </c:txPr>
        <c:crossAx val="155750784"/>
        <c:crosses val="autoZero"/>
        <c:auto val="1"/>
        <c:lblAlgn val="ctr"/>
        <c:lblOffset val="100"/>
        <c:noMultiLvlLbl val="0"/>
      </c:catAx>
      <c:valAx>
        <c:axId val="1557507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57408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A588-4B05-AFAC-5699BD4CA571}"/>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A588-4B05-AFAC-5699BD4CA571}"/>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A588-4B05-AFAC-5699BD4CA571}"/>
              </c:ext>
            </c:extLst>
          </c:dPt>
          <c:dPt>
            <c:idx val="5"/>
            <c:bubble3D val="0"/>
            <c:extLst xmlns:c16r2="http://schemas.microsoft.com/office/drawing/2015/06/chart">
              <c:ext xmlns:c16="http://schemas.microsoft.com/office/drawing/2014/chart" uri="{C3380CC4-5D6E-409C-BE32-E72D297353CC}">
                <c16:uniqueId val="{00000006-A588-4B05-AFAC-5699BD4CA571}"/>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A588-4B05-AFAC-5699BD4CA571}"/>
              </c:ext>
            </c:extLst>
          </c:dPt>
          <c:dPt>
            <c:idx val="7"/>
            <c:bubble3D val="0"/>
            <c:extLst xmlns:c16r2="http://schemas.microsoft.com/office/drawing/2015/06/chart">
              <c:ext xmlns:c16="http://schemas.microsoft.com/office/drawing/2014/chart" uri="{C3380CC4-5D6E-409C-BE32-E72D297353CC}">
                <c16:uniqueId val="{00000009-A588-4B05-AFAC-5699BD4CA571}"/>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A588-4B05-AFAC-5699BD4CA571}"/>
              </c:ext>
            </c:extLst>
          </c:dPt>
          <c:cat>
            <c:numRef>
              <c:f>'8.2'!$O$10:$O$25</c:f>
              <c:numCache>
                <c:formatCode>0.0%</c:formatCode>
                <c:ptCount val="16"/>
              </c:numCache>
            </c:numRef>
          </c:cat>
          <c:val>
            <c:numRef>
              <c:f>'8.2'!$J$10:$J$25</c:f>
              <c:numCache>
                <c:formatCode>0.0</c:formatCode>
                <c:ptCount val="16"/>
              </c:numCache>
            </c:numRef>
          </c:val>
          <c:extLst xmlns:c16r2="http://schemas.microsoft.com/office/drawing/2015/06/chart">
            <c:ext xmlns:c16="http://schemas.microsoft.com/office/drawing/2014/chart" uri="{C3380CC4-5D6E-409C-BE32-E72D297353CC}">
              <c16:uniqueId val="{0000000C-A588-4B05-AFAC-5699BD4CA57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EF31-46BE-94B7-7BFBB75A3B65}"/>
              </c:ext>
            </c:extLst>
          </c:dPt>
          <c:cat>
            <c:numRef>
              <c:f>'8.2'!$O$27:$O$34</c:f>
              <c:numCache>
                <c:formatCode>General</c:formatCode>
                <c:ptCount val="8"/>
              </c:numCache>
            </c:numRef>
          </c:cat>
          <c:val>
            <c:numRef>
              <c:f>'8.2'!$J$27:$J$34</c:f>
              <c:numCache>
                <c:formatCode>0.0</c:formatCode>
                <c:ptCount val="8"/>
              </c:numCache>
            </c:numRef>
          </c:val>
          <c:extLst xmlns:c16r2="http://schemas.microsoft.com/office/drawing/2015/06/chart">
            <c:ext xmlns:c16="http://schemas.microsoft.com/office/drawing/2014/chart" uri="{C3380CC4-5D6E-409C-BE32-E72D297353CC}">
              <c16:uniqueId val="{00000001-EF31-46BE-94B7-7BFBB75A3B6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C29E-440A-AEAA-FA9EAAC2395C}"/>
              </c:ext>
            </c:extLst>
          </c:dPt>
          <c:cat>
            <c:numRef>
              <c:f>'14.2'!$J$19:$J$26</c:f>
              <c:numCache>
                <c:formatCode>General</c:formatCode>
                <c:ptCount val="8"/>
              </c:numCache>
            </c:numRef>
          </c:cat>
          <c:val>
            <c:numRef>
              <c:f>'14.2'!$K$19:$K$26</c:f>
              <c:numCache>
                <c:formatCode>General</c:formatCode>
                <c:ptCount val="8"/>
              </c:numCache>
            </c:numRef>
          </c:val>
          <c:extLst xmlns:c16r2="http://schemas.microsoft.com/office/drawing/2015/06/chart">
            <c:ext xmlns:c16="http://schemas.microsoft.com/office/drawing/2014/chart" uri="{C3380CC4-5D6E-409C-BE32-E72D297353CC}">
              <c16:uniqueId val="{00000002-C29E-440A-AEAA-FA9EAAC2395C}"/>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xmlns:c16r2="http://schemas.microsoft.com/office/drawing/2015/06/chart">
            <c:ext xmlns:c16="http://schemas.microsoft.com/office/drawing/2014/chart" uri="{C3380CC4-5D6E-409C-BE32-E72D297353CC}">
              <c16:uniqueId val="{00000000-DF0A-4722-B88A-E27D501D00E8}"/>
            </c:ext>
          </c:extLst>
        </c:ser>
        <c:dLbls>
          <c:showLegendKey val="0"/>
          <c:showVal val="0"/>
          <c:showCatName val="0"/>
          <c:showSerName val="0"/>
          <c:showPercent val="0"/>
          <c:showBubbleSize val="0"/>
        </c:dLbls>
        <c:gapWidth val="150"/>
        <c:axId val="155929600"/>
        <c:axId val="155931392"/>
      </c:barChart>
      <c:catAx>
        <c:axId val="155929600"/>
        <c:scaling>
          <c:orientation val="maxMin"/>
        </c:scaling>
        <c:delete val="0"/>
        <c:axPos val="l"/>
        <c:numFmt formatCode="0.0" sourceLinked="1"/>
        <c:majorTickMark val="none"/>
        <c:minorTickMark val="none"/>
        <c:tickLblPos val="nextTo"/>
        <c:txPr>
          <a:bodyPr/>
          <a:lstStyle/>
          <a:p>
            <a:pPr>
              <a:defRPr sz="900"/>
            </a:pPr>
            <a:endParaRPr lang="cs-CZ"/>
          </a:p>
        </c:txPr>
        <c:crossAx val="155931392"/>
        <c:crosses val="autoZero"/>
        <c:auto val="1"/>
        <c:lblAlgn val="ctr"/>
        <c:lblOffset val="100"/>
        <c:noMultiLvlLbl val="0"/>
      </c:catAx>
      <c:valAx>
        <c:axId val="15593139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559296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xmlns:c16r2="http://schemas.microsoft.com/office/drawing/2015/06/chart">
            <c:ext xmlns:c16="http://schemas.microsoft.com/office/drawing/2014/chart" uri="{C3380CC4-5D6E-409C-BE32-E72D297353CC}">
              <c16:uniqueId val="{00000000-A4F4-40A4-A401-A22766303335}"/>
            </c:ext>
          </c:extLst>
        </c:ser>
        <c:dLbls>
          <c:showLegendKey val="0"/>
          <c:showVal val="0"/>
          <c:showCatName val="0"/>
          <c:showSerName val="0"/>
          <c:showPercent val="0"/>
          <c:showBubbleSize val="0"/>
        </c:dLbls>
        <c:gapWidth val="150"/>
        <c:axId val="156005120"/>
        <c:axId val="156006656"/>
      </c:barChart>
      <c:catAx>
        <c:axId val="156005120"/>
        <c:scaling>
          <c:orientation val="minMax"/>
        </c:scaling>
        <c:delete val="0"/>
        <c:axPos val="l"/>
        <c:numFmt formatCode="General" sourceLinked="1"/>
        <c:majorTickMark val="none"/>
        <c:minorTickMark val="none"/>
        <c:tickLblPos val="nextTo"/>
        <c:txPr>
          <a:bodyPr/>
          <a:lstStyle/>
          <a:p>
            <a:pPr>
              <a:defRPr sz="900"/>
            </a:pPr>
            <a:endParaRPr lang="cs-CZ"/>
          </a:p>
        </c:txPr>
        <c:crossAx val="156006656"/>
        <c:crosses val="autoZero"/>
        <c:auto val="1"/>
        <c:lblAlgn val="ctr"/>
        <c:lblOffset val="100"/>
        <c:noMultiLvlLbl val="0"/>
      </c:catAx>
      <c:valAx>
        <c:axId val="156006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6005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extLst xmlns:c16r2="http://schemas.microsoft.com/office/drawing/2015/06/chart">
            <c:ext xmlns:c16="http://schemas.microsoft.com/office/drawing/2014/chart" uri="{C3380CC4-5D6E-409C-BE32-E72D297353CC}">
              <c16:uniqueId val="{00000000-30F9-4894-B26B-3E45DBF77B70}"/>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extLst xmlns:c16r2="http://schemas.microsoft.com/office/drawing/2015/06/chart">
            <c:ext xmlns:c16="http://schemas.microsoft.com/office/drawing/2014/chart" uri="{C3380CC4-5D6E-409C-BE32-E72D297353CC}">
              <c16:uniqueId val="{00000001-30F9-4894-B26B-3E45DBF77B70}"/>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extLst xmlns:c16r2="http://schemas.microsoft.com/office/drawing/2015/06/chart">
            <c:ext xmlns:c16="http://schemas.microsoft.com/office/drawing/2014/chart" uri="{C3380CC4-5D6E-409C-BE32-E72D297353CC}">
              <c16:uniqueId val="{00000002-30F9-4894-B26B-3E45DBF77B70}"/>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extLst xmlns:c16r2="http://schemas.microsoft.com/office/drawing/2015/06/chart">
            <c:ext xmlns:c16="http://schemas.microsoft.com/office/drawing/2014/chart" uri="{C3380CC4-5D6E-409C-BE32-E72D297353CC}">
              <c16:uniqueId val="{00000003-30F9-4894-B26B-3E45DBF77B70}"/>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extLst xmlns:c16r2="http://schemas.microsoft.com/office/drawing/2015/06/chart">
            <c:ext xmlns:c16="http://schemas.microsoft.com/office/drawing/2014/chart" uri="{C3380CC4-5D6E-409C-BE32-E72D297353CC}">
              <c16:uniqueId val="{00000004-30F9-4894-B26B-3E45DBF77B70}"/>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extLst xmlns:c16r2="http://schemas.microsoft.com/office/drawing/2015/06/chart">
            <c:ext xmlns:c16="http://schemas.microsoft.com/office/drawing/2014/chart" uri="{C3380CC4-5D6E-409C-BE32-E72D297353CC}">
              <c16:uniqueId val="{00000005-30F9-4894-B26B-3E45DBF77B70}"/>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extLst xmlns:c16r2="http://schemas.microsoft.com/office/drawing/2015/06/chart">
            <c:ext xmlns:c16="http://schemas.microsoft.com/office/drawing/2014/chart" uri="{C3380CC4-5D6E-409C-BE32-E72D297353CC}">
              <c16:uniqueId val="{00000006-30F9-4894-B26B-3E45DBF77B70}"/>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extLst xmlns:c16r2="http://schemas.microsoft.com/office/drawing/2015/06/chart">
            <c:ext xmlns:c16="http://schemas.microsoft.com/office/drawing/2014/chart" uri="{C3380CC4-5D6E-409C-BE32-E72D297353CC}">
              <c16:uniqueId val="{00000007-30F9-4894-B26B-3E45DBF77B70}"/>
            </c:ext>
          </c:extLst>
        </c:ser>
        <c:dLbls>
          <c:showLegendKey val="0"/>
          <c:showVal val="0"/>
          <c:showCatName val="0"/>
          <c:showSerName val="0"/>
          <c:showPercent val="0"/>
          <c:showBubbleSize val="0"/>
        </c:dLbls>
        <c:gapWidth val="150"/>
        <c:overlap val="100"/>
        <c:axId val="156060288"/>
        <c:axId val="156082560"/>
      </c:barChart>
      <c:catAx>
        <c:axId val="156060288"/>
        <c:scaling>
          <c:orientation val="minMax"/>
        </c:scaling>
        <c:delete val="0"/>
        <c:axPos val="b"/>
        <c:numFmt formatCode="General" sourceLinked="1"/>
        <c:majorTickMark val="none"/>
        <c:minorTickMark val="none"/>
        <c:tickLblPos val="nextTo"/>
        <c:txPr>
          <a:bodyPr/>
          <a:lstStyle/>
          <a:p>
            <a:pPr>
              <a:defRPr sz="900"/>
            </a:pPr>
            <a:endParaRPr lang="cs-CZ"/>
          </a:p>
        </c:txPr>
        <c:crossAx val="156082560"/>
        <c:crosses val="autoZero"/>
        <c:auto val="1"/>
        <c:lblAlgn val="ctr"/>
        <c:lblOffset val="100"/>
        <c:noMultiLvlLbl val="0"/>
      </c:catAx>
      <c:valAx>
        <c:axId val="156082560"/>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1560602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overlay val="0"/>
    </c:title>
    <c:autoTitleDeleted val="0"/>
    <c:plotArea>
      <c:layout/>
      <c:doughnutChart>
        <c:varyColors val="1"/>
        <c:ser>
          <c:idx val="0"/>
          <c:order val="0"/>
          <c:dPt>
            <c:idx val="0"/>
            <c:bubble3D val="0"/>
            <c:spPr>
              <a:solidFill>
                <a:schemeClr val="accent3">
                  <a:lumMod val="75000"/>
                </a:schemeClr>
              </a:solidFill>
            </c:spPr>
            <c:extLst xmlns:c16r2="http://schemas.microsoft.com/office/drawing/2015/06/chart">
              <c:ext xmlns:c16="http://schemas.microsoft.com/office/drawing/2014/chart" uri="{C3380CC4-5D6E-409C-BE32-E72D297353CC}">
                <c16:uniqueId val="{00000001-6276-42E7-86F9-E2CE0C4303D0}"/>
              </c:ext>
            </c:extLst>
          </c:dPt>
          <c:dPt>
            <c:idx val="1"/>
            <c:bubble3D val="0"/>
            <c:spPr>
              <a:solidFill>
                <a:schemeClr val="bg2">
                  <a:lumMod val="50000"/>
                </a:schemeClr>
              </a:solidFill>
            </c:spPr>
            <c:extLst xmlns:c16r2="http://schemas.microsoft.com/office/drawing/2015/06/chart">
              <c:ext xmlns:c16="http://schemas.microsoft.com/office/drawing/2014/chart" uri="{C3380CC4-5D6E-409C-BE32-E72D297353CC}">
                <c16:uniqueId val="{00000003-6276-42E7-86F9-E2CE0C4303D0}"/>
              </c:ext>
            </c:extLst>
          </c:dPt>
          <c:dPt>
            <c:idx val="2"/>
            <c:bubble3D val="0"/>
            <c:spPr>
              <a:solidFill>
                <a:schemeClr val="tx1"/>
              </a:solidFill>
            </c:spPr>
            <c:extLst xmlns:c16r2="http://schemas.microsoft.com/office/drawing/2015/06/chart">
              <c:ext xmlns:c16="http://schemas.microsoft.com/office/drawing/2014/chart" uri="{C3380CC4-5D6E-409C-BE32-E72D297353CC}">
                <c16:uniqueId val="{00000005-6276-42E7-86F9-E2CE0C4303D0}"/>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7-6276-42E7-86F9-E2CE0C4303D0}"/>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9-6276-42E7-86F9-E2CE0C4303D0}"/>
              </c:ext>
            </c:extLst>
          </c:dPt>
          <c:dLbls>
            <c:dLbl>
              <c:idx val="1"/>
              <c:layout>
                <c:manualLayout>
                  <c:x val="6.4141414141414138E-3"/>
                  <c:y val="-7.2763220613982823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276-42E7-86F9-E2CE0C4303D0}"/>
                </c:ext>
              </c:extLst>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6276-42E7-86F9-E2CE0C4303D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6276-42E7-86F9-E2CE0C4303D0}"/>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6276-42E7-86F9-E2CE0C4303D0}"/>
                </c:ext>
              </c:extLst>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9.6212121212121235E-2"/>
                  <c:y val="0.10309368191721133"/>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6276-42E7-86F9-E2CE0C4303D0}"/>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6276-42E7-86F9-E2CE0C4303D0}"/>
                </c:ext>
              </c:extLst>
            </c:dLbl>
            <c:dLbl>
              <c:idx val="9"/>
              <c:layout>
                <c:manualLayout>
                  <c:x val="6.4141414141413843E-3"/>
                  <c:y val="0"/>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6276-42E7-86F9-E2CE0C4303D0}"/>
                </c:ext>
              </c:extLst>
            </c:dLbl>
            <c:dLbl>
              <c:idx val="10"/>
              <c:layout>
                <c:manualLayout>
                  <c:x val="-0.1346969696969697"/>
                  <c:y val="5.0727426773178409E-2"/>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6276-42E7-86F9-E2CE0C4303D0}"/>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6276-42E7-86F9-E2CE0C4303D0}"/>
                </c:ext>
              </c:extLst>
            </c:dLbl>
            <c:dLbl>
              <c:idx val="14"/>
              <c:layout>
                <c:manualLayout>
                  <c:x val="-0.1346969696969697"/>
                  <c:y val="-4.2675804889857179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6276-42E7-86F9-E2CE0C4303D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#,##0.0</c:formatCode>
                <c:ptCount val="16"/>
                <c:pt idx="0">
                  <c:v>4485.2861439999997</c:v>
                </c:pt>
                <c:pt idx="1">
                  <c:v>874.27417200000025</c:v>
                </c:pt>
                <c:pt idx="2">
                  <c:v>1444.147385</c:v>
                </c:pt>
                <c:pt idx="3">
                  <c:v>3.8605740000000002</c:v>
                </c:pt>
                <c:pt idx="4">
                  <c:v>5.6111399999999998</c:v>
                </c:pt>
                <c:pt idx="5">
                  <c:v>0.21502299999999999</c:v>
                </c:pt>
                <c:pt idx="6">
                  <c:v>7995.4063349999997</c:v>
                </c:pt>
                <c:pt idx="7">
                  <c:v>55.451000000000008</c:v>
                </c:pt>
                <c:pt idx="8">
                  <c:v>0</c:v>
                </c:pt>
                <c:pt idx="9">
                  <c:v>2022.327483</c:v>
                </c:pt>
                <c:pt idx="10">
                  <c:v>45.549833999999997</c:v>
                </c:pt>
                <c:pt idx="11">
                  <c:v>971.46569150760081</c:v>
                </c:pt>
                <c:pt idx="12">
                  <c:v>2044.8364080000001</c:v>
                </c:pt>
                <c:pt idx="13">
                  <c:v>0</c:v>
                </c:pt>
                <c:pt idx="14">
                  <c:v>30.399298999999999</c:v>
                </c:pt>
                <c:pt idx="15">
                  <c:v>4496.6073374923999</c:v>
                </c:pt>
              </c:numCache>
            </c:numRef>
          </c:val>
          <c:extLst xmlns:c16r2="http://schemas.microsoft.com/office/drawing/2015/06/chart">
            <c:ext xmlns:c16="http://schemas.microsoft.com/office/drawing/2014/chart" uri="{C3380CC4-5D6E-409C-BE32-E72D297353CC}">
              <c16:uniqueId val="{00000013-6276-42E7-86F9-E2CE0C4303D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xmlns:c16r2="http://schemas.microsoft.com/office/drawing/2015/06/chart">
            <c:ext xmlns:c16="http://schemas.microsoft.com/office/drawing/2014/chart" uri="{C3380CC4-5D6E-409C-BE32-E72D297353CC}">
              <c16:uniqueId val="{00000000-B813-402F-9794-3ECE48D73BF2}"/>
            </c:ext>
          </c:extLst>
        </c:ser>
        <c:dLbls>
          <c:showLegendKey val="0"/>
          <c:showVal val="0"/>
          <c:showCatName val="0"/>
          <c:showSerName val="0"/>
          <c:showPercent val="0"/>
          <c:showBubbleSize val="0"/>
        </c:dLbls>
        <c:gapWidth val="150"/>
        <c:axId val="156103808"/>
        <c:axId val="156105344"/>
      </c:barChart>
      <c:catAx>
        <c:axId val="156103808"/>
        <c:scaling>
          <c:orientation val="minMax"/>
        </c:scaling>
        <c:delete val="0"/>
        <c:axPos val="l"/>
        <c:numFmt formatCode="General" sourceLinked="1"/>
        <c:majorTickMark val="none"/>
        <c:minorTickMark val="none"/>
        <c:tickLblPos val="nextTo"/>
        <c:txPr>
          <a:bodyPr/>
          <a:lstStyle/>
          <a:p>
            <a:pPr>
              <a:defRPr sz="900"/>
            </a:pPr>
            <a:endParaRPr lang="cs-CZ"/>
          </a:p>
        </c:txPr>
        <c:crossAx val="156105344"/>
        <c:crosses val="autoZero"/>
        <c:auto val="1"/>
        <c:lblAlgn val="ctr"/>
        <c:lblOffset val="100"/>
        <c:noMultiLvlLbl val="0"/>
      </c:catAx>
      <c:valAx>
        <c:axId val="1561053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61038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ABA9-4CC0-9511-3A6AAF389E8B}"/>
              </c:ext>
            </c:extLst>
          </c:dPt>
          <c:cat>
            <c:numRef>
              <c:f>'14.3'!$J$19:$J$26</c:f>
              <c:numCache>
                <c:formatCode>General</c:formatCode>
                <c:ptCount val="8"/>
              </c:numCache>
            </c:numRef>
          </c:cat>
          <c:val>
            <c:numRef>
              <c:f>'14.3'!$K$19:$K$26</c:f>
              <c:numCache>
                <c:formatCode>General</c:formatCode>
                <c:ptCount val="8"/>
              </c:numCache>
            </c:numRef>
          </c:val>
          <c:extLst xmlns:c16r2="http://schemas.microsoft.com/office/drawing/2015/06/chart">
            <c:ext xmlns:c16="http://schemas.microsoft.com/office/drawing/2014/chart" uri="{C3380CC4-5D6E-409C-BE32-E72D297353CC}">
              <c16:uniqueId val="{00000002-ABA9-4CC0-9511-3A6AAF389E8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xmlns:c16r2="http://schemas.microsoft.com/office/drawing/2015/06/chart">
            <c:ext xmlns:c16="http://schemas.microsoft.com/office/drawing/2014/chart" uri="{C3380CC4-5D6E-409C-BE32-E72D297353CC}">
              <c16:uniqueId val="{00000000-8B57-4F17-B144-E560458A0763}"/>
            </c:ext>
          </c:extLst>
        </c:ser>
        <c:dLbls>
          <c:showLegendKey val="0"/>
          <c:showVal val="0"/>
          <c:showCatName val="0"/>
          <c:showSerName val="0"/>
          <c:showPercent val="0"/>
          <c:showBubbleSize val="0"/>
        </c:dLbls>
        <c:gapWidth val="150"/>
        <c:axId val="156187648"/>
        <c:axId val="156197632"/>
      </c:barChart>
      <c:catAx>
        <c:axId val="156187648"/>
        <c:scaling>
          <c:orientation val="maxMin"/>
        </c:scaling>
        <c:delete val="0"/>
        <c:axPos val="l"/>
        <c:numFmt formatCode="0.0" sourceLinked="1"/>
        <c:majorTickMark val="none"/>
        <c:minorTickMark val="none"/>
        <c:tickLblPos val="nextTo"/>
        <c:txPr>
          <a:bodyPr/>
          <a:lstStyle/>
          <a:p>
            <a:pPr>
              <a:defRPr sz="900"/>
            </a:pPr>
            <a:endParaRPr lang="cs-CZ"/>
          </a:p>
        </c:txPr>
        <c:crossAx val="156197632"/>
        <c:crosses val="autoZero"/>
        <c:auto val="1"/>
        <c:lblAlgn val="ctr"/>
        <c:lblOffset val="100"/>
        <c:noMultiLvlLbl val="0"/>
      </c:catAx>
      <c:valAx>
        <c:axId val="156197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5618764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xmlns:c16r2="http://schemas.microsoft.com/office/drawing/2015/06/chart">
            <c:ext xmlns:c16="http://schemas.microsoft.com/office/drawing/2014/chart" uri="{C3380CC4-5D6E-409C-BE32-E72D297353CC}">
              <c16:uniqueId val="{00000000-7EAE-4516-AD56-C6E16A248C68}"/>
            </c:ext>
          </c:extLst>
        </c:ser>
        <c:dLbls>
          <c:showLegendKey val="0"/>
          <c:showVal val="0"/>
          <c:showCatName val="0"/>
          <c:showSerName val="0"/>
          <c:showPercent val="0"/>
          <c:showBubbleSize val="0"/>
        </c:dLbls>
        <c:gapWidth val="150"/>
        <c:axId val="156242688"/>
        <c:axId val="156244224"/>
      </c:barChart>
      <c:catAx>
        <c:axId val="156242688"/>
        <c:scaling>
          <c:orientation val="minMax"/>
        </c:scaling>
        <c:delete val="0"/>
        <c:axPos val="l"/>
        <c:numFmt formatCode="General" sourceLinked="1"/>
        <c:majorTickMark val="none"/>
        <c:minorTickMark val="none"/>
        <c:tickLblPos val="nextTo"/>
        <c:txPr>
          <a:bodyPr/>
          <a:lstStyle/>
          <a:p>
            <a:pPr>
              <a:defRPr sz="900"/>
            </a:pPr>
            <a:endParaRPr lang="cs-CZ"/>
          </a:p>
        </c:txPr>
        <c:crossAx val="156244224"/>
        <c:crosses val="autoZero"/>
        <c:auto val="1"/>
        <c:lblAlgn val="ctr"/>
        <c:lblOffset val="100"/>
        <c:noMultiLvlLbl val="0"/>
      </c:catAx>
      <c:valAx>
        <c:axId val="1562442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62426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extLst xmlns:c16r2="http://schemas.microsoft.com/office/drawing/2015/06/chart">
            <c:ext xmlns:c16="http://schemas.microsoft.com/office/drawing/2014/chart" uri="{C3380CC4-5D6E-409C-BE32-E72D297353CC}">
              <c16:uniqueId val="{00000000-2B77-4FC3-B469-B353117732CD}"/>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extLst xmlns:c16r2="http://schemas.microsoft.com/office/drawing/2015/06/chart">
            <c:ext xmlns:c16="http://schemas.microsoft.com/office/drawing/2014/chart" uri="{C3380CC4-5D6E-409C-BE32-E72D297353CC}">
              <c16:uniqueId val="{00000001-2B77-4FC3-B469-B353117732CD}"/>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extLst xmlns:c16r2="http://schemas.microsoft.com/office/drawing/2015/06/chart">
            <c:ext xmlns:c16="http://schemas.microsoft.com/office/drawing/2014/chart" uri="{C3380CC4-5D6E-409C-BE32-E72D297353CC}">
              <c16:uniqueId val="{00000002-2B77-4FC3-B469-B353117732CD}"/>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extLst xmlns:c16r2="http://schemas.microsoft.com/office/drawing/2015/06/chart">
            <c:ext xmlns:c16="http://schemas.microsoft.com/office/drawing/2014/chart" uri="{C3380CC4-5D6E-409C-BE32-E72D297353CC}">
              <c16:uniqueId val="{00000003-2B77-4FC3-B469-B353117732CD}"/>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extLst xmlns:c16r2="http://schemas.microsoft.com/office/drawing/2015/06/chart">
            <c:ext xmlns:c16="http://schemas.microsoft.com/office/drawing/2014/chart" uri="{C3380CC4-5D6E-409C-BE32-E72D297353CC}">
              <c16:uniqueId val="{00000004-2B77-4FC3-B469-B353117732CD}"/>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extLst xmlns:c16r2="http://schemas.microsoft.com/office/drawing/2015/06/chart">
            <c:ext xmlns:c16="http://schemas.microsoft.com/office/drawing/2014/chart" uri="{C3380CC4-5D6E-409C-BE32-E72D297353CC}">
              <c16:uniqueId val="{00000005-2B77-4FC3-B469-B353117732CD}"/>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extLst xmlns:c16r2="http://schemas.microsoft.com/office/drawing/2015/06/chart">
            <c:ext xmlns:c16="http://schemas.microsoft.com/office/drawing/2014/chart" uri="{C3380CC4-5D6E-409C-BE32-E72D297353CC}">
              <c16:uniqueId val="{00000006-2B77-4FC3-B469-B353117732CD}"/>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extLst xmlns:c16r2="http://schemas.microsoft.com/office/drawing/2015/06/chart">
            <c:ext xmlns:c16="http://schemas.microsoft.com/office/drawing/2014/chart" uri="{C3380CC4-5D6E-409C-BE32-E72D297353CC}">
              <c16:uniqueId val="{00000007-2B77-4FC3-B469-B353117732CD}"/>
            </c:ext>
          </c:extLst>
        </c:ser>
        <c:dLbls>
          <c:showLegendKey val="0"/>
          <c:showVal val="0"/>
          <c:showCatName val="0"/>
          <c:showSerName val="0"/>
          <c:showPercent val="0"/>
          <c:showBubbleSize val="0"/>
        </c:dLbls>
        <c:gapWidth val="150"/>
        <c:overlap val="100"/>
        <c:axId val="156420736"/>
        <c:axId val="156434816"/>
      </c:barChart>
      <c:catAx>
        <c:axId val="156420736"/>
        <c:scaling>
          <c:orientation val="minMax"/>
        </c:scaling>
        <c:delete val="0"/>
        <c:axPos val="b"/>
        <c:numFmt formatCode="General" sourceLinked="1"/>
        <c:majorTickMark val="none"/>
        <c:minorTickMark val="none"/>
        <c:tickLblPos val="nextTo"/>
        <c:txPr>
          <a:bodyPr/>
          <a:lstStyle/>
          <a:p>
            <a:pPr>
              <a:defRPr sz="900"/>
            </a:pPr>
            <a:endParaRPr lang="cs-CZ"/>
          </a:p>
        </c:txPr>
        <c:crossAx val="156434816"/>
        <c:crosses val="autoZero"/>
        <c:auto val="1"/>
        <c:lblAlgn val="ctr"/>
        <c:lblOffset val="100"/>
        <c:noMultiLvlLbl val="0"/>
      </c:catAx>
      <c:valAx>
        <c:axId val="1564348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642073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xmlns:c16r2="http://schemas.microsoft.com/office/drawing/2015/06/chart">
            <c:ext xmlns:c16="http://schemas.microsoft.com/office/drawing/2014/chart" uri="{C3380CC4-5D6E-409C-BE32-E72D297353CC}">
              <c16:uniqueId val="{00000000-8C21-45F3-8BD7-F0103D668DFC}"/>
            </c:ext>
          </c:extLst>
        </c:ser>
        <c:dLbls>
          <c:showLegendKey val="0"/>
          <c:showVal val="0"/>
          <c:showCatName val="0"/>
          <c:showSerName val="0"/>
          <c:showPercent val="0"/>
          <c:showBubbleSize val="0"/>
        </c:dLbls>
        <c:gapWidth val="150"/>
        <c:axId val="156972160"/>
        <c:axId val="156973696"/>
      </c:barChart>
      <c:catAx>
        <c:axId val="156972160"/>
        <c:scaling>
          <c:orientation val="minMax"/>
        </c:scaling>
        <c:delete val="0"/>
        <c:axPos val="l"/>
        <c:numFmt formatCode="General" sourceLinked="1"/>
        <c:majorTickMark val="none"/>
        <c:minorTickMark val="none"/>
        <c:tickLblPos val="nextTo"/>
        <c:txPr>
          <a:bodyPr/>
          <a:lstStyle/>
          <a:p>
            <a:pPr>
              <a:defRPr sz="900"/>
            </a:pPr>
            <a:endParaRPr lang="cs-CZ"/>
          </a:p>
        </c:txPr>
        <c:crossAx val="156973696"/>
        <c:crosses val="autoZero"/>
        <c:auto val="1"/>
        <c:lblAlgn val="ctr"/>
        <c:lblOffset val="100"/>
        <c:noMultiLvlLbl val="0"/>
      </c:catAx>
      <c:valAx>
        <c:axId val="1569736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69721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267B-4295-BC9B-592D612ADCE8}"/>
              </c:ext>
            </c:extLst>
          </c:dPt>
          <c:cat>
            <c:numRef>
              <c:f>'14.4'!$J$19:$J$26</c:f>
              <c:numCache>
                <c:formatCode>General</c:formatCode>
                <c:ptCount val="8"/>
              </c:numCache>
            </c:numRef>
          </c:cat>
          <c:val>
            <c:numRef>
              <c:f>'14.4'!$K$19:$K$26</c:f>
              <c:numCache>
                <c:formatCode>General</c:formatCode>
                <c:ptCount val="8"/>
              </c:numCache>
            </c:numRef>
          </c:val>
          <c:extLst xmlns:c16r2="http://schemas.microsoft.com/office/drawing/2015/06/chart">
            <c:ext xmlns:c16="http://schemas.microsoft.com/office/drawing/2014/chart" uri="{C3380CC4-5D6E-409C-BE32-E72D297353CC}">
              <c16:uniqueId val="{00000002-267B-4295-BC9B-592D612ADCE8}"/>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xmlns:c16r2="http://schemas.microsoft.com/office/drawing/2015/06/chart">
            <c:ext xmlns:c16="http://schemas.microsoft.com/office/drawing/2014/chart" uri="{C3380CC4-5D6E-409C-BE32-E72D297353CC}">
              <c16:uniqueId val="{00000000-3404-46F9-9757-24E20A268028}"/>
            </c:ext>
          </c:extLst>
        </c:ser>
        <c:dLbls>
          <c:showLegendKey val="0"/>
          <c:showVal val="0"/>
          <c:showCatName val="0"/>
          <c:showSerName val="0"/>
          <c:showPercent val="0"/>
          <c:showBubbleSize val="0"/>
        </c:dLbls>
        <c:gapWidth val="150"/>
        <c:axId val="158269440"/>
        <c:axId val="158270976"/>
      </c:barChart>
      <c:catAx>
        <c:axId val="158269440"/>
        <c:scaling>
          <c:orientation val="maxMin"/>
        </c:scaling>
        <c:delete val="0"/>
        <c:axPos val="l"/>
        <c:numFmt formatCode="0.0" sourceLinked="1"/>
        <c:majorTickMark val="none"/>
        <c:minorTickMark val="none"/>
        <c:tickLblPos val="nextTo"/>
        <c:txPr>
          <a:bodyPr/>
          <a:lstStyle/>
          <a:p>
            <a:pPr>
              <a:defRPr sz="900"/>
            </a:pPr>
            <a:endParaRPr lang="cs-CZ"/>
          </a:p>
        </c:txPr>
        <c:crossAx val="158270976"/>
        <c:crosses val="autoZero"/>
        <c:auto val="1"/>
        <c:lblAlgn val="ctr"/>
        <c:lblOffset val="100"/>
        <c:noMultiLvlLbl val="0"/>
      </c:catAx>
      <c:valAx>
        <c:axId val="15827097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5826944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xmlns:c16r2="http://schemas.microsoft.com/office/drawing/2015/06/chart">
            <c:ext xmlns:c16="http://schemas.microsoft.com/office/drawing/2014/chart" uri="{C3380CC4-5D6E-409C-BE32-E72D297353CC}">
              <c16:uniqueId val="{00000000-2AB2-4088-8F3E-32E10AC701F8}"/>
            </c:ext>
          </c:extLst>
        </c:ser>
        <c:dLbls>
          <c:showLegendKey val="0"/>
          <c:showVal val="0"/>
          <c:showCatName val="0"/>
          <c:showSerName val="0"/>
          <c:showPercent val="0"/>
          <c:showBubbleSize val="0"/>
        </c:dLbls>
        <c:gapWidth val="150"/>
        <c:axId val="158287360"/>
        <c:axId val="158288896"/>
      </c:barChart>
      <c:catAx>
        <c:axId val="158287360"/>
        <c:scaling>
          <c:orientation val="minMax"/>
        </c:scaling>
        <c:delete val="0"/>
        <c:axPos val="l"/>
        <c:numFmt formatCode="General" sourceLinked="1"/>
        <c:majorTickMark val="none"/>
        <c:minorTickMark val="none"/>
        <c:tickLblPos val="nextTo"/>
        <c:txPr>
          <a:bodyPr/>
          <a:lstStyle/>
          <a:p>
            <a:pPr>
              <a:defRPr sz="900"/>
            </a:pPr>
            <a:endParaRPr lang="cs-CZ"/>
          </a:p>
        </c:txPr>
        <c:crossAx val="158288896"/>
        <c:crosses val="autoZero"/>
        <c:auto val="1"/>
        <c:lblAlgn val="ctr"/>
        <c:lblOffset val="100"/>
        <c:noMultiLvlLbl val="0"/>
      </c:catAx>
      <c:valAx>
        <c:axId val="1582888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82873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extLst xmlns:c16r2="http://schemas.microsoft.com/office/drawing/2015/06/chart">
            <c:ext xmlns:c16="http://schemas.microsoft.com/office/drawing/2014/chart" uri="{C3380CC4-5D6E-409C-BE32-E72D297353CC}">
              <c16:uniqueId val="{00000000-84C7-4CF3-A758-BC4DED793106}"/>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extLst xmlns:c16r2="http://schemas.microsoft.com/office/drawing/2015/06/chart">
            <c:ext xmlns:c16="http://schemas.microsoft.com/office/drawing/2014/chart" uri="{C3380CC4-5D6E-409C-BE32-E72D297353CC}">
              <c16:uniqueId val="{00000001-84C7-4CF3-A758-BC4DED793106}"/>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extLst xmlns:c16r2="http://schemas.microsoft.com/office/drawing/2015/06/chart">
            <c:ext xmlns:c16="http://schemas.microsoft.com/office/drawing/2014/chart" uri="{C3380CC4-5D6E-409C-BE32-E72D297353CC}">
              <c16:uniqueId val="{00000002-84C7-4CF3-A758-BC4DED793106}"/>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extLst xmlns:c16r2="http://schemas.microsoft.com/office/drawing/2015/06/chart">
            <c:ext xmlns:c16="http://schemas.microsoft.com/office/drawing/2014/chart" uri="{C3380CC4-5D6E-409C-BE32-E72D297353CC}">
              <c16:uniqueId val="{00000003-84C7-4CF3-A758-BC4DED793106}"/>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extLst xmlns:c16r2="http://schemas.microsoft.com/office/drawing/2015/06/chart">
            <c:ext xmlns:c16="http://schemas.microsoft.com/office/drawing/2014/chart" uri="{C3380CC4-5D6E-409C-BE32-E72D297353CC}">
              <c16:uniqueId val="{00000004-84C7-4CF3-A758-BC4DED793106}"/>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extLst xmlns:c16r2="http://schemas.microsoft.com/office/drawing/2015/06/chart">
            <c:ext xmlns:c16="http://schemas.microsoft.com/office/drawing/2014/chart" uri="{C3380CC4-5D6E-409C-BE32-E72D297353CC}">
              <c16:uniqueId val="{00000005-84C7-4CF3-A758-BC4DED793106}"/>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extLst xmlns:c16r2="http://schemas.microsoft.com/office/drawing/2015/06/chart">
            <c:ext xmlns:c16="http://schemas.microsoft.com/office/drawing/2014/chart" uri="{C3380CC4-5D6E-409C-BE32-E72D297353CC}">
              <c16:uniqueId val="{00000006-84C7-4CF3-A758-BC4DED793106}"/>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extLst xmlns:c16r2="http://schemas.microsoft.com/office/drawing/2015/06/chart">
            <c:ext xmlns:c16="http://schemas.microsoft.com/office/drawing/2014/chart" uri="{C3380CC4-5D6E-409C-BE32-E72D297353CC}">
              <c16:uniqueId val="{00000007-84C7-4CF3-A758-BC4DED793106}"/>
            </c:ext>
          </c:extLst>
        </c:ser>
        <c:dLbls>
          <c:showLegendKey val="0"/>
          <c:showVal val="0"/>
          <c:showCatName val="0"/>
          <c:showSerName val="0"/>
          <c:showPercent val="0"/>
          <c:showBubbleSize val="0"/>
        </c:dLbls>
        <c:gapWidth val="150"/>
        <c:overlap val="100"/>
        <c:axId val="158416256"/>
        <c:axId val="158422144"/>
      </c:barChart>
      <c:catAx>
        <c:axId val="158416256"/>
        <c:scaling>
          <c:orientation val="minMax"/>
        </c:scaling>
        <c:delete val="0"/>
        <c:axPos val="b"/>
        <c:numFmt formatCode="General" sourceLinked="1"/>
        <c:majorTickMark val="none"/>
        <c:minorTickMark val="none"/>
        <c:tickLblPos val="nextTo"/>
        <c:txPr>
          <a:bodyPr/>
          <a:lstStyle/>
          <a:p>
            <a:pPr>
              <a:defRPr sz="900"/>
            </a:pPr>
            <a:endParaRPr lang="cs-CZ"/>
          </a:p>
        </c:txPr>
        <c:crossAx val="158422144"/>
        <c:crosses val="autoZero"/>
        <c:auto val="1"/>
        <c:lblAlgn val="ctr"/>
        <c:lblOffset val="100"/>
        <c:noMultiLvlLbl val="0"/>
      </c:catAx>
      <c:valAx>
        <c:axId val="1584221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841625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extLst xmlns:c16r2="http://schemas.microsoft.com/office/drawing/2015/06/chart">
              <c:ext xmlns:c16="http://schemas.microsoft.com/office/drawing/2014/chart" uri="{C3380CC4-5D6E-409C-BE32-E72D297353CC}">
                <c16:uniqueId val="{00000000-B0B7-453B-94C7-666A5DD82E4E}"/>
              </c:ext>
            </c:extLst>
          </c:dPt>
          <c:dPt>
            <c:idx val="7"/>
            <c:bubble3D val="0"/>
            <c:extLst xmlns:c16r2="http://schemas.microsoft.com/office/drawing/2015/06/chart">
              <c:ext xmlns:c16="http://schemas.microsoft.com/office/drawing/2014/chart" uri="{C3380CC4-5D6E-409C-BE32-E72D297353CC}">
                <c16:uniqueId val="{00000001-B0B7-453B-94C7-666A5DD82E4E}"/>
              </c:ext>
            </c:extLst>
          </c:dPt>
          <c:dLbls>
            <c:dLbl>
              <c:idx val="7"/>
              <c:numFmt formatCode="0%" sourceLinked="0"/>
              <c:spPr/>
              <c:txPr>
                <a:bodyPr/>
                <a:lstStyle/>
                <a:p>
                  <a:pPr>
                    <a:defRPr sz="900"/>
                  </a:pPr>
                  <a:endParaRPr lang="cs-CZ"/>
                </a:p>
              </c:txPr>
              <c:showLegendKey val="0"/>
              <c:showVal val="0"/>
              <c:showCatName val="0"/>
              <c:showSerName val="0"/>
              <c:showPercent val="1"/>
              <c:showBubbleSize val="0"/>
            </c:dLbl>
            <c:dLbl>
              <c:idx val="8"/>
              <c:numFmt formatCode="0%" sourceLinked="0"/>
              <c:spPr/>
              <c:txPr>
                <a:bodyPr/>
                <a:lstStyle/>
                <a:p>
                  <a:pPr>
                    <a:defRPr sz="900"/>
                  </a:pPr>
                  <a:endParaRPr lang="cs-CZ"/>
                </a:p>
              </c:txPr>
              <c:showLegendKey val="0"/>
              <c:showVal val="0"/>
              <c:showCatName val="0"/>
              <c:showSerName val="0"/>
              <c:showPercent val="1"/>
              <c:showBubbleSize val="0"/>
            </c:dLbl>
            <c:dLbl>
              <c:idx val="11"/>
              <c:numFmt formatCode="0%" sourceLinked="0"/>
              <c:spPr/>
              <c:txPr>
                <a:bodyPr/>
                <a:lstStyle/>
                <a:p>
                  <a:pPr>
                    <a:defRPr sz="900"/>
                  </a:pPr>
                  <a:endParaRPr lang="cs-CZ"/>
                </a:p>
              </c:txPr>
              <c:showLegendKey val="0"/>
              <c:showVal val="0"/>
              <c:showCatName val="0"/>
              <c:showSerName val="0"/>
              <c:showPercent val="1"/>
              <c:showBubbleSize val="0"/>
            </c:dLbl>
            <c:dLbl>
              <c:idx val="12"/>
              <c:numFmt formatCode="0%" sourceLinked="0"/>
              <c:spPr/>
              <c:txPr>
                <a:bodyPr/>
                <a:lstStyle/>
                <a:p>
                  <a:pPr>
                    <a:defRPr sz="900"/>
                  </a:pPr>
                  <a:endParaRPr lang="cs-CZ"/>
                </a:p>
              </c:txPr>
              <c:showLegendKey val="0"/>
              <c:showVal val="0"/>
              <c:showCatName val="0"/>
              <c:showSerName val="0"/>
              <c:showPercent val="1"/>
              <c:showBubbleSize val="0"/>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738.8461769999999</c:v>
                </c:pt>
                <c:pt idx="1">
                  <c:v>996.4196059999997</c:v>
                </c:pt>
                <c:pt idx="2">
                  <c:v>878.88955800000031</c:v>
                </c:pt>
                <c:pt idx="3">
                  <c:v>2193.4230100000004</c:v>
                </c:pt>
                <c:pt idx="4">
                  <c:v>473.96609799999999</c:v>
                </c:pt>
                <c:pt idx="5">
                  <c:v>575.4121899999999</c:v>
                </c:pt>
                <c:pt idx="6">
                  <c:v>346.16143900000009</c:v>
                </c:pt>
                <c:pt idx="7">
                  <c:v>5064.520787999998</c:v>
                </c:pt>
                <c:pt idx="8">
                  <c:v>949.30646899999965</c:v>
                </c:pt>
                <c:pt idx="9">
                  <c:v>750.76254500000005</c:v>
                </c:pt>
                <c:pt idx="10">
                  <c:v>674.45770799999991</c:v>
                </c:pt>
                <c:pt idx="11">
                  <c:v>3803.9867759999997</c:v>
                </c:pt>
                <c:pt idx="12">
                  <c:v>5838.8018050000001</c:v>
                </c:pt>
                <c:pt idx="13">
                  <c:v>1190.4836570000002</c:v>
                </c:pt>
              </c:numCache>
            </c:numRef>
          </c:val>
          <c:extLst xmlns:c16r2="http://schemas.microsoft.com/office/drawing/2015/06/chart">
            <c:ext xmlns:c16="http://schemas.microsoft.com/office/drawing/2014/chart" uri="{C3380CC4-5D6E-409C-BE32-E72D297353CC}">
              <c16:uniqueId val="{00000005-B0B7-453B-94C7-666A5DD82E4E}"/>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xmlns:c16r2="http://schemas.microsoft.com/office/drawing/2015/06/chart">
            <c:ext xmlns:c16="http://schemas.microsoft.com/office/drawing/2014/chart" uri="{C3380CC4-5D6E-409C-BE32-E72D297353CC}">
              <c16:uniqueId val="{00000000-0347-4EF1-B277-B2956C6EACCB}"/>
            </c:ext>
          </c:extLst>
        </c:ser>
        <c:dLbls>
          <c:showLegendKey val="0"/>
          <c:showVal val="0"/>
          <c:showCatName val="0"/>
          <c:showSerName val="0"/>
          <c:showPercent val="0"/>
          <c:showBubbleSize val="0"/>
        </c:dLbls>
        <c:gapWidth val="150"/>
        <c:axId val="158463872"/>
        <c:axId val="158465408"/>
      </c:barChart>
      <c:catAx>
        <c:axId val="158463872"/>
        <c:scaling>
          <c:orientation val="minMax"/>
        </c:scaling>
        <c:delete val="0"/>
        <c:axPos val="l"/>
        <c:numFmt formatCode="General" sourceLinked="1"/>
        <c:majorTickMark val="none"/>
        <c:minorTickMark val="none"/>
        <c:tickLblPos val="nextTo"/>
        <c:txPr>
          <a:bodyPr/>
          <a:lstStyle/>
          <a:p>
            <a:pPr>
              <a:defRPr sz="900"/>
            </a:pPr>
            <a:endParaRPr lang="cs-CZ"/>
          </a:p>
        </c:txPr>
        <c:crossAx val="158465408"/>
        <c:crosses val="autoZero"/>
        <c:auto val="1"/>
        <c:lblAlgn val="ctr"/>
        <c:lblOffset val="100"/>
        <c:noMultiLvlLbl val="0"/>
      </c:catAx>
      <c:valAx>
        <c:axId val="1584654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84638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6FED-4CB0-A31F-83AAD6413831}"/>
              </c:ext>
            </c:extLst>
          </c:dPt>
          <c:cat>
            <c:numRef>
              <c:f>'14.5'!$J$19:$J$26</c:f>
              <c:numCache>
                <c:formatCode>General</c:formatCode>
                <c:ptCount val="8"/>
              </c:numCache>
            </c:numRef>
          </c:cat>
          <c:val>
            <c:numRef>
              <c:f>'14.5'!$K$19:$K$26</c:f>
              <c:numCache>
                <c:formatCode>General</c:formatCode>
                <c:ptCount val="8"/>
              </c:numCache>
            </c:numRef>
          </c:val>
          <c:extLst xmlns:c16r2="http://schemas.microsoft.com/office/drawing/2015/06/chart">
            <c:ext xmlns:c16="http://schemas.microsoft.com/office/drawing/2014/chart" uri="{C3380CC4-5D6E-409C-BE32-E72D297353CC}">
              <c16:uniqueId val="{00000002-6FED-4CB0-A31F-83AAD641383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xmlns:c16r2="http://schemas.microsoft.com/office/drawing/2015/06/chart">
            <c:ext xmlns:c16="http://schemas.microsoft.com/office/drawing/2014/chart" uri="{C3380CC4-5D6E-409C-BE32-E72D297353CC}">
              <c16:uniqueId val="{00000000-AE1C-43EB-B976-03FE36ED1014}"/>
            </c:ext>
          </c:extLst>
        </c:ser>
        <c:dLbls>
          <c:showLegendKey val="0"/>
          <c:showVal val="0"/>
          <c:showCatName val="0"/>
          <c:showSerName val="0"/>
          <c:showPercent val="0"/>
          <c:showBubbleSize val="0"/>
        </c:dLbls>
        <c:gapWidth val="150"/>
        <c:axId val="158806016"/>
        <c:axId val="158807552"/>
      </c:barChart>
      <c:catAx>
        <c:axId val="158806016"/>
        <c:scaling>
          <c:orientation val="maxMin"/>
        </c:scaling>
        <c:delete val="0"/>
        <c:axPos val="l"/>
        <c:numFmt formatCode="0.0" sourceLinked="1"/>
        <c:majorTickMark val="none"/>
        <c:minorTickMark val="none"/>
        <c:tickLblPos val="nextTo"/>
        <c:txPr>
          <a:bodyPr/>
          <a:lstStyle/>
          <a:p>
            <a:pPr>
              <a:defRPr sz="900"/>
            </a:pPr>
            <a:endParaRPr lang="cs-CZ"/>
          </a:p>
        </c:txPr>
        <c:crossAx val="158807552"/>
        <c:crosses val="autoZero"/>
        <c:auto val="1"/>
        <c:lblAlgn val="ctr"/>
        <c:lblOffset val="100"/>
        <c:noMultiLvlLbl val="0"/>
      </c:catAx>
      <c:valAx>
        <c:axId val="15880755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58806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xmlns:c16r2="http://schemas.microsoft.com/office/drawing/2015/06/chart">
            <c:ext xmlns:c16="http://schemas.microsoft.com/office/drawing/2014/chart" uri="{C3380CC4-5D6E-409C-BE32-E72D297353CC}">
              <c16:uniqueId val="{00000000-BE93-4B94-9457-EAB44E1BFA66}"/>
            </c:ext>
          </c:extLst>
        </c:ser>
        <c:dLbls>
          <c:showLegendKey val="0"/>
          <c:showVal val="0"/>
          <c:showCatName val="0"/>
          <c:showSerName val="0"/>
          <c:showPercent val="0"/>
          <c:showBubbleSize val="0"/>
        </c:dLbls>
        <c:gapWidth val="150"/>
        <c:axId val="158836224"/>
        <c:axId val="158837760"/>
      </c:barChart>
      <c:catAx>
        <c:axId val="158836224"/>
        <c:scaling>
          <c:orientation val="minMax"/>
        </c:scaling>
        <c:delete val="0"/>
        <c:axPos val="l"/>
        <c:numFmt formatCode="General" sourceLinked="1"/>
        <c:majorTickMark val="none"/>
        <c:minorTickMark val="none"/>
        <c:tickLblPos val="nextTo"/>
        <c:txPr>
          <a:bodyPr/>
          <a:lstStyle/>
          <a:p>
            <a:pPr>
              <a:defRPr sz="900"/>
            </a:pPr>
            <a:endParaRPr lang="cs-CZ"/>
          </a:p>
        </c:txPr>
        <c:crossAx val="158837760"/>
        <c:crosses val="autoZero"/>
        <c:auto val="1"/>
        <c:lblAlgn val="ctr"/>
        <c:lblOffset val="100"/>
        <c:noMultiLvlLbl val="0"/>
      </c:catAx>
      <c:valAx>
        <c:axId val="1588377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88362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extLst xmlns:c16r2="http://schemas.microsoft.com/office/drawing/2015/06/chart">
            <c:ext xmlns:c16="http://schemas.microsoft.com/office/drawing/2014/chart" uri="{C3380CC4-5D6E-409C-BE32-E72D297353CC}">
              <c16:uniqueId val="{00000000-0B0E-4C0C-804E-AE0A2B4BF7FE}"/>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extLst xmlns:c16r2="http://schemas.microsoft.com/office/drawing/2015/06/chart">
            <c:ext xmlns:c16="http://schemas.microsoft.com/office/drawing/2014/chart" uri="{C3380CC4-5D6E-409C-BE32-E72D297353CC}">
              <c16:uniqueId val="{00000001-0B0E-4C0C-804E-AE0A2B4BF7FE}"/>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extLst xmlns:c16r2="http://schemas.microsoft.com/office/drawing/2015/06/chart">
            <c:ext xmlns:c16="http://schemas.microsoft.com/office/drawing/2014/chart" uri="{C3380CC4-5D6E-409C-BE32-E72D297353CC}">
              <c16:uniqueId val="{00000002-0B0E-4C0C-804E-AE0A2B4BF7FE}"/>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extLst xmlns:c16r2="http://schemas.microsoft.com/office/drawing/2015/06/chart">
            <c:ext xmlns:c16="http://schemas.microsoft.com/office/drawing/2014/chart" uri="{C3380CC4-5D6E-409C-BE32-E72D297353CC}">
              <c16:uniqueId val="{00000003-0B0E-4C0C-804E-AE0A2B4BF7FE}"/>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extLst xmlns:c16r2="http://schemas.microsoft.com/office/drawing/2015/06/chart">
            <c:ext xmlns:c16="http://schemas.microsoft.com/office/drawing/2014/chart" uri="{C3380CC4-5D6E-409C-BE32-E72D297353CC}">
              <c16:uniqueId val="{00000004-0B0E-4C0C-804E-AE0A2B4BF7FE}"/>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extLst xmlns:c16r2="http://schemas.microsoft.com/office/drawing/2015/06/chart">
            <c:ext xmlns:c16="http://schemas.microsoft.com/office/drawing/2014/chart" uri="{C3380CC4-5D6E-409C-BE32-E72D297353CC}">
              <c16:uniqueId val="{00000005-0B0E-4C0C-804E-AE0A2B4BF7FE}"/>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extLst xmlns:c16r2="http://schemas.microsoft.com/office/drawing/2015/06/chart">
            <c:ext xmlns:c16="http://schemas.microsoft.com/office/drawing/2014/chart" uri="{C3380CC4-5D6E-409C-BE32-E72D297353CC}">
              <c16:uniqueId val="{00000006-0B0E-4C0C-804E-AE0A2B4BF7FE}"/>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extLst xmlns:c16r2="http://schemas.microsoft.com/office/drawing/2015/06/chart">
            <c:ext xmlns:c16="http://schemas.microsoft.com/office/drawing/2014/chart" uri="{C3380CC4-5D6E-409C-BE32-E72D297353CC}">
              <c16:uniqueId val="{00000007-0B0E-4C0C-804E-AE0A2B4BF7FE}"/>
            </c:ext>
          </c:extLst>
        </c:ser>
        <c:dLbls>
          <c:showLegendKey val="0"/>
          <c:showVal val="0"/>
          <c:showCatName val="0"/>
          <c:showSerName val="0"/>
          <c:showPercent val="0"/>
          <c:showBubbleSize val="0"/>
        </c:dLbls>
        <c:gapWidth val="150"/>
        <c:overlap val="100"/>
        <c:axId val="159092096"/>
        <c:axId val="159110272"/>
      </c:barChart>
      <c:catAx>
        <c:axId val="159092096"/>
        <c:scaling>
          <c:orientation val="minMax"/>
        </c:scaling>
        <c:delete val="0"/>
        <c:axPos val="b"/>
        <c:numFmt formatCode="General" sourceLinked="1"/>
        <c:majorTickMark val="none"/>
        <c:minorTickMark val="none"/>
        <c:tickLblPos val="nextTo"/>
        <c:txPr>
          <a:bodyPr/>
          <a:lstStyle/>
          <a:p>
            <a:pPr>
              <a:defRPr sz="900"/>
            </a:pPr>
            <a:endParaRPr lang="cs-CZ"/>
          </a:p>
        </c:txPr>
        <c:crossAx val="159110272"/>
        <c:crosses val="autoZero"/>
        <c:auto val="1"/>
        <c:lblAlgn val="ctr"/>
        <c:lblOffset val="100"/>
        <c:noMultiLvlLbl val="0"/>
      </c:catAx>
      <c:valAx>
        <c:axId val="159110272"/>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15909209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xmlns:c16r2="http://schemas.microsoft.com/office/drawing/2015/06/chart">
            <c:ext xmlns:c16="http://schemas.microsoft.com/office/drawing/2014/chart" uri="{C3380CC4-5D6E-409C-BE32-E72D297353CC}">
              <c16:uniqueId val="{00000000-0200-46B3-98CF-4E9C140A73B2}"/>
            </c:ext>
          </c:extLst>
        </c:ser>
        <c:dLbls>
          <c:showLegendKey val="0"/>
          <c:showVal val="0"/>
          <c:showCatName val="0"/>
          <c:showSerName val="0"/>
          <c:showPercent val="0"/>
          <c:showBubbleSize val="0"/>
        </c:dLbls>
        <c:gapWidth val="150"/>
        <c:axId val="159119232"/>
        <c:axId val="159120768"/>
      </c:barChart>
      <c:catAx>
        <c:axId val="159119232"/>
        <c:scaling>
          <c:orientation val="minMax"/>
        </c:scaling>
        <c:delete val="0"/>
        <c:axPos val="l"/>
        <c:numFmt formatCode="General" sourceLinked="1"/>
        <c:majorTickMark val="none"/>
        <c:minorTickMark val="none"/>
        <c:tickLblPos val="nextTo"/>
        <c:txPr>
          <a:bodyPr/>
          <a:lstStyle/>
          <a:p>
            <a:pPr>
              <a:defRPr sz="900"/>
            </a:pPr>
            <a:endParaRPr lang="cs-CZ"/>
          </a:p>
        </c:txPr>
        <c:crossAx val="159120768"/>
        <c:crosses val="autoZero"/>
        <c:auto val="1"/>
        <c:lblAlgn val="ctr"/>
        <c:lblOffset val="100"/>
        <c:noMultiLvlLbl val="0"/>
      </c:catAx>
      <c:valAx>
        <c:axId val="1591207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91192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488C-4565-9DDC-C5E6D43497D1}"/>
              </c:ext>
            </c:extLst>
          </c:dPt>
          <c:cat>
            <c:numRef>
              <c:f>'14.6'!$J$19:$J$26</c:f>
              <c:numCache>
                <c:formatCode>General</c:formatCode>
                <c:ptCount val="8"/>
              </c:numCache>
            </c:numRef>
          </c:cat>
          <c:val>
            <c:numRef>
              <c:f>'14.6'!$K$19:$K$26</c:f>
              <c:numCache>
                <c:formatCode>General</c:formatCode>
                <c:ptCount val="8"/>
              </c:numCache>
            </c:numRef>
          </c:val>
          <c:extLst xmlns:c16r2="http://schemas.microsoft.com/office/drawing/2015/06/chart">
            <c:ext xmlns:c16="http://schemas.microsoft.com/office/drawing/2014/chart" uri="{C3380CC4-5D6E-409C-BE32-E72D297353CC}">
              <c16:uniqueId val="{00000002-488C-4565-9DDC-C5E6D43497D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xmlns:c16r2="http://schemas.microsoft.com/office/drawing/2015/06/chart">
            <c:ext xmlns:c16="http://schemas.microsoft.com/office/drawing/2014/chart" uri="{C3380CC4-5D6E-409C-BE32-E72D297353CC}">
              <c16:uniqueId val="{00000000-7385-4F3A-B1EE-C894C79289BE}"/>
            </c:ext>
          </c:extLst>
        </c:ser>
        <c:dLbls>
          <c:showLegendKey val="0"/>
          <c:showVal val="0"/>
          <c:showCatName val="0"/>
          <c:showSerName val="0"/>
          <c:showPercent val="0"/>
          <c:showBubbleSize val="0"/>
        </c:dLbls>
        <c:gapWidth val="150"/>
        <c:axId val="159601024"/>
        <c:axId val="159602560"/>
      </c:barChart>
      <c:catAx>
        <c:axId val="159601024"/>
        <c:scaling>
          <c:orientation val="maxMin"/>
        </c:scaling>
        <c:delete val="0"/>
        <c:axPos val="l"/>
        <c:numFmt formatCode="0.0" sourceLinked="1"/>
        <c:majorTickMark val="none"/>
        <c:minorTickMark val="none"/>
        <c:tickLblPos val="nextTo"/>
        <c:txPr>
          <a:bodyPr/>
          <a:lstStyle/>
          <a:p>
            <a:pPr>
              <a:defRPr sz="900"/>
            </a:pPr>
            <a:endParaRPr lang="cs-CZ"/>
          </a:p>
        </c:txPr>
        <c:crossAx val="159602560"/>
        <c:crosses val="autoZero"/>
        <c:auto val="1"/>
        <c:lblAlgn val="ctr"/>
        <c:lblOffset val="100"/>
        <c:noMultiLvlLbl val="0"/>
      </c:catAx>
      <c:valAx>
        <c:axId val="1596025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596010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xmlns:c16r2="http://schemas.microsoft.com/office/drawing/2015/06/chart">
            <c:ext xmlns:c16="http://schemas.microsoft.com/office/drawing/2014/chart" uri="{C3380CC4-5D6E-409C-BE32-E72D297353CC}">
              <c16:uniqueId val="{00000000-9B03-40F4-A861-3A03AFF84A65}"/>
            </c:ext>
          </c:extLst>
        </c:ser>
        <c:dLbls>
          <c:showLegendKey val="0"/>
          <c:showVal val="0"/>
          <c:showCatName val="0"/>
          <c:showSerName val="0"/>
          <c:showPercent val="0"/>
          <c:showBubbleSize val="0"/>
        </c:dLbls>
        <c:gapWidth val="150"/>
        <c:axId val="159618944"/>
        <c:axId val="159620480"/>
      </c:barChart>
      <c:catAx>
        <c:axId val="159618944"/>
        <c:scaling>
          <c:orientation val="minMax"/>
        </c:scaling>
        <c:delete val="0"/>
        <c:axPos val="l"/>
        <c:numFmt formatCode="General" sourceLinked="1"/>
        <c:majorTickMark val="none"/>
        <c:minorTickMark val="none"/>
        <c:tickLblPos val="nextTo"/>
        <c:txPr>
          <a:bodyPr/>
          <a:lstStyle/>
          <a:p>
            <a:pPr>
              <a:defRPr sz="900"/>
            </a:pPr>
            <a:endParaRPr lang="cs-CZ"/>
          </a:p>
        </c:txPr>
        <c:crossAx val="159620480"/>
        <c:crosses val="autoZero"/>
        <c:auto val="1"/>
        <c:lblAlgn val="ctr"/>
        <c:lblOffset val="100"/>
        <c:noMultiLvlLbl val="0"/>
      </c:catAx>
      <c:valAx>
        <c:axId val="1596204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96189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extLst xmlns:c16r2="http://schemas.microsoft.com/office/drawing/2015/06/chart">
            <c:ext xmlns:c16="http://schemas.microsoft.com/office/drawing/2014/chart" uri="{C3380CC4-5D6E-409C-BE32-E72D297353CC}">
              <c16:uniqueId val="{00000000-798B-486B-A001-31B04DFFAD11}"/>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extLst xmlns:c16r2="http://schemas.microsoft.com/office/drawing/2015/06/chart">
            <c:ext xmlns:c16="http://schemas.microsoft.com/office/drawing/2014/chart" uri="{C3380CC4-5D6E-409C-BE32-E72D297353CC}">
              <c16:uniqueId val="{00000001-798B-486B-A001-31B04DFFAD11}"/>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extLst xmlns:c16r2="http://schemas.microsoft.com/office/drawing/2015/06/chart">
            <c:ext xmlns:c16="http://schemas.microsoft.com/office/drawing/2014/chart" uri="{C3380CC4-5D6E-409C-BE32-E72D297353CC}">
              <c16:uniqueId val="{00000002-798B-486B-A001-31B04DFFAD11}"/>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extLst xmlns:c16r2="http://schemas.microsoft.com/office/drawing/2015/06/chart">
            <c:ext xmlns:c16="http://schemas.microsoft.com/office/drawing/2014/chart" uri="{C3380CC4-5D6E-409C-BE32-E72D297353CC}">
              <c16:uniqueId val="{00000003-798B-486B-A001-31B04DFFAD11}"/>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extLst xmlns:c16r2="http://schemas.microsoft.com/office/drawing/2015/06/chart">
            <c:ext xmlns:c16="http://schemas.microsoft.com/office/drawing/2014/chart" uri="{C3380CC4-5D6E-409C-BE32-E72D297353CC}">
              <c16:uniqueId val="{00000004-798B-486B-A001-31B04DFFAD11}"/>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extLst xmlns:c16r2="http://schemas.microsoft.com/office/drawing/2015/06/chart">
            <c:ext xmlns:c16="http://schemas.microsoft.com/office/drawing/2014/chart" uri="{C3380CC4-5D6E-409C-BE32-E72D297353CC}">
              <c16:uniqueId val="{00000005-798B-486B-A001-31B04DFFAD11}"/>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extLst xmlns:c16r2="http://schemas.microsoft.com/office/drawing/2015/06/chart">
            <c:ext xmlns:c16="http://schemas.microsoft.com/office/drawing/2014/chart" uri="{C3380CC4-5D6E-409C-BE32-E72D297353CC}">
              <c16:uniqueId val="{00000006-798B-486B-A001-31B04DFFAD11}"/>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extLst xmlns:c16r2="http://schemas.microsoft.com/office/drawing/2015/06/chart">
            <c:ext xmlns:c16="http://schemas.microsoft.com/office/drawing/2014/chart" uri="{C3380CC4-5D6E-409C-BE32-E72D297353CC}">
              <c16:uniqueId val="{00000007-798B-486B-A001-31B04DFFAD11}"/>
            </c:ext>
          </c:extLst>
        </c:ser>
        <c:dLbls>
          <c:showLegendKey val="0"/>
          <c:showVal val="0"/>
          <c:showCatName val="0"/>
          <c:showSerName val="0"/>
          <c:showPercent val="0"/>
          <c:showBubbleSize val="0"/>
        </c:dLbls>
        <c:gapWidth val="150"/>
        <c:overlap val="100"/>
        <c:axId val="159879168"/>
        <c:axId val="159880704"/>
      </c:barChart>
      <c:catAx>
        <c:axId val="159879168"/>
        <c:scaling>
          <c:orientation val="minMax"/>
        </c:scaling>
        <c:delete val="0"/>
        <c:axPos val="b"/>
        <c:numFmt formatCode="General" sourceLinked="1"/>
        <c:majorTickMark val="none"/>
        <c:minorTickMark val="none"/>
        <c:tickLblPos val="nextTo"/>
        <c:txPr>
          <a:bodyPr/>
          <a:lstStyle/>
          <a:p>
            <a:pPr>
              <a:defRPr sz="900"/>
            </a:pPr>
            <a:endParaRPr lang="cs-CZ"/>
          </a:p>
        </c:txPr>
        <c:crossAx val="159880704"/>
        <c:crosses val="autoZero"/>
        <c:auto val="1"/>
        <c:lblAlgn val="ctr"/>
        <c:lblOffset val="100"/>
        <c:noMultiLvlLbl val="0"/>
      </c:catAx>
      <c:valAx>
        <c:axId val="1598807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98791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extLst xmlns:c16r2="http://schemas.microsoft.com/office/drawing/2015/06/chart">
            <c:ext xmlns:c16="http://schemas.microsoft.com/office/drawing/2014/chart" uri="{C3380CC4-5D6E-409C-BE32-E72D297353CC}">
              <c16:uniqueId val="{00000000-D86E-4F14-8EF2-E83A9D6C81D0}"/>
            </c:ext>
          </c:extLst>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extLst xmlns:c16r2="http://schemas.microsoft.com/office/drawing/2015/06/chart">
            <c:ext xmlns:c16="http://schemas.microsoft.com/office/drawing/2014/chart" uri="{C3380CC4-5D6E-409C-BE32-E72D297353CC}">
              <c16:uniqueId val="{00000001-D86E-4F14-8EF2-E83A9D6C81D0}"/>
            </c:ext>
          </c:extLst>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extLst xmlns:c16r2="http://schemas.microsoft.com/office/drawing/2015/06/chart">
            <c:ext xmlns:c16="http://schemas.microsoft.com/office/drawing/2014/chart" uri="{C3380CC4-5D6E-409C-BE32-E72D297353CC}">
              <c16:uniqueId val="{00000002-D86E-4F14-8EF2-E83A9D6C81D0}"/>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extLst xmlns:c16r2="http://schemas.microsoft.com/office/drawing/2015/06/chart">
            <c:ext xmlns:c16="http://schemas.microsoft.com/office/drawing/2014/chart" uri="{C3380CC4-5D6E-409C-BE32-E72D297353CC}">
              <c16:uniqueId val="{00000003-D86E-4F14-8EF2-E83A9D6C81D0}"/>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extLst xmlns:c16r2="http://schemas.microsoft.com/office/drawing/2015/06/chart">
            <c:ext xmlns:c16="http://schemas.microsoft.com/office/drawing/2014/chart" uri="{C3380CC4-5D6E-409C-BE32-E72D297353CC}">
              <c16:uniqueId val="{00000004-D86E-4F14-8EF2-E83A9D6C81D0}"/>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extLst xmlns:c16r2="http://schemas.microsoft.com/office/drawing/2015/06/chart">
            <c:ext xmlns:c16="http://schemas.microsoft.com/office/drawing/2014/chart" uri="{C3380CC4-5D6E-409C-BE32-E72D297353CC}">
              <c16:uniqueId val="{00000005-D86E-4F14-8EF2-E83A9D6C81D0}"/>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extLst xmlns:c16r2="http://schemas.microsoft.com/office/drawing/2015/06/chart">
            <c:ext xmlns:c16="http://schemas.microsoft.com/office/drawing/2014/chart" uri="{C3380CC4-5D6E-409C-BE32-E72D297353CC}">
              <c16:uniqueId val="{00000006-D86E-4F14-8EF2-E83A9D6C81D0}"/>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extLst xmlns:c16r2="http://schemas.microsoft.com/office/drawing/2015/06/chart">
            <c:ext xmlns:c16="http://schemas.microsoft.com/office/drawing/2014/chart" uri="{C3380CC4-5D6E-409C-BE32-E72D297353CC}">
              <c16:uniqueId val="{00000007-D86E-4F14-8EF2-E83A9D6C81D0}"/>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extLst xmlns:c16r2="http://schemas.microsoft.com/office/drawing/2015/06/chart">
            <c:ext xmlns:c16="http://schemas.microsoft.com/office/drawing/2014/chart" uri="{C3380CC4-5D6E-409C-BE32-E72D297353CC}">
              <c16:uniqueId val="{00000008-D86E-4F14-8EF2-E83A9D6C81D0}"/>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extLst xmlns:c16r2="http://schemas.microsoft.com/office/drawing/2015/06/chart">
            <c:ext xmlns:c16="http://schemas.microsoft.com/office/drawing/2014/chart" uri="{C3380CC4-5D6E-409C-BE32-E72D297353CC}">
              <c16:uniqueId val="{00000009-D86E-4F14-8EF2-E83A9D6C81D0}"/>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extLst xmlns:c16r2="http://schemas.microsoft.com/office/drawing/2015/06/chart">
            <c:ext xmlns:c16="http://schemas.microsoft.com/office/drawing/2014/chart" uri="{C3380CC4-5D6E-409C-BE32-E72D297353CC}">
              <c16:uniqueId val="{0000000A-D86E-4F14-8EF2-E83A9D6C81D0}"/>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extLst xmlns:c16r2="http://schemas.microsoft.com/office/drawing/2015/06/chart">
            <c:ext xmlns:c16="http://schemas.microsoft.com/office/drawing/2014/chart" uri="{C3380CC4-5D6E-409C-BE32-E72D297353CC}">
              <c16:uniqueId val="{0000000B-D86E-4F14-8EF2-E83A9D6C81D0}"/>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extLst xmlns:c16r2="http://schemas.microsoft.com/office/drawing/2015/06/chart">
            <c:ext xmlns:c16="http://schemas.microsoft.com/office/drawing/2014/chart" uri="{C3380CC4-5D6E-409C-BE32-E72D297353CC}">
              <c16:uniqueId val="{0000000C-D86E-4F14-8EF2-E83A9D6C81D0}"/>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extLst xmlns:c16r2="http://schemas.microsoft.com/office/drawing/2015/06/chart">
            <c:ext xmlns:c16="http://schemas.microsoft.com/office/drawing/2014/chart" uri="{C3380CC4-5D6E-409C-BE32-E72D297353CC}">
              <c16:uniqueId val="{0000000D-D86E-4F14-8EF2-E83A9D6C81D0}"/>
            </c:ext>
          </c:extLst>
        </c:ser>
        <c:dLbls>
          <c:showLegendKey val="0"/>
          <c:showVal val="0"/>
          <c:showCatName val="0"/>
          <c:showSerName val="0"/>
          <c:showPercent val="0"/>
          <c:showBubbleSize val="0"/>
        </c:dLbls>
        <c:gapWidth val="150"/>
        <c:axId val="105267968"/>
        <c:axId val="105269504"/>
      </c:barChart>
      <c:catAx>
        <c:axId val="105267968"/>
        <c:scaling>
          <c:orientation val="minMax"/>
        </c:scaling>
        <c:delete val="1"/>
        <c:axPos val="b"/>
        <c:numFmt formatCode="General" sourceLinked="1"/>
        <c:majorTickMark val="out"/>
        <c:minorTickMark val="none"/>
        <c:tickLblPos val="nextTo"/>
        <c:crossAx val="105269504"/>
        <c:crosses val="autoZero"/>
        <c:auto val="1"/>
        <c:lblAlgn val="ctr"/>
        <c:lblOffset val="100"/>
        <c:noMultiLvlLbl val="0"/>
      </c:catAx>
      <c:valAx>
        <c:axId val="105269504"/>
        <c:scaling>
          <c:orientation val="minMax"/>
        </c:scaling>
        <c:delete val="1"/>
        <c:axPos val="l"/>
        <c:numFmt formatCode="General" sourceLinked="1"/>
        <c:majorTickMark val="out"/>
        <c:minorTickMark val="none"/>
        <c:tickLblPos val="nextTo"/>
        <c:crossAx val="1052679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xmlns:c16r2="http://schemas.microsoft.com/office/drawing/2015/06/chart">
            <c:ext xmlns:c16="http://schemas.microsoft.com/office/drawing/2014/chart" uri="{C3380CC4-5D6E-409C-BE32-E72D297353CC}">
              <c16:uniqueId val="{00000000-4367-450B-B60E-2AAFF888A59E}"/>
            </c:ext>
          </c:extLst>
        </c:ser>
        <c:dLbls>
          <c:showLegendKey val="0"/>
          <c:showVal val="0"/>
          <c:showCatName val="0"/>
          <c:showSerName val="0"/>
          <c:showPercent val="0"/>
          <c:showBubbleSize val="0"/>
        </c:dLbls>
        <c:gapWidth val="150"/>
        <c:axId val="159922432"/>
        <c:axId val="159932416"/>
      </c:barChart>
      <c:catAx>
        <c:axId val="159922432"/>
        <c:scaling>
          <c:orientation val="minMax"/>
        </c:scaling>
        <c:delete val="0"/>
        <c:axPos val="l"/>
        <c:numFmt formatCode="General" sourceLinked="1"/>
        <c:majorTickMark val="none"/>
        <c:minorTickMark val="none"/>
        <c:tickLblPos val="nextTo"/>
        <c:txPr>
          <a:bodyPr/>
          <a:lstStyle/>
          <a:p>
            <a:pPr>
              <a:defRPr sz="900"/>
            </a:pPr>
            <a:endParaRPr lang="cs-CZ"/>
          </a:p>
        </c:txPr>
        <c:crossAx val="159932416"/>
        <c:crosses val="autoZero"/>
        <c:auto val="1"/>
        <c:lblAlgn val="ctr"/>
        <c:lblOffset val="100"/>
        <c:noMultiLvlLbl val="0"/>
      </c:catAx>
      <c:valAx>
        <c:axId val="159932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9922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89BD-428F-A577-A3CEB291629D}"/>
              </c:ext>
            </c:extLst>
          </c:dPt>
          <c:cat>
            <c:numRef>
              <c:f>'14.7'!$J$19:$J$26</c:f>
              <c:numCache>
                <c:formatCode>General</c:formatCode>
                <c:ptCount val="8"/>
              </c:numCache>
            </c:numRef>
          </c:cat>
          <c:val>
            <c:numRef>
              <c:f>'14.7'!$K$19:$K$26</c:f>
              <c:numCache>
                <c:formatCode>General</c:formatCode>
                <c:ptCount val="8"/>
              </c:numCache>
            </c:numRef>
          </c:val>
          <c:extLst xmlns:c16r2="http://schemas.microsoft.com/office/drawing/2015/06/chart">
            <c:ext xmlns:c16="http://schemas.microsoft.com/office/drawing/2014/chart" uri="{C3380CC4-5D6E-409C-BE32-E72D297353CC}">
              <c16:uniqueId val="{00000002-89BD-428F-A577-A3CEB291629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xmlns:c16r2="http://schemas.microsoft.com/office/drawing/2015/06/chart">
            <c:ext xmlns:c16="http://schemas.microsoft.com/office/drawing/2014/chart" uri="{C3380CC4-5D6E-409C-BE32-E72D297353CC}">
              <c16:uniqueId val="{00000000-F92B-4278-AF68-F90BA9E487EB}"/>
            </c:ext>
          </c:extLst>
        </c:ser>
        <c:dLbls>
          <c:showLegendKey val="0"/>
          <c:showVal val="0"/>
          <c:showCatName val="0"/>
          <c:showSerName val="0"/>
          <c:showPercent val="0"/>
          <c:showBubbleSize val="0"/>
        </c:dLbls>
        <c:gapWidth val="150"/>
        <c:axId val="159993216"/>
        <c:axId val="160003200"/>
      </c:barChart>
      <c:catAx>
        <c:axId val="159993216"/>
        <c:scaling>
          <c:orientation val="maxMin"/>
        </c:scaling>
        <c:delete val="0"/>
        <c:axPos val="l"/>
        <c:numFmt formatCode="0.0" sourceLinked="1"/>
        <c:majorTickMark val="none"/>
        <c:minorTickMark val="none"/>
        <c:tickLblPos val="nextTo"/>
        <c:txPr>
          <a:bodyPr/>
          <a:lstStyle/>
          <a:p>
            <a:pPr>
              <a:defRPr sz="900"/>
            </a:pPr>
            <a:endParaRPr lang="cs-CZ"/>
          </a:p>
        </c:txPr>
        <c:crossAx val="160003200"/>
        <c:crosses val="autoZero"/>
        <c:auto val="1"/>
        <c:lblAlgn val="ctr"/>
        <c:lblOffset val="100"/>
        <c:noMultiLvlLbl val="0"/>
      </c:catAx>
      <c:valAx>
        <c:axId val="1600032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59993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xmlns:c16r2="http://schemas.microsoft.com/office/drawing/2015/06/chart">
            <c:ext xmlns:c16="http://schemas.microsoft.com/office/drawing/2014/chart" uri="{C3380CC4-5D6E-409C-BE32-E72D297353CC}">
              <c16:uniqueId val="{00000000-3075-4CDE-9C3D-054DBFCF3A88}"/>
            </c:ext>
          </c:extLst>
        </c:ser>
        <c:dLbls>
          <c:showLegendKey val="0"/>
          <c:showVal val="0"/>
          <c:showCatName val="0"/>
          <c:showSerName val="0"/>
          <c:showPercent val="0"/>
          <c:showBubbleSize val="0"/>
        </c:dLbls>
        <c:gapWidth val="150"/>
        <c:axId val="160023680"/>
        <c:axId val="160025216"/>
      </c:barChart>
      <c:catAx>
        <c:axId val="160023680"/>
        <c:scaling>
          <c:orientation val="minMax"/>
        </c:scaling>
        <c:delete val="0"/>
        <c:axPos val="l"/>
        <c:numFmt formatCode="General" sourceLinked="1"/>
        <c:majorTickMark val="none"/>
        <c:minorTickMark val="none"/>
        <c:tickLblPos val="nextTo"/>
        <c:txPr>
          <a:bodyPr/>
          <a:lstStyle/>
          <a:p>
            <a:pPr>
              <a:defRPr sz="900"/>
            </a:pPr>
            <a:endParaRPr lang="cs-CZ"/>
          </a:p>
        </c:txPr>
        <c:crossAx val="160025216"/>
        <c:crosses val="autoZero"/>
        <c:auto val="1"/>
        <c:lblAlgn val="ctr"/>
        <c:lblOffset val="100"/>
        <c:noMultiLvlLbl val="0"/>
      </c:catAx>
      <c:valAx>
        <c:axId val="1600252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00236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extLst xmlns:c16r2="http://schemas.microsoft.com/office/drawing/2015/06/chart">
            <c:ext xmlns:c16="http://schemas.microsoft.com/office/drawing/2014/chart" uri="{C3380CC4-5D6E-409C-BE32-E72D297353CC}">
              <c16:uniqueId val="{00000000-61EC-45EB-897C-B25CACA322B1}"/>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extLst xmlns:c16r2="http://schemas.microsoft.com/office/drawing/2015/06/chart">
            <c:ext xmlns:c16="http://schemas.microsoft.com/office/drawing/2014/chart" uri="{C3380CC4-5D6E-409C-BE32-E72D297353CC}">
              <c16:uniqueId val="{00000001-61EC-45EB-897C-B25CACA322B1}"/>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extLst xmlns:c16r2="http://schemas.microsoft.com/office/drawing/2015/06/chart">
            <c:ext xmlns:c16="http://schemas.microsoft.com/office/drawing/2014/chart" uri="{C3380CC4-5D6E-409C-BE32-E72D297353CC}">
              <c16:uniqueId val="{00000002-61EC-45EB-897C-B25CACA322B1}"/>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extLst xmlns:c16r2="http://schemas.microsoft.com/office/drawing/2015/06/chart">
            <c:ext xmlns:c16="http://schemas.microsoft.com/office/drawing/2014/chart" uri="{C3380CC4-5D6E-409C-BE32-E72D297353CC}">
              <c16:uniqueId val="{00000003-61EC-45EB-897C-B25CACA322B1}"/>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extLst xmlns:c16r2="http://schemas.microsoft.com/office/drawing/2015/06/chart">
            <c:ext xmlns:c16="http://schemas.microsoft.com/office/drawing/2014/chart" uri="{C3380CC4-5D6E-409C-BE32-E72D297353CC}">
              <c16:uniqueId val="{00000004-61EC-45EB-897C-B25CACA322B1}"/>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extLst xmlns:c16r2="http://schemas.microsoft.com/office/drawing/2015/06/chart">
            <c:ext xmlns:c16="http://schemas.microsoft.com/office/drawing/2014/chart" uri="{C3380CC4-5D6E-409C-BE32-E72D297353CC}">
              <c16:uniqueId val="{00000005-61EC-45EB-897C-B25CACA322B1}"/>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extLst xmlns:c16r2="http://schemas.microsoft.com/office/drawing/2015/06/chart">
            <c:ext xmlns:c16="http://schemas.microsoft.com/office/drawing/2014/chart" uri="{C3380CC4-5D6E-409C-BE32-E72D297353CC}">
              <c16:uniqueId val="{00000006-61EC-45EB-897C-B25CACA322B1}"/>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extLst xmlns:c16r2="http://schemas.microsoft.com/office/drawing/2015/06/chart">
            <c:ext xmlns:c16="http://schemas.microsoft.com/office/drawing/2014/chart" uri="{C3380CC4-5D6E-409C-BE32-E72D297353CC}">
              <c16:uniqueId val="{00000007-61EC-45EB-897C-B25CACA322B1}"/>
            </c:ext>
          </c:extLst>
        </c:ser>
        <c:dLbls>
          <c:showLegendKey val="0"/>
          <c:showVal val="0"/>
          <c:showCatName val="0"/>
          <c:showSerName val="0"/>
          <c:showPercent val="0"/>
          <c:showBubbleSize val="0"/>
        </c:dLbls>
        <c:gapWidth val="150"/>
        <c:overlap val="100"/>
        <c:axId val="160484352"/>
        <c:axId val="160494336"/>
      </c:barChart>
      <c:catAx>
        <c:axId val="160484352"/>
        <c:scaling>
          <c:orientation val="minMax"/>
        </c:scaling>
        <c:delete val="0"/>
        <c:axPos val="b"/>
        <c:numFmt formatCode="General" sourceLinked="1"/>
        <c:majorTickMark val="none"/>
        <c:minorTickMark val="none"/>
        <c:tickLblPos val="nextTo"/>
        <c:txPr>
          <a:bodyPr/>
          <a:lstStyle/>
          <a:p>
            <a:pPr>
              <a:defRPr sz="900"/>
            </a:pPr>
            <a:endParaRPr lang="cs-CZ"/>
          </a:p>
        </c:txPr>
        <c:crossAx val="160494336"/>
        <c:crosses val="autoZero"/>
        <c:auto val="1"/>
        <c:lblAlgn val="ctr"/>
        <c:lblOffset val="100"/>
        <c:noMultiLvlLbl val="0"/>
      </c:catAx>
      <c:valAx>
        <c:axId val="1604943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048435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xmlns:c16r2="http://schemas.microsoft.com/office/drawing/2015/06/chart">
            <c:ext xmlns:c16="http://schemas.microsoft.com/office/drawing/2014/chart" uri="{C3380CC4-5D6E-409C-BE32-E72D297353CC}">
              <c16:uniqueId val="{00000000-8198-4A66-9BDD-2925DE492C91}"/>
            </c:ext>
          </c:extLst>
        </c:ser>
        <c:dLbls>
          <c:showLegendKey val="0"/>
          <c:showVal val="0"/>
          <c:showCatName val="0"/>
          <c:showSerName val="0"/>
          <c:showPercent val="0"/>
          <c:showBubbleSize val="0"/>
        </c:dLbls>
        <c:gapWidth val="150"/>
        <c:axId val="163460608"/>
        <c:axId val="163462144"/>
      </c:barChart>
      <c:catAx>
        <c:axId val="163460608"/>
        <c:scaling>
          <c:orientation val="minMax"/>
        </c:scaling>
        <c:delete val="0"/>
        <c:axPos val="l"/>
        <c:numFmt formatCode="General" sourceLinked="1"/>
        <c:majorTickMark val="none"/>
        <c:minorTickMark val="none"/>
        <c:tickLblPos val="nextTo"/>
        <c:txPr>
          <a:bodyPr/>
          <a:lstStyle/>
          <a:p>
            <a:pPr>
              <a:defRPr sz="900"/>
            </a:pPr>
            <a:endParaRPr lang="cs-CZ"/>
          </a:p>
        </c:txPr>
        <c:crossAx val="163462144"/>
        <c:crosses val="autoZero"/>
        <c:auto val="1"/>
        <c:lblAlgn val="ctr"/>
        <c:lblOffset val="100"/>
        <c:noMultiLvlLbl val="0"/>
      </c:catAx>
      <c:valAx>
        <c:axId val="1634621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34606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DFBF-45B8-BE46-8BE3BD5EC4F7}"/>
              </c:ext>
            </c:extLst>
          </c:dPt>
          <c:cat>
            <c:numRef>
              <c:f>'14.8'!$J$19:$J$26</c:f>
              <c:numCache>
                <c:formatCode>General</c:formatCode>
                <c:ptCount val="8"/>
              </c:numCache>
            </c:numRef>
          </c:cat>
          <c:val>
            <c:numRef>
              <c:f>'14.8'!$K$19:$K$26</c:f>
              <c:numCache>
                <c:formatCode>General</c:formatCode>
                <c:ptCount val="8"/>
              </c:numCache>
            </c:numRef>
          </c:val>
          <c:extLst xmlns:c16r2="http://schemas.microsoft.com/office/drawing/2015/06/chart">
            <c:ext xmlns:c16="http://schemas.microsoft.com/office/drawing/2014/chart" uri="{C3380CC4-5D6E-409C-BE32-E72D297353CC}">
              <c16:uniqueId val="{00000002-DFBF-45B8-BE46-8BE3BD5EC4F7}"/>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xmlns:c16r2="http://schemas.microsoft.com/office/drawing/2015/06/chart">
            <c:ext xmlns:c16="http://schemas.microsoft.com/office/drawing/2014/chart" uri="{C3380CC4-5D6E-409C-BE32-E72D297353CC}">
              <c16:uniqueId val="{00000000-02ED-4130-B5BF-3E6C1610C9C5}"/>
            </c:ext>
          </c:extLst>
        </c:ser>
        <c:dLbls>
          <c:showLegendKey val="0"/>
          <c:showVal val="0"/>
          <c:showCatName val="0"/>
          <c:showSerName val="0"/>
          <c:showPercent val="0"/>
          <c:showBubbleSize val="0"/>
        </c:dLbls>
        <c:gapWidth val="150"/>
        <c:axId val="164539776"/>
        <c:axId val="164545664"/>
      </c:barChart>
      <c:catAx>
        <c:axId val="164539776"/>
        <c:scaling>
          <c:orientation val="maxMin"/>
        </c:scaling>
        <c:delete val="0"/>
        <c:axPos val="l"/>
        <c:numFmt formatCode="0.0" sourceLinked="1"/>
        <c:majorTickMark val="none"/>
        <c:minorTickMark val="none"/>
        <c:tickLblPos val="nextTo"/>
        <c:txPr>
          <a:bodyPr/>
          <a:lstStyle/>
          <a:p>
            <a:pPr>
              <a:defRPr sz="900"/>
            </a:pPr>
            <a:endParaRPr lang="cs-CZ"/>
          </a:p>
        </c:txPr>
        <c:crossAx val="164545664"/>
        <c:crosses val="autoZero"/>
        <c:auto val="1"/>
        <c:lblAlgn val="ctr"/>
        <c:lblOffset val="100"/>
        <c:noMultiLvlLbl val="0"/>
      </c:catAx>
      <c:valAx>
        <c:axId val="16454566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453977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xmlns:c16r2="http://schemas.microsoft.com/office/drawing/2015/06/chart">
            <c:ext xmlns:c16="http://schemas.microsoft.com/office/drawing/2014/chart" uri="{C3380CC4-5D6E-409C-BE32-E72D297353CC}">
              <c16:uniqueId val="{00000000-4B4D-4257-904D-20A113BAC377}"/>
            </c:ext>
          </c:extLst>
        </c:ser>
        <c:dLbls>
          <c:showLegendKey val="0"/>
          <c:showVal val="0"/>
          <c:showCatName val="0"/>
          <c:showSerName val="0"/>
          <c:showPercent val="0"/>
          <c:showBubbleSize val="0"/>
        </c:dLbls>
        <c:gapWidth val="150"/>
        <c:axId val="164603008"/>
        <c:axId val="164604544"/>
      </c:barChart>
      <c:catAx>
        <c:axId val="164603008"/>
        <c:scaling>
          <c:orientation val="minMax"/>
        </c:scaling>
        <c:delete val="0"/>
        <c:axPos val="l"/>
        <c:numFmt formatCode="General" sourceLinked="1"/>
        <c:majorTickMark val="none"/>
        <c:minorTickMark val="none"/>
        <c:tickLblPos val="nextTo"/>
        <c:txPr>
          <a:bodyPr/>
          <a:lstStyle/>
          <a:p>
            <a:pPr>
              <a:defRPr sz="900"/>
            </a:pPr>
            <a:endParaRPr lang="cs-CZ"/>
          </a:p>
        </c:txPr>
        <c:crossAx val="164604544"/>
        <c:crosses val="autoZero"/>
        <c:auto val="1"/>
        <c:lblAlgn val="ctr"/>
        <c:lblOffset val="100"/>
        <c:noMultiLvlLbl val="0"/>
      </c:catAx>
      <c:valAx>
        <c:axId val="1646045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6030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extLst xmlns:c16r2="http://schemas.microsoft.com/office/drawing/2015/06/chart">
            <c:ext xmlns:c16="http://schemas.microsoft.com/office/drawing/2014/chart" uri="{C3380CC4-5D6E-409C-BE32-E72D297353CC}">
              <c16:uniqueId val="{00000000-D2DD-40C6-A1B0-CDB8BEFFB3B0}"/>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extLst xmlns:c16r2="http://schemas.microsoft.com/office/drawing/2015/06/chart">
            <c:ext xmlns:c16="http://schemas.microsoft.com/office/drawing/2014/chart" uri="{C3380CC4-5D6E-409C-BE32-E72D297353CC}">
              <c16:uniqueId val="{00000001-D2DD-40C6-A1B0-CDB8BEFFB3B0}"/>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extLst xmlns:c16r2="http://schemas.microsoft.com/office/drawing/2015/06/chart">
            <c:ext xmlns:c16="http://schemas.microsoft.com/office/drawing/2014/chart" uri="{C3380CC4-5D6E-409C-BE32-E72D297353CC}">
              <c16:uniqueId val="{00000002-D2DD-40C6-A1B0-CDB8BEFFB3B0}"/>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extLst xmlns:c16r2="http://schemas.microsoft.com/office/drawing/2015/06/chart">
            <c:ext xmlns:c16="http://schemas.microsoft.com/office/drawing/2014/chart" uri="{C3380CC4-5D6E-409C-BE32-E72D297353CC}">
              <c16:uniqueId val="{00000003-D2DD-40C6-A1B0-CDB8BEFFB3B0}"/>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extLst xmlns:c16r2="http://schemas.microsoft.com/office/drawing/2015/06/chart">
            <c:ext xmlns:c16="http://schemas.microsoft.com/office/drawing/2014/chart" uri="{C3380CC4-5D6E-409C-BE32-E72D297353CC}">
              <c16:uniqueId val="{00000004-D2DD-40C6-A1B0-CDB8BEFFB3B0}"/>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extLst xmlns:c16r2="http://schemas.microsoft.com/office/drawing/2015/06/chart">
            <c:ext xmlns:c16="http://schemas.microsoft.com/office/drawing/2014/chart" uri="{C3380CC4-5D6E-409C-BE32-E72D297353CC}">
              <c16:uniqueId val="{00000005-D2DD-40C6-A1B0-CDB8BEFFB3B0}"/>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extLst xmlns:c16r2="http://schemas.microsoft.com/office/drawing/2015/06/chart">
            <c:ext xmlns:c16="http://schemas.microsoft.com/office/drawing/2014/chart" uri="{C3380CC4-5D6E-409C-BE32-E72D297353CC}">
              <c16:uniqueId val="{00000006-D2DD-40C6-A1B0-CDB8BEFFB3B0}"/>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extLst xmlns:c16r2="http://schemas.microsoft.com/office/drawing/2015/06/chart">
            <c:ext xmlns:c16="http://schemas.microsoft.com/office/drawing/2014/chart" uri="{C3380CC4-5D6E-409C-BE32-E72D297353CC}">
              <c16:uniqueId val="{00000007-D2DD-40C6-A1B0-CDB8BEFFB3B0}"/>
            </c:ext>
          </c:extLst>
        </c:ser>
        <c:dLbls>
          <c:showLegendKey val="0"/>
          <c:showVal val="0"/>
          <c:showCatName val="0"/>
          <c:showSerName val="0"/>
          <c:showPercent val="0"/>
          <c:showBubbleSize val="0"/>
        </c:dLbls>
        <c:gapWidth val="150"/>
        <c:overlap val="100"/>
        <c:axId val="164654080"/>
        <c:axId val="164664064"/>
      </c:barChart>
      <c:catAx>
        <c:axId val="164654080"/>
        <c:scaling>
          <c:orientation val="minMax"/>
        </c:scaling>
        <c:delete val="0"/>
        <c:axPos val="b"/>
        <c:numFmt formatCode="General" sourceLinked="1"/>
        <c:majorTickMark val="none"/>
        <c:minorTickMark val="none"/>
        <c:tickLblPos val="nextTo"/>
        <c:txPr>
          <a:bodyPr/>
          <a:lstStyle/>
          <a:p>
            <a:pPr>
              <a:defRPr sz="900"/>
            </a:pPr>
            <a:endParaRPr lang="cs-CZ"/>
          </a:p>
        </c:txPr>
        <c:crossAx val="164664064"/>
        <c:crosses val="autoZero"/>
        <c:auto val="1"/>
        <c:lblAlgn val="ctr"/>
        <c:lblOffset val="100"/>
        <c:noMultiLvlLbl val="0"/>
      </c:catAx>
      <c:valAx>
        <c:axId val="1646640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465408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(TJ)</a:t>
            </a:r>
          </a:p>
        </c:rich>
      </c:tx>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784.92229599999985</c:v>
                </c:pt>
                <c:pt idx="1">
                  <c:v>617.25010799999984</c:v>
                </c:pt>
                <c:pt idx="2">
                  <c:v>587.40461100000005</c:v>
                </c:pt>
                <c:pt idx="3">
                  <c:v>398.20591400000001</c:v>
                </c:pt>
                <c:pt idx="4">
                  <c:v>319.95242400000001</c:v>
                </c:pt>
                <c:pt idx="5">
                  <c:v>213.71144700000002</c:v>
                </c:pt>
                <c:pt idx="6">
                  <c:v>281.42593999999991</c:v>
                </c:pt>
                <c:pt idx="7">
                  <c:v>239.45179199999995</c:v>
                </c:pt>
                <c:pt idx="8">
                  <c:v>217.968445</c:v>
                </c:pt>
                <c:pt idx="9">
                  <c:v>0</c:v>
                </c:pt>
                <c:pt idx="10">
                  <c:v>0</c:v>
                </c:pt>
                <c:pt idx="11">
                  <c:v>0</c:v>
                </c:pt>
              </c:numCache>
            </c:numRef>
          </c:val>
          <c:extLst xmlns:c16r2="http://schemas.microsoft.com/office/drawing/2015/06/chart">
            <c:ext xmlns:c16="http://schemas.microsoft.com/office/drawing/2014/chart" uri="{C3380CC4-5D6E-409C-BE32-E72D297353CC}">
              <c16:uniqueId val="{00000000-00A9-44A8-8B9B-1782D7073DF8}"/>
            </c:ext>
          </c:extLst>
        </c:ser>
        <c:ser>
          <c:idx val="1"/>
          <c:order val="1"/>
          <c:tx>
            <c:strRef>
              <c:f>'4.2'!$A$8</c:f>
              <c:strCache>
                <c:ptCount val="1"/>
                <c:pt idx="0">
                  <c:v>Jihočeský kraj</c:v>
                </c:pt>
              </c:strCache>
            </c:strRef>
          </c:tx>
          <c:invertIfNegative val="0"/>
          <c:val>
            <c:numRef>
              <c:f>'4.2'!$B$8:$M$8</c:f>
              <c:numCache>
                <c:formatCode>#,##0.0</c:formatCode>
                <c:ptCount val="12"/>
                <c:pt idx="0">
                  <c:v>996.4622750000002</c:v>
                </c:pt>
                <c:pt idx="1">
                  <c:v>819.63681400000019</c:v>
                </c:pt>
                <c:pt idx="2">
                  <c:v>803.51421800000026</c:v>
                </c:pt>
                <c:pt idx="3">
                  <c:v>542.98601700000006</c:v>
                </c:pt>
                <c:pt idx="4">
                  <c:v>462.13310199999984</c:v>
                </c:pt>
                <c:pt idx="5">
                  <c:v>357.05095299999988</c:v>
                </c:pt>
                <c:pt idx="6">
                  <c:v>322.62709200000012</c:v>
                </c:pt>
                <c:pt idx="7">
                  <c:v>303.57748200000003</c:v>
                </c:pt>
                <c:pt idx="8">
                  <c:v>370.21503199999967</c:v>
                </c:pt>
                <c:pt idx="9">
                  <c:v>0</c:v>
                </c:pt>
                <c:pt idx="10">
                  <c:v>0</c:v>
                </c:pt>
                <c:pt idx="11">
                  <c:v>0</c:v>
                </c:pt>
              </c:numCache>
            </c:numRef>
          </c:val>
          <c:extLst xmlns:c16r2="http://schemas.microsoft.com/office/drawing/2015/06/chart">
            <c:ext xmlns:c16="http://schemas.microsoft.com/office/drawing/2014/chart" uri="{C3380CC4-5D6E-409C-BE32-E72D297353CC}">
              <c16:uniqueId val="{00000001-00A9-44A8-8B9B-1782D7073DF8}"/>
            </c:ext>
          </c:extLst>
        </c:ser>
        <c:ser>
          <c:idx val="2"/>
          <c:order val="2"/>
          <c:tx>
            <c:strRef>
              <c:f>'4.2'!$A$9</c:f>
              <c:strCache>
                <c:ptCount val="1"/>
                <c:pt idx="0">
                  <c:v>Jihomoravský kraj</c:v>
                </c:pt>
              </c:strCache>
            </c:strRef>
          </c:tx>
          <c:invertIfNegative val="0"/>
          <c:val>
            <c:numRef>
              <c:f>'4.2'!$B$9:$M$9</c:f>
              <c:numCache>
                <c:formatCode>#,##0.0</c:formatCode>
                <c:ptCount val="12"/>
                <c:pt idx="0">
                  <c:v>1146.0715239999997</c:v>
                </c:pt>
                <c:pt idx="1">
                  <c:v>869.01596500000051</c:v>
                </c:pt>
                <c:pt idx="2">
                  <c:v>815.62495800000011</c:v>
                </c:pt>
                <c:pt idx="3">
                  <c:v>545.20023100000003</c:v>
                </c:pt>
                <c:pt idx="4">
                  <c:v>432.64856200000003</c:v>
                </c:pt>
                <c:pt idx="5">
                  <c:v>303.32642799999996</c:v>
                </c:pt>
                <c:pt idx="6">
                  <c:v>286.34185500000001</c:v>
                </c:pt>
                <c:pt idx="7">
                  <c:v>275.44123900000005</c:v>
                </c:pt>
                <c:pt idx="8">
                  <c:v>317.10646400000013</c:v>
                </c:pt>
                <c:pt idx="9">
                  <c:v>0</c:v>
                </c:pt>
                <c:pt idx="10">
                  <c:v>0</c:v>
                </c:pt>
                <c:pt idx="11">
                  <c:v>0</c:v>
                </c:pt>
              </c:numCache>
            </c:numRef>
          </c:val>
          <c:extLst xmlns:c16r2="http://schemas.microsoft.com/office/drawing/2015/06/chart">
            <c:ext xmlns:c16="http://schemas.microsoft.com/office/drawing/2014/chart" uri="{C3380CC4-5D6E-409C-BE32-E72D297353CC}">
              <c16:uniqueId val="{00000002-00A9-44A8-8B9B-1782D7073DF8}"/>
            </c:ext>
          </c:extLst>
        </c:ser>
        <c:ser>
          <c:idx val="3"/>
          <c:order val="3"/>
          <c:tx>
            <c:strRef>
              <c:f>'4.2'!$A$10</c:f>
              <c:strCache>
                <c:ptCount val="1"/>
                <c:pt idx="0">
                  <c:v>Karlovarský kraj</c:v>
                </c:pt>
              </c:strCache>
            </c:strRef>
          </c:tx>
          <c:invertIfNegative val="0"/>
          <c:val>
            <c:numRef>
              <c:f>'4.2'!$B$10:$M$10</c:f>
              <c:numCache>
                <c:formatCode>#,##0.0</c:formatCode>
                <c:ptCount val="12"/>
                <c:pt idx="0">
                  <c:v>1650.7305350000001</c:v>
                </c:pt>
                <c:pt idx="1">
                  <c:v>1449.2398549999998</c:v>
                </c:pt>
                <c:pt idx="2">
                  <c:v>1572.739489</c:v>
                </c:pt>
                <c:pt idx="3">
                  <c:v>1345.0208860000005</c:v>
                </c:pt>
                <c:pt idx="4">
                  <c:v>1343.2348999999999</c:v>
                </c:pt>
                <c:pt idx="5">
                  <c:v>1130.4915499999997</c:v>
                </c:pt>
                <c:pt idx="6">
                  <c:v>898.86646600000017</c:v>
                </c:pt>
                <c:pt idx="7">
                  <c:v>770.363786</c:v>
                </c:pt>
                <c:pt idx="8">
                  <c:v>524.19275800000003</c:v>
                </c:pt>
                <c:pt idx="9">
                  <c:v>0</c:v>
                </c:pt>
                <c:pt idx="10">
                  <c:v>0</c:v>
                </c:pt>
                <c:pt idx="11">
                  <c:v>0</c:v>
                </c:pt>
              </c:numCache>
            </c:numRef>
          </c:val>
          <c:extLst xmlns:c16r2="http://schemas.microsoft.com/office/drawing/2015/06/chart">
            <c:ext xmlns:c16="http://schemas.microsoft.com/office/drawing/2014/chart" uri="{C3380CC4-5D6E-409C-BE32-E72D297353CC}">
              <c16:uniqueId val="{00000003-00A9-44A8-8B9B-1782D7073DF8}"/>
            </c:ext>
          </c:extLst>
        </c:ser>
        <c:ser>
          <c:idx val="4"/>
          <c:order val="4"/>
          <c:tx>
            <c:strRef>
              <c:f>'4.2'!$A$11</c:f>
              <c:strCache>
                <c:ptCount val="1"/>
                <c:pt idx="0">
                  <c:v>Kraj Vysočina</c:v>
                </c:pt>
              </c:strCache>
            </c:strRef>
          </c:tx>
          <c:invertIfNegative val="0"/>
          <c:val>
            <c:numRef>
              <c:f>'4.2'!$B$11:$M$11</c:f>
              <c:numCache>
                <c:formatCode>#,##0.0</c:formatCode>
                <c:ptCount val="12"/>
                <c:pt idx="0">
                  <c:v>443.52775302692334</c:v>
                </c:pt>
                <c:pt idx="1">
                  <c:v>380.45180042371794</c:v>
                </c:pt>
                <c:pt idx="2">
                  <c:v>362.50123746867484</c:v>
                </c:pt>
                <c:pt idx="3">
                  <c:v>247.13547499999993</c:v>
                </c:pt>
                <c:pt idx="4">
                  <c:v>229.98426800000004</c:v>
                </c:pt>
                <c:pt idx="5">
                  <c:v>169.3384990000001</c:v>
                </c:pt>
                <c:pt idx="6">
                  <c:v>144.44430599999998</c:v>
                </c:pt>
                <c:pt idx="7">
                  <c:v>153.97657600000002</c:v>
                </c:pt>
                <c:pt idx="8">
                  <c:v>175.54521600000001</c:v>
                </c:pt>
                <c:pt idx="9">
                  <c:v>0</c:v>
                </c:pt>
                <c:pt idx="10">
                  <c:v>0</c:v>
                </c:pt>
                <c:pt idx="11">
                  <c:v>0</c:v>
                </c:pt>
              </c:numCache>
            </c:numRef>
          </c:val>
          <c:extLst xmlns:c16r2="http://schemas.microsoft.com/office/drawing/2015/06/chart">
            <c:ext xmlns:c16="http://schemas.microsoft.com/office/drawing/2014/chart" uri="{C3380CC4-5D6E-409C-BE32-E72D297353CC}">
              <c16:uniqueId val="{00000004-00A9-44A8-8B9B-1782D7073DF8}"/>
            </c:ext>
          </c:extLst>
        </c:ser>
        <c:ser>
          <c:idx val="5"/>
          <c:order val="5"/>
          <c:tx>
            <c:strRef>
              <c:f>'4.2'!$A$12</c:f>
              <c:strCache>
                <c:ptCount val="1"/>
                <c:pt idx="0">
                  <c:v>Královéhradecký kraj</c:v>
                </c:pt>
              </c:strCache>
            </c:strRef>
          </c:tx>
          <c:invertIfNegative val="0"/>
          <c:val>
            <c:numRef>
              <c:f>'4.2'!$B$12:$M$12</c:f>
              <c:numCache>
                <c:formatCode>#,##0.0</c:formatCode>
                <c:ptCount val="12"/>
                <c:pt idx="0">
                  <c:v>606.29256060458374</c:v>
                </c:pt>
                <c:pt idx="1">
                  <c:v>457.73514951178532</c:v>
                </c:pt>
                <c:pt idx="2">
                  <c:v>442.78728165029918</c:v>
                </c:pt>
                <c:pt idx="3">
                  <c:v>304.19409200000001</c:v>
                </c:pt>
                <c:pt idx="4">
                  <c:v>279.63279900000009</c:v>
                </c:pt>
                <c:pt idx="5">
                  <c:v>201.44327499999991</c:v>
                </c:pt>
                <c:pt idx="6">
                  <c:v>167.92979899999995</c:v>
                </c:pt>
                <c:pt idx="7">
                  <c:v>156.56977699999993</c:v>
                </c:pt>
                <c:pt idx="8">
                  <c:v>250.91261399999999</c:v>
                </c:pt>
                <c:pt idx="9">
                  <c:v>0</c:v>
                </c:pt>
                <c:pt idx="10">
                  <c:v>0</c:v>
                </c:pt>
                <c:pt idx="11">
                  <c:v>0</c:v>
                </c:pt>
              </c:numCache>
            </c:numRef>
          </c:val>
          <c:extLst xmlns:c16r2="http://schemas.microsoft.com/office/drawing/2015/06/chart">
            <c:ext xmlns:c16="http://schemas.microsoft.com/office/drawing/2014/chart" uri="{C3380CC4-5D6E-409C-BE32-E72D297353CC}">
              <c16:uniqueId val="{00000005-00A9-44A8-8B9B-1782D7073DF8}"/>
            </c:ext>
          </c:extLst>
        </c:ser>
        <c:ser>
          <c:idx val="6"/>
          <c:order val="6"/>
          <c:tx>
            <c:strRef>
              <c:f>'4.2'!$A$13</c:f>
              <c:strCache>
                <c:ptCount val="1"/>
                <c:pt idx="0">
                  <c:v>Liberecký kraj</c:v>
                </c:pt>
              </c:strCache>
            </c:strRef>
          </c:tx>
          <c:invertIfNegative val="0"/>
          <c:val>
            <c:numRef>
              <c:f>'4.2'!$B$13:$M$13</c:f>
              <c:numCache>
                <c:formatCode>#,##0.0</c:formatCode>
                <c:ptCount val="12"/>
                <c:pt idx="0">
                  <c:v>345.61683399999998</c:v>
                </c:pt>
                <c:pt idx="1">
                  <c:v>287.28395100000012</c:v>
                </c:pt>
                <c:pt idx="2">
                  <c:v>274.15462799999995</c:v>
                </c:pt>
                <c:pt idx="3">
                  <c:v>181.01511600000006</c:v>
                </c:pt>
                <c:pt idx="4">
                  <c:v>155.86511199999993</c:v>
                </c:pt>
                <c:pt idx="5">
                  <c:v>115.05066099999998</c:v>
                </c:pt>
                <c:pt idx="6">
                  <c:v>112.720358</c:v>
                </c:pt>
                <c:pt idx="7">
                  <c:v>108.27597900000002</c:v>
                </c:pt>
                <c:pt idx="8">
                  <c:v>125.16510200000003</c:v>
                </c:pt>
                <c:pt idx="9">
                  <c:v>0</c:v>
                </c:pt>
                <c:pt idx="10">
                  <c:v>0</c:v>
                </c:pt>
                <c:pt idx="11">
                  <c:v>0</c:v>
                </c:pt>
              </c:numCache>
            </c:numRef>
          </c:val>
          <c:extLst xmlns:c16r2="http://schemas.microsoft.com/office/drawing/2015/06/chart">
            <c:ext xmlns:c16="http://schemas.microsoft.com/office/drawing/2014/chart" uri="{C3380CC4-5D6E-409C-BE32-E72D297353CC}">
              <c16:uniqueId val="{00000006-00A9-44A8-8B9B-1782D7073DF8}"/>
            </c:ext>
          </c:extLst>
        </c:ser>
        <c:ser>
          <c:idx val="7"/>
          <c:order val="7"/>
          <c:tx>
            <c:strRef>
              <c:f>'4.2'!$A$14</c:f>
              <c:strCache>
                <c:ptCount val="1"/>
                <c:pt idx="0">
                  <c:v>Moravskoslezský kraj</c:v>
                </c:pt>
              </c:strCache>
            </c:strRef>
          </c:tx>
          <c:invertIfNegative val="0"/>
          <c:val>
            <c:numRef>
              <c:f>'4.2'!$B$14:$M$14</c:f>
              <c:numCache>
                <c:formatCode>#,##0.0</c:formatCode>
                <c:ptCount val="12"/>
                <c:pt idx="0">
                  <c:v>3841.5272933021629</c:v>
                </c:pt>
                <c:pt idx="1">
                  <c:v>2992.5517689772337</c:v>
                </c:pt>
                <c:pt idx="2">
                  <c:v>2993.9886404629497</c:v>
                </c:pt>
                <c:pt idx="3">
                  <c:v>2347.1748270000007</c:v>
                </c:pt>
                <c:pt idx="4">
                  <c:v>2231.2699679999996</c:v>
                </c:pt>
                <c:pt idx="5">
                  <c:v>1667.326143</c:v>
                </c:pt>
                <c:pt idx="6">
                  <c:v>1609.2115949999998</c:v>
                </c:pt>
                <c:pt idx="7">
                  <c:v>1585.9201209999994</c:v>
                </c:pt>
                <c:pt idx="8">
                  <c:v>1869.3890719999995</c:v>
                </c:pt>
                <c:pt idx="9">
                  <c:v>0</c:v>
                </c:pt>
                <c:pt idx="10">
                  <c:v>0</c:v>
                </c:pt>
                <c:pt idx="11">
                  <c:v>0</c:v>
                </c:pt>
              </c:numCache>
            </c:numRef>
          </c:val>
          <c:extLst xmlns:c16r2="http://schemas.microsoft.com/office/drawing/2015/06/chart">
            <c:ext xmlns:c16="http://schemas.microsoft.com/office/drawing/2014/chart" uri="{C3380CC4-5D6E-409C-BE32-E72D297353CC}">
              <c16:uniqueId val="{00000007-00A9-44A8-8B9B-1782D7073DF8}"/>
            </c:ext>
          </c:extLst>
        </c:ser>
        <c:ser>
          <c:idx val="8"/>
          <c:order val="8"/>
          <c:tx>
            <c:strRef>
              <c:f>'4.2'!$A$15</c:f>
              <c:strCache>
                <c:ptCount val="1"/>
                <c:pt idx="0">
                  <c:v>Olomoucký kraj</c:v>
                </c:pt>
              </c:strCache>
            </c:strRef>
          </c:tx>
          <c:invertIfNegative val="0"/>
          <c:val>
            <c:numRef>
              <c:f>'4.2'!$B$15:$M$15</c:f>
              <c:numCache>
                <c:formatCode>#,##0.0</c:formatCode>
                <c:ptCount val="12"/>
                <c:pt idx="0">
                  <c:v>798.29521199999954</c:v>
                </c:pt>
                <c:pt idx="1">
                  <c:v>631.94446199999993</c:v>
                </c:pt>
                <c:pt idx="2">
                  <c:v>613.08062199999972</c:v>
                </c:pt>
                <c:pt idx="3">
                  <c:v>460.74876000000012</c:v>
                </c:pt>
                <c:pt idx="4">
                  <c:v>392.09576099999987</c:v>
                </c:pt>
                <c:pt idx="5">
                  <c:v>285.25271299999997</c:v>
                </c:pt>
                <c:pt idx="6">
                  <c:v>293.79755899999986</c:v>
                </c:pt>
                <c:pt idx="7">
                  <c:v>267.75305800000007</c:v>
                </c:pt>
                <c:pt idx="8">
                  <c:v>387.75585199999983</c:v>
                </c:pt>
                <c:pt idx="9">
                  <c:v>0</c:v>
                </c:pt>
                <c:pt idx="10">
                  <c:v>0</c:v>
                </c:pt>
                <c:pt idx="11">
                  <c:v>0</c:v>
                </c:pt>
              </c:numCache>
            </c:numRef>
          </c:val>
          <c:extLst xmlns:c16r2="http://schemas.microsoft.com/office/drawing/2015/06/chart">
            <c:ext xmlns:c16="http://schemas.microsoft.com/office/drawing/2014/chart" uri="{C3380CC4-5D6E-409C-BE32-E72D297353CC}">
              <c16:uniqueId val="{00000008-00A9-44A8-8B9B-1782D7073DF8}"/>
            </c:ext>
          </c:extLst>
        </c:ser>
        <c:ser>
          <c:idx val="9"/>
          <c:order val="9"/>
          <c:tx>
            <c:strRef>
              <c:f>'4.2'!$A$16</c:f>
              <c:strCache>
                <c:ptCount val="1"/>
                <c:pt idx="0">
                  <c:v>Pardubický kraj</c:v>
                </c:pt>
              </c:strCache>
            </c:strRef>
          </c:tx>
          <c:invertIfNegative val="0"/>
          <c:val>
            <c:numRef>
              <c:f>'4.2'!$B$16:$M$16</c:f>
              <c:numCache>
                <c:formatCode>#,##0.0</c:formatCode>
                <c:ptCount val="12"/>
                <c:pt idx="0">
                  <c:v>941.28252621002741</c:v>
                </c:pt>
                <c:pt idx="1">
                  <c:v>769.66231437336626</c:v>
                </c:pt>
                <c:pt idx="2">
                  <c:v>741.034076822732</c:v>
                </c:pt>
                <c:pt idx="3">
                  <c:v>492.20697899999999</c:v>
                </c:pt>
                <c:pt idx="4">
                  <c:v>399.5489789999998</c:v>
                </c:pt>
                <c:pt idx="5">
                  <c:v>270.77491099999992</c:v>
                </c:pt>
                <c:pt idx="6">
                  <c:v>247.48446599999994</c:v>
                </c:pt>
                <c:pt idx="7">
                  <c:v>213.49141400000005</c:v>
                </c:pt>
                <c:pt idx="8">
                  <c:v>289.78666500000003</c:v>
                </c:pt>
                <c:pt idx="9">
                  <c:v>0</c:v>
                </c:pt>
                <c:pt idx="10">
                  <c:v>0</c:v>
                </c:pt>
                <c:pt idx="11">
                  <c:v>0</c:v>
                </c:pt>
              </c:numCache>
            </c:numRef>
          </c:val>
          <c:extLst xmlns:c16r2="http://schemas.microsoft.com/office/drawing/2015/06/chart">
            <c:ext xmlns:c16="http://schemas.microsoft.com/office/drawing/2014/chart" uri="{C3380CC4-5D6E-409C-BE32-E72D297353CC}">
              <c16:uniqueId val="{00000009-00A9-44A8-8B9B-1782D7073DF8}"/>
            </c:ext>
          </c:extLst>
        </c:ser>
        <c:ser>
          <c:idx val="10"/>
          <c:order val="10"/>
          <c:tx>
            <c:strRef>
              <c:f>'4.2'!$A$17</c:f>
              <c:strCache>
                <c:ptCount val="1"/>
                <c:pt idx="0">
                  <c:v>Plzeňský kraj</c:v>
                </c:pt>
              </c:strCache>
            </c:strRef>
          </c:tx>
          <c:invertIfNegative val="0"/>
          <c:val>
            <c:numRef>
              <c:f>'4.2'!$B$17:$M$17</c:f>
              <c:numCache>
                <c:formatCode>#,##0.0</c:formatCode>
                <c:ptCount val="12"/>
                <c:pt idx="0">
                  <c:v>785.74265399943897</c:v>
                </c:pt>
                <c:pt idx="1">
                  <c:v>659.65290329693607</c:v>
                </c:pt>
                <c:pt idx="2">
                  <c:v>641.80764305984928</c:v>
                </c:pt>
                <c:pt idx="3">
                  <c:v>419.67404800000008</c:v>
                </c:pt>
                <c:pt idx="4">
                  <c:v>356.69538799999987</c:v>
                </c:pt>
                <c:pt idx="5">
                  <c:v>234.06082400000003</c:v>
                </c:pt>
                <c:pt idx="6">
                  <c:v>229.63266399999998</c:v>
                </c:pt>
                <c:pt idx="7">
                  <c:v>188.56109300000003</c:v>
                </c:pt>
                <c:pt idx="8">
                  <c:v>256.26395099999996</c:v>
                </c:pt>
                <c:pt idx="9">
                  <c:v>0</c:v>
                </c:pt>
                <c:pt idx="10">
                  <c:v>0</c:v>
                </c:pt>
                <c:pt idx="11">
                  <c:v>0</c:v>
                </c:pt>
              </c:numCache>
            </c:numRef>
          </c:val>
          <c:extLst xmlns:c16r2="http://schemas.microsoft.com/office/drawing/2015/06/chart">
            <c:ext xmlns:c16="http://schemas.microsoft.com/office/drawing/2014/chart" uri="{C3380CC4-5D6E-409C-BE32-E72D297353CC}">
              <c16:uniqueId val="{0000000A-00A9-44A8-8B9B-1782D7073DF8}"/>
            </c:ext>
          </c:extLst>
        </c:ser>
        <c:ser>
          <c:idx val="11"/>
          <c:order val="11"/>
          <c:tx>
            <c:strRef>
              <c:f>'4.2'!$A$18</c:f>
              <c:strCache>
                <c:ptCount val="1"/>
                <c:pt idx="0">
                  <c:v>Středočeský kraj</c:v>
                </c:pt>
              </c:strCache>
            </c:strRef>
          </c:tx>
          <c:invertIfNegative val="0"/>
          <c:val>
            <c:numRef>
              <c:f>'4.2'!$B$18:$M$18</c:f>
              <c:numCache>
                <c:formatCode>#,##0.0</c:formatCode>
                <c:ptCount val="12"/>
                <c:pt idx="0">
                  <c:v>3455.7438190000021</c:v>
                </c:pt>
                <c:pt idx="1">
                  <c:v>2823.0244930444464</c:v>
                </c:pt>
                <c:pt idx="2">
                  <c:v>2624.6239783869187</c:v>
                </c:pt>
                <c:pt idx="3">
                  <c:v>1775.2083248912434</c:v>
                </c:pt>
                <c:pt idx="4">
                  <c:v>1683.0112459999998</c:v>
                </c:pt>
                <c:pt idx="5">
                  <c:v>1206.5139400000003</c:v>
                </c:pt>
                <c:pt idx="6">
                  <c:v>1139.406943</c:v>
                </c:pt>
                <c:pt idx="7">
                  <c:v>1180.530628</c:v>
                </c:pt>
                <c:pt idx="8">
                  <c:v>1484.0492049999998</c:v>
                </c:pt>
                <c:pt idx="9">
                  <c:v>0</c:v>
                </c:pt>
                <c:pt idx="10">
                  <c:v>0</c:v>
                </c:pt>
                <c:pt idx="11">
                  <c:v>0</c:v>
                </c:pt>
              </c:numCache>
            </c:numRef>
          </c:val>
          <c:extLst xmlns:c16r2="http://schemas.microsoft.com/office/drawing/2015/06/chart">
            <c:ext xmlns:c16="http://schemas.microsoft.com/office/drawing/2014/chart" uri="{C3380CC4-5D6E-409C-BE32-E72D297353CC}">
              <c16:uniqueId val="{0000000B-00A9-44A8-8B9B-1782D7073DF8}"/>
            </c:ext>
          </c:extLst>
        </c:ser>
        <c:ser>
          <c:idx val="12"/>
          <c:order val="12"/>
          <c:tx>
            <c:strRef>
              <c:f>'4.2'!$A$19</c:f>
              <c:strCache>
                <c:ptCount val="1"/>
                <c:pt idx="0">
                  <c:v>Ústecký kraj</c:v>
                </c:pt>
              </c:strCache>
            </c:strRef>
          </c:tx>
          <c:invertIfNegative val="0"/>
          <c:val>
            <c:numRef>
              <c:f>'4.2'!$B$19:$M$19</c:f>
              <c:numCache>
                <c:formatCode>#,##0.0</c:formatCode>
                <c:ptCount val="12"/>
                <c:pt idx="0">
                  <c:v>3489.0160610000007</c:v>
                </c:pt>
                <c:pt idx="1">
                  <c:v>3022.091406999999</c:v>
                </c:pt>
                <c:pt idx="2">
                  <c:v>3069.2764399999996</c:v>
                </c:pt>
                <c:pt idx="3">
                  <c:v>2379.177920000001</c:v>
                </c:pt>
                <c:pt idx="4">
                  <c:v>2025.6961489999994</c:v>
                </c:pt>
                <c:pt idx="5">
                  <c:v>1935.4105359999996</c:v>
                </c:pt>
                <c:pt idx="6">
                  <c:v>1948.8072599999991</c:v>
                </c:pt>
                <c:pt idx="7">
                  <c:v>1846.286368</c:v>
                </c:pt>
                <c:pt idx="8">
                  <c:v>2043.7081770000009</c:v>
                </c:pt>
                <c:pt idx="9">
                  <c:v>0</c:v>
                </c:pt>
                <c:pt idx="10">
                  <c:v>0</c:v>
                </c:pt>
                <c:pt idx="11">
                  <c:v>0</c:v>
                </c:pt>
              </c:numCache>
            </c:numRef>
          </c:val>
          <c:extLst xmlns:c16r2="http://schemas.microsoft.com/office/drawing/2015/06/chart">
            <c:ext xmlns:c16="http://schemas.microsoft.com/office/drawing/2014/chart" uri="{C3380CC4-5D6E-409C-BE32-E72D297353CC}">
              <c16:uniqueId val="{0000000C-00A9-44A8-8B9B-1782D7073DF8}"/>
            </c:ext>
          </c:extLst>
        </c:ser>
        <c:ser>
          <c:idx val="13"/>
          <c:order val="13"/>
          <c:tx>
            <c:strRef>
              <c:f>'4.2'!$A$20</c:f>
              <c:strCache>
                <c:ptCount val="1"/>
                <c:pt idx="0">
                  <c:v>Zlínský kraj</c:v>
                </c:pt>
              </c:strCache>
            </c:strRef>
          </c:tx>
          <c:invertIfNegative val="0"/>
          <c:val>
            <c:numRef>
              <c:f>'4.2'!$B$20:$M$20</c:f>
              <c:numCache>
                <c:formatCode>#,##0.0</c:formatCode>
                <c:ptCount val="12"/>
                <c:pt idx="0">
                  <c:v>998.6583039999997</c:v>
                </c:pt>
                <c:pt idx="1">
                  <c:v>816.62816000000009</c:v>
                </c:pt>
                <c:pt idx="2">
                  <c:v>809.61779699999988</c:v>
                </c:pt>
                <c:pt idx="3">
                  <c:v>564.9476430000002</c:v>
                </c:pt>
                <c:pt idx="4">
                  <c:v>480.73621700000001</c:v>
                </c:pt>
                <c:pt idx="5">
                  <c:v>458.22784800000011</c:v>
                </c:pt>
                <c:pt idx="6">
                  <c:v>347.14934500000004</c:v>
                </c:pt>
                <c:pt idx="7">
                  <c:v>390.30315900000005</c:v>
                </c:pt>
                <c:pt idx="8">
                  <c:v>453.03115300000002</c:v>
                </c:pt>
                <c:pt idx="9">
                  <c:v>0</c:v>
                </c:pt>
                <c:pt idx="10">
                  <c:v>0</c:v>
                </c:pt>
                <c:pt idx="11">
                  <c:v>0</c:v>
                </c:pt>
              </c:numCache>
            </c:numRef>
          </c:val>
          <c:extLst xmlns:c16r2="http://schemas.microsoft.com/office/drawing/2015/06/chart">
            <c:ext xmlns:c16="http://schemas.microsoft.com/office/drawing/2014/chart" uri="{C3380CC4-5D6E-409C-BE32-E72D297353CC}">
              <c16:uniqueId val="{0000000D-00A9-44A8-8B9B-1782D7073DF8}"/>
            </c:ext>
          </c:extLst>
        </c:ser>
        <c:dLbls>
          <c:showLegendKey val="0"/>
          <c:showVal val="0"/>
          <c:showCatName val="0"/>
          <c:showSerName val="0"/>
          <c:showPercent val="0"/>
          <c:showBubbleSize val="0"/>
        </c:dLbls>
        <c:gapWidth val="104"/>
        <c:overlap val="100"/>
        <c:axId val="105321984"/>
        <c:axId val="105323520"/>
      </c:barChart>
      <c:catAx>
        <c:axId val="105321984"/>
        <c:scaling>
          <c:orientation val="minMax"/>
        </c:scaling>
        <c:delete val="0"/>
        <c:axPos val="b"/>
        <c:majorTickMark val="none"/>
        <c:minorTickMark val="none"/>
        <c:tickLblPos val="nextTo"/>
        <c:txPr>
          <a:bodyPr/>
          <a:lstStyle/>
          <a:p>
            <a:pPr>
              <a:defRPr sz="900"/>
            </a:pPr>
            <a:endParaRPr lang="cs-CZ"/>
          </a:p>
        </c:txPr>
        <c:crossAx val="105323520"/>
        <c:crosses val="autoZero"/>
        <c:auto val="1"/>
        <c:lblAlgn val="ctr"/>
        <c:lblOffset val="100"/>
        <c:noMultiLvlLbl val="0"/>
      </c:catAx>
      <c:valAx>
        <c:axId val="105323520"/>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053219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xmlns:c16r2="http://schemas.microsoft.com/office/drawing/2015/06/chart">
            <c:ext xmlns:c16="http://schemas.microsoft.com/office/drawing/2014/chart" uri="{C3380CC4-5D6E-409C-BE32-E72D297353CC}">
              <c16:uniqueId val="{00000000-0567-4819-920C-0B2A7BA8FEE6}"/>
            </c:ext>
          </c:extLst>
        </c:ser>
        <c:dLbls>
          <c:showLegendKey val="0"/>
          <c:showVal val="0"/>
          <c:showCatName val="0"/>
          <c:showSerName val="0"/>
          <c:showPercent val="0"/>
          <c:showBubbleSize val="0"/>
        </c:dLbls>
        <c:gapWidth val="150"/>
        <c:axId val="164685312"/>
        <c:axId val="164686848"/>
      </c:barChart>
      <c:catAx>
        <c:axId val="164685312"/>
        <c:scaling>
          <c:orientation val="minMax"/>
        </c:scaling>
        <c:delete val="0"/>
        <c:axPos val="l"/>
        <c:numFmt formatCode="General" sourceLinked="1"/>
        <c:majorTickMark val="none"/>
        <c:minorTickMark val="none"/>
        <c:tickLblPos val="nextTo"/>
        <c:txPr>
          <a:bodyPr/>
          <a:lstStyle/>
          <a:p>
            <a:pPr>
              <a:defRPr sz="900"/>
            </a:pPr>
            <a:endParaRPr lang="cs-CZ"/>
          </a:p>
        </c:txPr>
        <c:crossAx val="164686848"/>
        <c:crosses val="autoZero"/>
        <c:auto val="1"/>
        <c:lblAlgn val="ctr"/>
        <c:lblOffset val="100"/>
        <c:noMultiLvlLbl val="0"/>
      </c:catAx>
      <c:valAx>
        <c:axId val="164686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685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B974-4E5B-BE8C-035398D01C29}"/>
              </c:ext>
            </c:extLst>
          </c:dPt>
          <c:cat>
            <c:numRef>
              <c:f>'14.9'!$J$19:$J$26</c:f>
              <c:numCache>
                <c:formatCode>General</c:formatCode>
                <c:ptCount val="8"/>
              </c:numCache>
            </c:numRef>
          </c:cat>
          <c:val>
            <c:numRef>
              <c:f>'14.9'!$K$19:$K$26</c:f>
              <c:numCache>
                <c:formatCode>General</c:formatCode>
                <c:ptCount val="8"/>
              </c:numCache>
            </c:numRef>
          </c:val>
          <c:extLst xmlns:c16r2="http://schemas.microsoft.com/office/drawing/2015/06/chart">
            <c:ext xmlns:c16="http://schemas.microsoft.com/office/drawing/2014/chart" uri="{C3380CC4-5D6E-409C-BE32-E72D297353CC}">
              <c16:uniqueId val="{00000002-B974-4E5B-BE8C-035398D01C2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xmlns:c16r2="http://schemas.microsoft.com/office/drawing/2015/06/chart">
            <c:ext xmlns:c16="http://schemas.microsoft.com/office/drawing/2014/chart" uri="{C3380CC4-5D6E-409C-BE32-E72D297353CC}">
              <c16:uniqueId val="{00000000-AE07-4663-8B7C-1BAEE275B0DA}"/>
            </c:ext>
          </c:extLst>
        </c:ser>
        <c:dLbls>
          <c:showLegendKey val="0"/>
          <c:showVal val="0"/>
          <c:showCatName val="0"/>
          <c:showSerName val="0"/>
          <c:showPercent val="0"/>
          <c:showBubbleSize val="0"/>
        </c:dLbls>
        <c:gapWidth val="150"/>
        <c:axId val="164879744"/>
        <c:axId val="164951168"/>
      </c:barChart>
      <c:catAx>
        <c:axId val="164879744"/>
        <c:scaling>
          <c:orientation val="maxMin"/>
        </c:scaling>
        <c:delete val="0"/>
        <c:axPos val="l"/>
        <c:numFmt formatCode="0.0" sourceLinked="1"/>
        <c:majorTickMark val="none"/>
        <c:minorTickMark val="none"/>
        <c:tickLblPos val="nextTo"/>
        <c:txPr>
          <a:bodyPr/>
          <a:lstStyle/>
          <a:p>
            <a:pPr>
              <a:defRPr sz="900"/>
            </a:pPr>
            <a:endParaRPr lang="cs-CZ"/>
          </a:p>
        </c:txPr>
        <c:crossAx val="164951168"/>
        <c:crosses val="autoZero"/>
        <c:auto val="1"/>
        <c:lblAlgn val="ctr"/>
        <c:lblOffset val="100"/>
        <c:noMultiLvlLbl val="0"/>
      </c:catAx>
      <c:valAx>
        <c:axId val="16495116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487974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xmlns:c16r2="http://schemas.microsoft.com/office/drawing/2015/06/chart">
            <c:ext xmlns:c16="http://schemas.microsoft.com/office/drawing/2014/chart" uri="{C3380CC4-5D6E-409C-BE32-E72D297353CC}">
              <c16:uniqueId val="{00000000-BF9C-480D-92CC-F0BFB16AB20A}"/>
            </c:ext>
          </c:extLst>
        </c:ser>
        <c:dLbls>
          <c:showLegendKey val="0"/>
          <c:showVal val="0"/>
          <c:showCatName val="0"/>
          <c:showSerName val="0"/>
          <c:showPercent val="0"/>
          <c:showBubbleSize val="0"/>
        </c:dLbls>
        <c:gapWidth val="150"/>
        <c:axId val="164967552"/>
        <c:axId val="164969088"/>
      </c:barChart>
      <c:catAx>
        <c:axId val="164967552"/>
        <c:scaling>
          <c:orientation val="minMax"/>
        </c:scaling>
        <c:delete val="0"/>
        <c:axPos val="l"/>
        <c:numFmt formatCode="General" sourceLinked="1"/>
        <c:majorTickMark val="none"/>
        <c:minorTickMark val="none"/>
        <c:tickLblPos val="nextTo"/>
        <c:txPr>
          <a:bodyPr/>
          <a:lstStyle/>
          <a:p>
            <a:pPr>
              <a:defRPr sz="900"/>
            </a:pPr>
            <a:endParaRPr lang="cs-CZ"/>
          </a:p>
        </c:txPr>
        <c:crossAx val="164969088"/>
        <c:crosses val="autoZero"/>
        <c:auto val="1"/>
        <c:lblAlgn val="ctr"/>
        <c:lblOffset val="100"/>
        <c:noMultiLvlLbl val="0"/>
      </c:catAx>
      <c:valAx>
        <c:axId val="1649690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9675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extLst xmlns:c16r2="http://schemas.microsoft.com/office/drawing/2015/06/chart">
            <c:ext xmlns:c16="http://schemas.microsoft.com/office/drawing/2014/chart" uri="{C3380CC4-5D6E-409C-BE32-E72D297353CC}">
              <c16:uniqueId val="{00000000-2B06-4AF5-8BC7-B46969526230}"/>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extLst xmlns:c16r2="http://schemas.microsoft.com/office/drawing/2015/06/chart">
            <c:ext xmlns:c16="http://schemas.microsoft.com/office/drawing/2014/chart" uri="{C3380CC4-5D6E-409C-BE32-E72D297353CC}">
              <c16:uniqueId val="{00000001-2B06-4AF5-8BC7-B46969526230}"/>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extLst xmlns:c16r2="http://schemas.microsoft.com/office/drawing/2015/06/chart">
            <c:ext xmlns:c16="http://schemas.microsoft.com/office/drawing/2014/chart" uri="{C3380CC4-5D6E-409C-BE32-E72D297353CC}">
              <c16:uniqueId val="{00000002-2B06-4AF5-8BC7-B46969526230}"/>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extLst xmlns:c16r2="http://schemas.microsoft.com/office/drawing/2015/06/chart">
            <c:ext xmlns:c16="http://schemas.microsoft.com/office/drawing/2014/chart" uri="{C3380CC4-5D6E-409C-BE32-E72D297353CC}">
              <c16:uniqueId val="{00000003-2B06-4AF5-8BC7-B46969526230}"/>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extLst xmlns:c16r2="http://schemas.microsoft.com/office/drawing/2015/06/chart">
            <c:ext xmlns:c16="http://schemas.microsoft.com/office/drawing/2014/chart" uri="{C3380CC4-5D6E-409C-BE32-E72D297353CC}">
              <c16:uniqueId val="{00000004-2B06-4AF5-8BC7-B46969526230}"/>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extLst xmlns:c16r2="http://schemas.microsoft.com/office/drawing/2015/06/chart">
            <c:ext xmlns:c16="http://schemas.microsoft.com/office/drawing/2014/chart" uri="{C3380CC4-5D6E-409C-BE32-E72D297353CC}">
              <c16:uniqueId val="{00000005-2B06-4AF5-8BC7-B46969526230}"/>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extLst xmlns:c16r2="http://schemas.microsoft.com/office/drawing/2015/06/chart">
            <c:ext xmlns:c16="http://schemas.microsoft.com/office/drawing/2014/chart" uri="{C3380CC4-5D6E-409C-BE32-E72D297353CC}">
              <c16:uniqueId val="{00000006-2B06-4AF5-8BC7-B46969526230}"/>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extLst xmlns:c16r2="http://schemas.microsoft.com/office/drawing/2015/06/chart">
            <c:ext xmlns:c16="http://schemas.microsoft.com/office/drawing/2014/chart" uri="{C3380CC4-5D6E-409C-BE32-E72D297353CC}">
              <c16:uniqueId val="{00000007-2B06-4AF5-8BC7-B46969526230}"/>
            </c:ext>
          </c:extLst>
        </c:ser>
        <c:dLbls>
          <c:showLegendKey val="0"/>
          <c:showVal val="0"/>
          <c:showCatName val="0"/>
          <c:showSerName val="0"/>
          <c:showPercent val="0"/>
          <c:showBubbleSize val="0"/>
        </c:dLbls>
        <c:gapWidth val="150"/>
        <c:overlap val="100"/>
        <c:axId val="165092352"/>
        <c:axId val="165094144"/>
      </c:barChart>
      <c:catAx>
        <c:axId val="165092352"/>
        <c:scaling>
          <c:orientation val="minMax"/>
        </c:scaling>
        <c:delete val="0"/>
        <c:axPos val="b"/>
        <c:numFmt formatCode="General" sourceLinked="1"/>
        <c:majorTickMark val="none"/>
        <c:minorTickMark val="none"/>
        <c:tickLblPos val="nextTo"/>
        <c:txPr>
          <a:bodyPr/>
          <a:lstStyle/>
          <a:p>
            <a:pPr>
              <a:defRPr sz="900"/>
            </a:pPr>
            <a:endParaRPr lang="cs-CZ"/>
          </a:p>
        </c:txPr>
        <c:crossAx val="165094144"/>
        <c:crosses val="autoZero"/>
        <c:auto val="1"/>
        <c:lblAlgn val="ctr"/>
        <c:lblOffset val="100"/>
        <c:noMultiLvlLbl val="0"/>
      </c:catAx>
      <c:valAx>
        <c:axId val="165094144"/>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16509235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xmlns:c16r2="http://schemas.microsoft.com/office/drawing/2015/06/chart">
            <c:ext xmlns:c16="http://schemas.microsoft.com/office/drawing/2014/chart" uri="{C3380CC4-5D6E-409C-BE32-E72D297353CC}">
              <c16:uniqueId val="{00000000-869F-43A7-9F7D-C01A186B4C62}"/>
            </c:ext>
          </c:extLst>
        </c:ser>
        <c:dLbls>
          <c:showLegendKey val="0"/>
          <c:showVal val="0"/>
          <c:showCatName val="0"/>
          <c:showSerName val="0"/>
          <c:showPercent val="0"/>
          <c:showBubbleSize val="0"/>
        </c:dLbls>
        <c:gapWidth val="150"/>
        <c:axId val="165135872"/>
        <c:axId val="165137408"/>
      </c:barChart>
      <c:catAx>
        <c:axId val="165135872"/>
        <c:scaling>
          <c:orientation val="minMax"/>
        </c:scaling>
        <c:delete val="0"/>
        <c:axPos val="l"/>
        <c:numFmt formatCode="General" sourceLinked="1"/>
        <c:majorTickMark val="none"/>
        <c:minorTickMark val="none"/>
        <c:tickLblPos val="nextTo"/>
        <c:txPr>
          <a:bodyPr/>
          <a:lstStyle/>
          <a:p>
            <a:pPr>
              <a:defRPr sz="900"/>
            </a:pPr>
            <a:endParaRPr lang="cs-CZ"/>
          </a:p>
        </c:txPr>
        <c:crossAx val="165137408"/>
        <c:crosses val="autoZero"/>
        <c:auto val="1"/>
        <c:lblAlgn val="ctr"/>
        <c:lblOffset val="100"/>
        <c:noMultiLvlLbl val="0"/>
      </c:catAx>
      <c:valAx>
        <c:axId val="1651374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1358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0D5B-4F5E-9810-839BB85EFD64}"/>
              </c:ext>
            </c:extLst>
          </c:dPt>
          <c:cat>
            <c:numRef>
              <c:f>'14.10'!$J$19:$J$26</c:f>
              <c:numCache>
                <c:formatCode>General</c:formatCode>
                <c:ptCount val="8"/>
              </c:numCache>
            </c:numRef>
          </c:cat>
          <c:val>
            <c:numRef>
              <c:f>'14.10'!$K$19:$K$26</c:f>
              <c:numCache>
                <c:formatCode>General</c:formatCode>
                <c:ptCount val="8"/>
              </c:numCache>
            </c:numRef>
          </c:val>
          <c:extLst xmlns:c16r2="http://schemas.microsoft.com/office/drawing/2015/06/chart">
            <c:ext xmlns:c16="http://schemas.microsoft.com/office/drawing/2014/chart" uri="{C3380CC4-5D6E-409C-BE32-E72D297353CC}">
              <c16:uniqueId val="{00000002-0D5B-4F5E-9810-839BB85EFD6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xmlns:c16r2="http://schemas.microsoft.com/office/drawing/2015/06/chart">
            <c:ext xmlns:c16="http://schemas.microsoft.com/office/drawing/2014/chart" uri="{C3380CC4-5D6E-409C-BE32-E72D297353CC}">
              <c16:uniqueId val="{00000000-96FB-4D24-9D72-CD2B1F42394E}"/>
            </c:ext>
          </c:extLst>
        </c:ser>
        <c:dLbls>
          <c:showLegendKey val="0"/>
          <c:showVal val="0"/>
          <c:showCatName val="0"/>
          <c:showSerName val="0"/>
          <c:showPercent val="0"/>
          <c:showBubbleSize val="0"/>
        </c:dLbls>
        <c:gapWidth val="150"/>
        <c:axId val="165195136"/>
        <c:axId val="165209216"/>
      </c:barChart>
      <c:catAx>
        <c:axId val="165195136"/>
        <c:scaling>
          <c:orientation val="maxMin"/>
        </c:scaling>
        <c:delete val="0"/>
        <c:axPos val="l"/>
        <c:numFmt formatCode="0.0" sourceLinked="1"/>
        <c:majorTickMark val="none"/>
        <c:minorTickMark val="none"/>
        <c:tickLblPos val="nextTo"/>
        <c:txPr>
          <a:bodyPr/>
          <a:lstStyle/>
          <a:p>
            <a:pPr>
              <a:defRPr sz="900"/>
            </a:pPr>
            <a:endParaRPr lang="cs-CZ"/>
          </a:p>
        </c:txPr>
        <c:crossAx val="165209216"/>
        <c:crosses val="autoZero"/>
        <c:auto val="1"/>
        <c:lblAlgn val="ctr"/>
        <c:lblOffset val="100"/>
        <c:noMultiLvlLbl val="0"/>
      </c:catAx>
      <c:valAx>
        <c:axId val="16520921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519513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xmlns:c16r2="http://schemas.microsoft.com/office/drawing/2015/06/chart">
            <c:ext xmlns:c16="http://schemas.microsoft.com/office/drawing/2014/chart" uri="{C3380CC4-5D6E-409C-BE32-E72D297353CC}">
              <c16:uniqueId val="{00000000-91D6-4B30-A115-7618DA13EB49}"/>
            </c:ext>
          </c:extLst>
        </c:ser>
        <c:dLbls>
          <c:showLegendKey val="0"/>
          <c:showVal val="0"/>
          <c:showCatName val="0"/>
          <c:showSerName val="0"/>
          <c:showPercent val="0"/>
          <c:showBubbleSize val="0"/>
        </c:dLbls>
        <c:gapWidth val="150"/>
        <c:axId val="165311616"/>
        <c:axId val="165313152"/>
      </c:barChart>
      <c:catAx>
        <c:axId val="165311616"/>
        <c:scaling>
          <c:orientation val="minMax"/>
        </c:scaling>
        <c:delete val="0"/>
        <c:axPos val="l"/>
        <c:numFmt formatCode="General" sourceLinked="1"/>
        <c:majorTickMark val="none"/>
        <c:minorTickMark val="none"/>
        <c:tickLblPos val="nextTo"/>
        <c:txPr>
          <a:bodyPr/>
          <a:lstStyle/>
          <a:p>
            <a:pPr>
              <a:defRPr sz="900"/>
            </a:pPr>
            <a:endParaRPr lang="cs-CZ"/>
          </a:p>
        </c:txPr>
        <c:crossAx val="165313152"/>
        <c:crosses val="autoZero"/>
        <c:auto val="1"/>
        <c:lblAlgn val="ctr"/>
        <c:lblOffset val="100"/>
        <c:noMultiLvlLbl val="0"/>
      </c:catAx>
      <c:valAx>
        <c:axId val="16531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31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extLst xmlns:c16r2="http://schemas.microsoft.com/office/drawing/2015/06/chart">
            <c:ext xmlns:c16="http://schemas.microsoft.com/office/drawing/2014/chart" uri="{C3380CC4-5D6E-409C-BE32-E72D297353CC}">
              <c16:uniqueId val="{00000000-A66F-4A6C-A840-C6D35D371E29}"/>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extLst xmlns:c16r2="http://schemas.microsoft.com/office/drawing/2015/06/chart">
            <c:ext xmlns:c16="http://schemas.microsoft.com/office/drawing/2014/chart" uri="{C3380CC4-5D6E-409C-BE32-E72D297353CC}">
              <c16:uniqueId val="{00000001-A66F-4A6C-A840-C6D35D371E29}"/>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extLst xmlns:c16r2="http://schemas.microsoft.com/office/drawing/2015/06/chart">
            <c:ext xmlns:c16="http://schemas.microsoft.com/office/drawing/2014/chart" uri="{C3380CC4-5D6E-409C-BE32-E72D297353CC}">
              <c16:uniqueId val="{00000002-A66F-4A6C-A840-C6D35D371E29}"/>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extLst xmlns:c16r2="http://schemas.microsoft.com/office/drawing/2015/06/chart">
            <c:ext xmlns:c16="http://schemas.microsoft.com/office/drawing/2014/chart" uri="{C3380CC4-5D6E-409C-BE32-E72D297353CC}">
              <c16:uniqueId val="{00000003-A66F-4A6C-A840-C6D35D371E29}"/>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extLst xmlns:c16r2="http://schemas.microsoft.com/office/drawing/2015/06/chart">
            <c:ext xmlns:c16="http://schemas.microsoft.com/office/drawing/2014/chart" uri="{C3380CC4-5D6E-409C-BE32-E72D297353CC}">
              <c16:uniqueId val="{00000004-A66F-4A6C-A840-C6D35D371E29}"/>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extLst xmlns:c16r2="http://schemas.microsoft.com/office/drawing/2015/06/chart">
            <c:ext xmlns:c16="http://schemas.microsoft.com/office/drawing/2014/chart" uri="{C3380CC4-5D6E-409C-BE32-E72D297353CC}">
              <c16:uniqueId val="{00000005-A66F-4A6C-A840-C6D35D371E29}"/>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extLst xmlns:c16r2="http://schemas.microsoft.com/office/drawing/2015/06/chart">
            <c:ext xmlns:c16="http://schemas.microsoft.com/office/drawing/2014/chart" uri="{C3380CC4-5D6E-409C-BE32-E72D297353CC}">
              <c16:uniqueId val="{00000006-A66F-4A6C-A840-C6D35D371E29}"/>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extLst xmlns:c16r2="http://schemas.microsoft.com/office/drawing/2015/06/chart">
            <c:ext xmlns:c16="http://schemas.microsoft.com/office/drawing/2014/chart" uri="{C3380CC4-5D6E-409C-BE32-E72D297353CC}">
              <c16:uniqueId val="{00000007-A66F-4A6C-A840-C6D35D371E29}"/>
            </c:ext>
          </c:extLst>
        </c:ser>
        <c:dLbls>
          <c:showLegendKey val="0"/>
          <c:showVal val="0"/>
          <c:showCatName val="0"/>
          <c:showSerName val="0"/>
          <c:showPercent val="0"/>
          <c:showBubbleSize val="0"/>
        </c:dLbls>
        <c:gapWidth val="150"/>
        <c:overlap val="100"/>
        <c:axId val="165358592"/>
        <c:axId val="165364480"/>
      </c:barChart>
      <c:catAx>
        <c:axId val="165358592"/>
        <c:scaling>
          <c:orientation val="minMax"/>
        </c:scaling>
        <c:delete val="0"/>
        <c:axPos val="b"/>
        <c:numFmt formatCode="General" sourceLinked="1"/>
        <c:majorTickMark val="none"/>
        <c:minorTickMark val="none"/>
        <c:tickLblPos val="nextTo"/>
        <c:txPr>
          <a:bodyPr/>
          <a:lstStyle/>
          <a:p>
            <a:pPr>
              <a:defRPr sz="900"/>
            </a:pPr>
            <a:endParaRPr lang="cs-CZ"/>
          </a:p>
        </c:txPr>
        <c:crossAx val="165364480"/>
        <c:crosses val="autoZero"/>
        <c:auto val="1"/>
        <c:lblAlgn val="ctr"/>
        <c:lblOffset val="100"/>
        <c:noMultiLvlLbl val="0"/>
      </c:catAx>
      <c:valAx>
        <c:axId val="1653644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53585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spPr>
            <a:solidFill>
              <a:schemeClr val="accent3">
                <a:lumMod val="75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290.24017800000001</c:v>
                </c:pt>
                <c:pt idx="2">
                  <c:v>50.829039999999999</c:v>
                </c:pt>
                <c:pt idx="3">
                  <c:v>58.183956999999999</c:v>
                </c:pt>
                <c:pt idx="4">
                  <c:v>177.54248999999999</c:v>
                </c:pt>
                <c:pt idx="5">
                  <c:v>127.49642000000001</c:v>
                </c:pt>
                <c:pt idx="6">
                  <c:v>0.3</c:v>
                </c:pt>
                <c:pt idx="7">
                  <c:v>1486.5341939999998</c:v>
                </c:pt>
                <c:pt idx="8">
                  <c:v>45.642726000000003</c:v>
                </c:pt>
                <c:pt idx="9">
                  <c:v>2.943101</c:v>
                </c:pt>
                <c:pt idx="10">
                  <c:v>152.350314</c:v>
                </c:pt>
                <c:pt idx="11">
                  <c:v>67.713253000000009</c:v>
                </c:pt>
                <c:pt idx="12">
                  <c:v>1994.6948999999997</c:v>
                </c:pt>
                <c:pt idx="13">
                  <c:v>30.815570999999998</c:v>
                </c:pt>
              </c:numCache>
            </c:numRef>
          </c:val>
          <c:extLst xmlns:c16r2="http://schemas.microsoft.com/office/drawing/2015/06/chart">
            <c:ext xmlns:c16="http://schemas.microsoft.com/office/drawing/2014/chart" uri="{C3380CC4-5D6E-409C-BE32-E72D297353CC}">
              <c16:uniqueId val="{00000000-3D7F-459E-9273-050ECD600410}"/>
            </c:ext>
          </c:extLst>
        </c:ser>
        <c:ser>
          <c:idx val="1"/>
          <c:order val="1"/>
          <c:tx>
            <c:strRef>
              <c:f>'4.3'!$A$6</c:f>
              <c:strCache>
                <c:ptCount val="1"/>
                <c:pt idx="0">
                  <c:v>Bioplyn</c:v>
                </c:pt>
              </c:strCache>
            </c:strRef>
          </c:tx>
          <c:spPr>
            <a:solidFill>
              <a:schemeClr val="bg2">
                <a:lumMod val="50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30.084</c:v>
                </c:pt>
                <c:pt idx="1">
                  <c:v>78.988332999999983</c:v>
                </c:pt>
                <c:pt idx="2">
                  <c:v>54.674568000000001</c:v>
                </c:pt>
                <c:pt idx="3">
                  <c:v>16.909551999999994</c:v>
                </c:pt>
                <c:pt idx="4">
                  <c:v>144.41051899999999</c:v>
                </c:pt>
                <c:pt idx="5">
                  <c:v>89.21318500000001</c:v>
                </c:pt>
                <c:pt idx="6">
                  <c:v>9.047150000000002</c:v>
                </c:pt>
                <c:pt idx="7">
                  <c:v>77.596526000000011</c:v>
                </c:pt>
                <c:pt idx="8">
                  <c:v>69.678375999999972</c:v>
                </c:pt>
                <c:pt idx="9">
                  <c:v>87.235935999999995</c:v>
                </c:pt>
                <c:pt idx="10">
                  <c:v>79.300865999999971</c:v>
                </c:pt>
                <c:pt idx="11">
                  <c:v>87.045191000000045</c:v>
                </c:pt>
                <c:pt idx="12">
                  <c:v>24.869065000000003</c:v>
                </c:pt>
                <c:pt idx="13">
                  <c:v>25.220904999999998</c:v>
                </c:pt>
              </c:numCache>
            </c:numRef>
          </c:val>
          <c:extLst xmlns:c16r2="http://schemas.microsoft.com/office/drawing/2015/06/chart">
            <c:ext xmlns:c16="http://schemas.microsoft.com/office/drawing/2014/chart" uri="{C3380CC4-5D6E-409C-BE32-E72D297353CC}">
              <c16:uniqueId val="{00000001-3D7F-459E-9273-050ECD600410}"/>
            </c:ext>
          </c:extLst>
        </c:ser>
        <c:ser>
          <c:idx val="2"/>
          <c:order val="2"/>
          <c:tx>
            <c:strRef>
              <c:f>'4.3'!$A$7</c:f>
              <c:strCache>
                <c:ptCount val="1"/>
                <c:pt idx="0">
                  <c:v>Černé uhlí</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c:v>
                </c:pt>
                <c:pt idx="3">
                  <c:v>0</c:v>
                </c:pt>
                <c:pt idx="4">
                  <c:v>0</c:v>
                </c:pt>
                <c:pt idx="5">
                  <c:v>2.5293299999999999</c:v>
                </c:pt>
                <c:pt idx="6">
                  <c:v>0</c:v>
                </c:pt>
                <c:pt idx="7">
                  <c:v>1419.4195959999997</c:v>
                </c:pt>
                <c:pt idx="8">
                  <c:v>4.9754589999999999</c:v>
                </c:pt>
                <c:pt idx="9">
                  <c:v>17.222999999999999</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2-3D7F-459E-9273-050ECD600410}"/>
            </c:ext>
          </c:extLst>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8.5999999999999993E-2</c:v>
                </c:pt>
                <c:pt idx="1">
                  <c:v>0.1239</c:v>
                </c:pt>
                <c:pt idx="2">
                  <c:v>1.0129999999999999</c:v>
                </c:pt>
                <c:pt idx="3">
                  <c:v>1.1385999999999999E-2</c:v>
                </c:pt>
                <c:pt idx="4">
                  <c:v>1.2999999999999999E-2</c:v>
                </c:pt>
                <c:pt idx="5">
                  <c:v>0</c:v>
                </c:pt>
                <c:pt idx="6">
                  <c:v>0</c:v>
                </c:pt>
                <c:pt idx="7">
                  <c:v>6.623699999999999E-2</c:v>
                </c:pt>
                <c:pt idx="8">
                  <c:v>0.27486099999999997</c:v>
                </c:pt>
                <c:pt idx="9">
                  <c:v>0</c:v>
                </c:pt>
                <c:pt idx="10">
                  <c:v>1.9840900000000001</c:v>
                </c:pt>
                <c:pt idx="11">
                  <c:v>0</c:v>
                </c:pt>
                <c:pt idx="12">
                  <c:v>0</c:v>
                </c:pt>
                <c:pt idx="13">
                  <c:v>0.28810000000000002</c:v>
                </c:pt>
              </c:numCache>
            </c:numRef>
          </c:val>
          <c:extLst xmlns:c16r2="http://schemas.microsoft.com/office/drawing/2015/06/chart">
            <c:ext xmlns:c16="http://schemas.microsoft.com/office/drawing/2014/chart" uri="{C3380CC4-5D6E-409C-BE32-E72D297353CC}">
              <c16:uniqueId val="{00000003-3D7F-459E-9273-050ECD600410}"/>
            </c:ext>
          </c:extLst>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4.1879999999999997</c:v>
                </c:pt>
                <c:pt idx="1">
                  <c:v>0</c:v>
                </c:pt>
                <c:pt idx="2">
                  <c:v>0.05</c:v>
                </c:pt>
                <c:pt idx="3">
                  <c:v>0.94814000000000009</c:v>
                </c:pt>
                <c:pt idx="4">
                  <c:v>0</c:v>
                </c:pt>
                <c:pt idx="5">
                  <c:v>0</c:v>
                </c:pt>
                <c:pt idx="6">
                  <c:v>0</c:v>
                </c:pt>
                <c:pt idx="7">
                  <c:v>0</c:v>
                </c:pt>
                <c:pt idx="8">
                  <c:v>0</c:v>
                </c:pt>
                <c:pt idx="9">
                  <c:v>0</c:v>
                </c:pt>
                <c:pt idx="10">
                  <c:v>0</c:v>
                </c:pt>
                <c:pt idx="11">
                  <c:v>0</c:v>
                </c:pt>
                <c:pt idx="12">
                  <c:v>0.42499999999999999</c:v>
                </c:pt>
                <c:pt idx="13">
                  <c:v>0</c:v>
                </c:pt>
              </c:numCache>
            </c:numRef>
          </c:val>
          <c:extLst xmlns:c16r2="http://schemas.microsoft.com/office/drawing/2015/06/chart">
            <c:ext xmlns:c16="http://schemas.microsoft.com/office/drawing/2014/chart" uri="{C3380CC4-5D6E-409C-BE32-E72D297353CC}">
              <c16:uniqueId val="{00000004-3D7F-459E-9273-050ECD600410}"/>
            </c:ext>
          </c:extLst>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4.4999999999999998E-2</c:v>
                </c:pt>
                <c:pt idx="3">
                  <c:v>7.4923000000000003E-2</c:v>
                </c:pt>
                <c:pt idx="4">
                  <c:v>6.1100000000000002E-2</c:v>
                </c:pt>
                <c:pt idx="5">
                  <c:v>0</c:v>
                </c:pt>
                <c:pt idx="6">
                  <c:v>0</c:v>
                </c:pt>
                <c:pt idx="7">
                  <c:v>0</c:v>
                </c:pt>
                <c:pt idx="8">
                  <c:v>0</c:v>
                </c:pt>
                <c:pt idx="9">
                  <c:v>0</c:v>
                </c:pt>
                <c:pt idx="10">
                  <c:v>0</c:v>
                </c:pt>
                <c:pt idx="11">
                  <c:v>0</c:v>
                </c:pt>
                <c:pt idx="12">
                  <c:v>3.4000000000000002E-2</c:v>
                </c:pt>
                <c:pt idx="13">
                  <c:v>0</c:v>
                </c:pt>
              </c:numCache>
            </c:numRef>
          </c:val>
          <c:extLst xmlns:c16r2="http://schemas.microsoft.com/office/drawing/2015/06/chart">
            <c:ext xmlns:c16="http://schemas.microsoft.com/office/drawing/2014/chart" uri="{C3380CC4-5D6E-409C-BE32-E72D297353CC}">
              <c16:uniqueId val="{00000005-3D7F-459E-9273-050ECD600410}"/>
            </c:ext>
          </c:extLst>
        </c:ser>
        <c:ser>
          <c:idx val="6"/>
          <c:order val="6"/>
          <c:tx>
            <c:strRef>
              <c:f>'4.3'!$A$11</c:f>
              <c:strCache>
                <c:ptCount val="1"/>
                <c:pt idx="0">
                  <c:v>Hnědé uhlí</c:v>
                </c:pt>
              </c:strCache>
            </c:strRef>
          </c:tx>
          <c:spPr>
            <a:solidFill>
              <a:srgbClr val="6E493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441.68593400000003</c:v>
                </c:pt>
                <c:pt idx="2">
                  <c:v>0.61499999999999999</c:v>
                </c:pt>
                <c:pt idx="3">
                  <c:v>1734.462221</c:v>
                </c:pt>
                <c:pt idx="4">
                  <c:v>4.2275850000000004</c:v>
                </c:pt>
                <c:pt idx="5">
                  <c:v>139.89944</c:v>
                </c:pt>
                <c:pt idx="6">
                  <c:v>11.199776999999999</c:v>
                </c:pt>
                <c:pt idx="7">
                  <c:v>81.940230000000014</c:v>
                </c:pt>
                <c:pt idx="8">
                  <c:v>319.50809100000004</c:v>
                </c:pt>
                <c:pt idx="9">
                  <c:v>451.11647100000005</c:v>
                </c:pt>
                <c:pt idx="10">
                  <c:v>282.44994799999995</c:v>
                </c:pt>
                <c:pt idx="11">
                  <c:v>1045.4978149999999</c:v>
                </c:pt>
                <c:pt idx="12">
                  <c:v>3109.4235980000003</c:v>
                </c:pt>
                <c:pt idx="13">
                  <c:v>373.38022500000005</c:v>
                </c:pt>
              </c:numCache>
            </c:numRef>
          </c:val>
          <c:extLst xmlns:c16r2="http://schemas.microsoft.com/office/drawing/2015/06/chart">
            <c:ext xmlns:c16="http://schemas.microsoft.com/office/drawing/2014/chart" uri="{C3380CC4-5D6E-409C-BE32-E72D297353CC}">
              <c16:uniqueId val="{00000006-3D7F-459E-9273-050ECD600410}"/>
            </c:ext>
          </c:extLst>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21.841999999999999</c:v>
                </c:pt>
                <c:pt idx="2">
                  <c:v>0</c:v>
                </c:pt>
                <c:pt idx="3">
                  <c:v>0</c:v>
                </c:pt>
                <c:pt idx="4">
                  <c:v>33.609000000000002</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7-3D7F-459E-9273-050ECD600410}"/>
            </c:ext>
          </c:extLst>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8-3D7F-459E-9273-050ECD600410}"/>
            </c:ext>
          </c:extLst>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8.2792099999999991</c:v>
                </c:pt>
                <c:pt idx="3">
                  <c:v>1.0593000000000001</c:v>
                </c:pt>
                <c:pt idx="4">
                  <c:v>7.4550000000000001</c:v>
                </c:pt>
                <c:pt idx="5">
                  <c:v>0.28511999999999998</c:v>
                </c:pt>
                <c:pt idx="6">
                  <c:v>0.33320000000000005</c:v>
                </c:pt>
                <c:pt idx="7">
                  <c:v>439.28351000000004</c:v>
                </c:pt>
                <c:pt idx="8">
                  <c:v>175.21514299999998</c:v>
                </c:pt>
                <c:pt idx="9">
                  <c:v>51.186999999999998</c:v>
                </c:pt>
                <c:pt idx="10">
                  <c:v>0</c:v>
                </c:pt>
                <c:pt idx="11">
                  <c:v>989.32500000000005</c:v>
                </c:pt>
                <c:pt idx="12">
                  <c:v>306.25799999999998</c:v>
                </c:pt>
                <c:pt idx="13">
                  <c:v>43.646999999999998</c:v>
                </c:pt>
              </c:numCache>
            </c:numRef>
          </c:val>
          <c:extLst xmlns:c16r2="http://schemas.microsoft.com/office/drawing/2015/06/chart">
            <c:ext xmlns:c16="http://schemas.microsoft.com/office/drawing/2014/chart" uri="{C3380CC4-5D6E-409C-BE32-E72D297353CC}">
              <c16:uniqueId val="{00000009-3D7F-459E-9273-050ECD600410}"/>
            </c:ext>
          </c:extLst>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7.8449999999999998</c:v>
                </c:pt>
                <c:pt idx="2">
                  <c:v>0</c:v>
                </c:pt>
                <c:pt idx="3">
                  <c:v>3.6007600000000002</c:v>
                </c:pt>
                <c:pt idx="4">
                  <c:v>0</c:v>
                </c:pt>
                <c:pt idx="5">
                  <c:v>0</c:v>
                </c:pt>
                <c:pt idx="6">
                  <c:v>0</c:v>
                </c:pt>
                <c:pt idx="7">
                  <c:v>0</c:v>
                </c:pt>
                <c:pt idx="8">
                  <c:v>0</c:v>
                </c:pt>
                <c:pt idx="9">
                  <c:v>0</c:v>
                </c:pt>
                <c:pt idx="10">
                  <c:v>0</c:v>
                </c:pt>
                <c:pt idx="11">
                  <c:v>6.0330740000000009</c:v>
                </c:pt>
                <c:pt idx="12">
                  <c:v>0</c:v>
                </c:pt>
                <c:pt idx="13">
                  <c:v>28.071000000000002</c:v>
                </c:pt>
              </c:numCache>
            </c:numRef>
          </c:val>
          <c:extLst xmlns:c16r2="http://schemas.microsoft.com/office/drawing/2015/06/chart">
            <c:ext xmlns:c16="http://schemas.microsoft.com/office/drawing/2014/chart" uri="{C3380CC4-5D6E-409C-BE32-E72D297353CC}">
              <c16:uniqueId val="{0000000A-3D7F-459E-9273-050ECD600410}"/>
            </c:ext>
          </c:extLst>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224.32782</c:v>
                </c:pt>
                <c:pt idx="1">
                  <c:v>1.68</c:v>
                </c:pt>
                <c:pt idx="2">
                  <c:v>449.185</c:v>
                </c:pt>
                <c:pt idx="3">
                  <c:v>0</c:v>
                </c:pt>
                <c:pt idx="4">
                  <c:v>0.28299999999999997</c:v>
                </c:pt>
                <c:pt idx="5">
                  <c:v>0</c:v>
                </c:pt>
                <c:pt idx="6">
                  <c:v>197.101</c:v>
                </c:pt>
                <c:pt idx="7">
                  <c:v>15.199333999999997</c:v>
                </c:pt>
                <c:pt idx="8">
                  <c:v>0</c:v>
                </c:pt>
                <c:pt idx="9">
                  <c:v>0</c:v>
                </c:pt>
                <c:pt idx="10">
                  <c:v>31.186366000000003</c:v>
                </c:pt>
                <c:pt idx="11">
                  <c:v>22.625671507600984</c:v>
                </c:pt>
                <c:pt idx="12">
                  <c:v>8.7861000000000011</c:v>
                </c:pt>
                <c:pt idx="13">
                  <c:v>21.091399999999997</c:v>
                </c:pt>
              </c:numCache>
            </c:numRef>
          </c:val>
          <c:extLst xmlns:c16r2="http://schemas.microsoft.com/office/drawing/2015/06/chart">
            <c:ext xmlns:c16="http://schemas.microsoft.com/office/drawing/2014/chart" uri="{C3380CC4-5D6E-409C-BE32-E72D297353CC}">
              <c16:uniqueId val="{0000000B-3D7F-459E-9273-050ECD600410}"/>
            </c:ext>
          </c:extLst>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0.13981200000000002</c:v>
                </c:pt>
                <c:pt idx="2">
                  <c:v>0</c:v>
                </c:pt>
                <c:pt idx="3">
                  <c:v>169.12661000000003</c:v>
                </c:pt>
                <c:pt idx="4">
                  <c:v>0</c:v>
                </c:pt>
                <c:pt idx="5">
                  <c:v>0</c:v>
                </c:pt>
                <c:pt idx="6">
                  <c:v>0</c:v>
                </c:pt>
                <c:pt idx="7">
                  <c:v>1226.7582059999997</c:v>
                </c:pt>
                <c:pt idx="8">
                  <c:v>0</c:v>
                </c:pt>
                <c:pt idx="9">
                  <c:v>0</c:v>
                </c:pt>
                <c:pt idx="10">
                  <c:v>0</c:v>
                </c:pt>
                <c:pt idx="11">
                  <c:v>267.36278000000004</c:v>
                </c:pt>
                <c:pt idx="12">
                  <c:v>174.61</c:v>
                </c:pt>
                <c:pt idx="13">
                  <c:v>206.839</c:v>
                </c:pt>
              </c:numCache>
            </c:numRef>
          </c:val>
          <c:extLst xmlns:c16r2="http://schemas.microsoft.com/office/drawing/2015/06/chart">
            <c:ext xmlns:c16="http://schemas.microsoft.com/office/drawing/2014/chart" uri="{C3380CC4-5D6E-409C-BE32-E72D297353CC}">
              <c16:uniqueId val="{0000000C-3D7F-459E-9273-050ECD600410}"/>
            </c:ext>
          </c:extLst>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D-3D7F-459E-9273-050ECD600410}"/>
            </c:ext>
          </c:extLst>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0.16900000000000001</c:v>
                </c:pt>
                <c:pt idx="1">
                  <c:v>7.6632600000000002</c:v>
                </c:pt>
                <c:pt idx="2">
                  <c:v>5.3259600000000002</c:v>
                </c:pt>
                <c:pt idx="3">
                  <c:v>0</c:v>
                </c:pt>
                <c:pt idx="4">
                  <c:v>0.61936900000000006</c:v>
                </c:pt>
                <c:pt idx="5">
                  <c:v>1.3868739999999999</c:v>
                </c:pt>
                <c:pt idx="6">
                  <c:v>0</c:v>
                </c:pt>
                <c:pt idx="7">
                  <c:v>2.6920239999999995</c:v>
                </c:pt>
                <c:pt idx="8">
                  <c:v>7.9459549999999997</c:v>
                </c:pt>
                <c:pt idx="9">
                  <c:v>0.31049899999999997</c:v>
                </c:pt>
                <c:pt idx="10">
                  <c:v>0.424707</c:v>
                </c:pt>
                <c:pt idx="11">
                  <c:v>2.9121629999999996</c:v>
                </c:pt>
                <c:pt idx="12">
                  <c:v>0.56140299999999987</c:v>
                </c:pt>
                <c:pt idx="13">
                  <c:v>0.38808499999999996</c:v>
                </c:pt>
              </c:numCache>
            </c:numRef>
          </c:val>
          <c:extLst xmlns:c16r2="http://schemas.microsoft.com/office/drawing/2015/06/chart">
            <c:ext xmlns:c16="http://schemas.microsoft.com/office/drawing/2014/chart" uri="{C3380CC4-5D6E-409C-BE32-E72D297353CC}">
              <c16:uniqueId val="{0000000E-3D7F-459E-9273-050ECD600410}"/>
            </c:ext>
          </c:extLst>
        </c:ser>
        <c:ser>
          <c:idx val="15"/>
          <c:order val="15"/>
          <c:tx>
            <c:strRef>
              <c:f>'4.3'!$A$20</c:f>
              <c:strCache>
                <c:ptCount val="1"/>
                <c:pt idx="0">
                  <c:v>Zemní plyn</c:v>
                </c:pt>
              </c:strCache>
            </c:strRef>
          </c:tx>
          <c:spPr>
            <a:solidFill>
              <a:srgbClr val="EBE60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479.99135699999982</c:v>
                </c:pt>
                <c:pt idx="1">
                  <c:v>146.21118899999993</c:v>
                </c:pt>
                <c:pt idx="2">
                  <c:v>308.87278000000003</c:v>
                </c:pt>
                <c:pt idx="3">
                  <c:v>209.04616100000001</c:v>
                </c:pt>
                <c:pt idx="4">
                  <c:v>105.74503500000003</c:v>
                </c:pt>
                <c:pt idx="5">
                  <c:v>214.601821</c:v>
                </c:pt>
                <c:pt idx="6">
                  <c:v>128.18031200000001</c:v>
                </c:pt>
                <c:pt idx="7">
                  <c:v>315.03093100000018</c:v>
                </c:pt>
                <c:pt idx="8">
                  <c:v>326.06585799999999</c:v>
                </c:pt>
                <c:pt idx="9">
                  <c:v>140.74653799999999</c:v>
                </c:pt>
                <c:pt idx="10">
                  <c:v>126.76141700000005</c:v>
                </c:pt>
                <c:pt idx="11">
                  <c:v>1315.471828492399</c:v>
                </c:pt>
                <c:pt idx="12">
                  <c:v>219.13973899999999</c:v>
                </c:pt>
                <c:pt idx="13">
                  <c:v>460.74237100000011</c:v>
                </c:pt>
              </c:numCache>
            </c:numRef>
          </c:val>
          <c:extLst xmlns:c16r2="http://schemas.microsoft.com/office/drawing/2015/06/chart">
            <c:ext xmlns:c16="http://schemas.microsoft.com/office/drawing/2014/chart" uri="{C3380CC4-5D6E-409C-BE32-E72D297353CC}">
              <c16:uniqueId val="{0000000F-3D7F-459E-9273-050ECD600410}"/>
            </c:ext>
          </c:extLst>
        </c:ser>
        <c:dLbls>
          <c:showLegendKey val="0"/>
          <c:showVal val="0"/>
          <c:showCatName val="0"/>
          <c:showSerName val="0"/>
          <c:showPercent val="0"/>
          <c:showBubbleSize val="0"/>
        </c:dLbls>
        <c:gapWidth val="104"/>
        <c:overlap val="100"/>
        <c:axId val="105514880"/>
        <c:axId val="105516416"/>
      </c:barChart>
      <c:catAx>
        <c:axId val="105514880"/>
        <c:scaling>
          <c:orientation val="minMax"/>
        </c:scaling>
        <c:delete val="0"/>
        <c:axPos val="b"/>
        <c:numFmt formatCode="General" sourceLinked="0"/>
        <c:majorTickMark val="none"/>
        <c:minorTickMark val="none"/>
        <c:tickLblPos val="low"/>
        <c:txPr>
          <a:bodyPr rot="0" vert="horz"/>
          <a:lstStyle/>
          <a:p>
            <a:pPr>
              <a:defRPr sz="900"/>
            </a:pPr>
            <a:endParaRPr lang="cs-CZ"/>
          </a:p>
        </c:txPr>
        <c:crossAx val="105516416"/>
        <c:crosses val="autoZero"/>
        <c:auto val="1"/>
        <c:lblAlgn val="ctr"/>
        <c:lblOffset val="100"/>
        <c:noMultiLvlLbl val="0"/>
      </c:catAx>
      <c:valAx>
        <c:axId val="1055164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055148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xmlns:c16r2="http://schemas.microsoft.com/office/drawing/2015/06/chart">
            <c:ext xmlns:c16="http://schemas.microsoft.com/office/drawing/2014/chart" uri="{C3380CC4-5D6E-409C-BE32-E72D297353CC}">
              <c16:uniqueId val="{00000000-F940-447C-B862-1F3458568547}"/>
            </c:ext>
          </c:extLst>
        </c:ser>
        <c:dLbls>
          <c:showLegendKey val="0"/>
          <c:showVal val="0"/>
          <c:showCatName val="0"/>
          <c:showSerName val="0"/>
          <c:showPercent val="0"/>
          <c:showBubbleSize val="0"/>
        </c:dLbls>
        <c:gapWidth val="150"/>
        <c:axId val="165389824"/>
        <c:axId val="165391360"/>
      </c:barChart>
      <c:catAx>
        <c:axId val="165389824"/>
        <c:scaling>
          <c:orientation val="minMax"/>
        </c:scaling>
        <c:delete val="0"/>
        <c:axPos val="l"/>
        <c:numFmt formatCode="General" sourceLinked="1"/>
        <c:majorTickMark val="none"/>
        <c:minorTickMark val="none"/>
        <c:tickLblPos val="nextTo"/>
        <c:txPr>
          <a:bodyPr/>
          <a:lstStyle/>
          <a:p>
            <a:pPr>
              <a:defRPr sz="900"/>
            </a:pPr>
            <a:endParaRPr lang="cs-CZ"/>
          </a:p>
        </c:txPr>
        <c:crossAx val="165391360"/>
        <c:crosses val="autoZero"/>
        <c:auto val="1"/>
        <c:lblAlgn val="ctr"/>
        <c:lblOffset val="100"/>
        <c:noMultiLvlLbl val="0"/>
      </c:catAx>
      <c:valAx>
        <c:axId val="1653913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3898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2EFF-47AA-972B-D04BE81EF9A4}"/>
              </c:ext>
            </c:extLst>
          </c:dPt>
          <c:cat>
            <c:numRef>
              <c:f>'14.11'!$J$19:$J$26</c:f>
              <c:numCache>
                <c:formatCode>General</c:formatCode>
                <c:ptCount val="8"/>
              </c:numCache>
            </c:numRef>
          </c:cat>
          <c:val>
            <c:numRef>
              <c:f>'14.11'!$K$19:$K$26</c:f>
              <c:numCache>
                <c:formatCode>General</c:formatCode>
                <c:ptCount val="8"/>
              </c:numCache>
            </c:numRef>
          </c:val>
          <c:extLst xmlns:c16r2="http://schemas.microsoft.com/office/drawing/2015/06/chart">
            <c:ext xmlns:c16="http://schemas.microsoft.com/office/drawing/2014/chart" uri="{C3380CC4-5D6E-409C-BE32-E72D297353CC}">
              <c16:uniqueId val="{00000002-2EFF-47AA-972B-D04BE81EF9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xmlns:c16r2="http://schemas.microsoft.com/office/drawing/2015/06/chart">
            <c:ext xmlns:c16="http://schemas.microsoft.com/office/drawing/2014/chart" uri="{C3380CC4-5D6E-409C-BE32-E72D297353CC}">
              <c16:uniqueId val="{00000000-697F-42D3-8C71-40E64F4BA39C}"/>
            </c:ext>
          </c:extLst>
        </c:ser>
        <c:dLbls>
          <c:showLegendKey val="0"/>
          <c:showVal val="0"/>
          <c:showCatName val="0"/>
          <c:showSerName val="0"/>
          <c:showPercent val="0"/>
          <c:showBubbleSize val="0"/>
        </c:dLbls>
        <c:gapWidth val="150"/>
        <c:axId val="165654528"/>
        <c:axId val="165656064"/>
      </c:barChart>
      <c:catAx>
        <c:axId val="165654528"/>
        <c:scaling>
          <c:orientation val="maxMin"/>
        </c:scaling>
        <c:delete val="0"/>
        <c:axPos val="l"/>
        <c:numFmt formatCode="0.0" sourceLinked="1"/>
        <c:majorTickMark val="none"/>
        <c:minorTickMark val="none"/>
        <c:tickLblPos val="nextTo"/>
        <c:txPr>
          <a:bodyPr/>
          <a:lstStyle/>
          <a:p>
            <a:pPr>
              <a:defRPr sz="900"/>
            </a:pPr>
            <a:endParaRPr lang="cs-CZ"/>
          </a:p>
        </c:txPr>
        <c:crossAx val="165656064"/>
        <c:crosses val="autoZero"/>
        <c:auto val="1"/>
        <c:lblAlgn val="ctr"/>
        <c:lblOffset val="100"/>
        <c:noMultiLvlLbl val="0"/>
      </c:catAx>
      <c:valAx>
        <c:axId val="16565606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56545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xmlns:c16r2="http://schemas.microsoft.com/office/drawing/2015/06/chart">
            <c:ext xmlns:c16="http://schemas.microsoft.com/office/drawing/2014/chart" uri="{C3380CC4-5D6E-409C-BE32-E72D297353CC}">
              <c16:uniqueId val="{00000000-A479-4532-AF39-4CE236B46CFE}"/>
            </c:ext>
          </c:extLst>
        </c:ser>
        <c:dLbls>
          <c:showLegendKey val="0"/>
          <c:showVal val="0"/>
          <c:showCatName val="0"/>
          <c:showSerName val="0"/>
          <c:showPercent val="0"/>
          <c:showBubbleSize val="0"/>
        </c:dLbls>
        <c:gapWidth val="150"/>
        <c:axId val="165697024"/>
        <c:axId val="165698560"/>
      </c:barChart>
      <c:catAx>
        <c:axId val="165697024"/>
        <c:scaling>
          <c:orientation val="minMax"/>
        </c:scaling>
        <c:delete val="0"/>
        <c:axPos val="l"/>
        <c:numFmt formatCode="General" sourceLinked="1"/>
        <c:majorTickMark val="none"/>
        <c:minorTickMark val="none"/>
        <c:tickLblPos val="nextTo"/>
        <c:txPr>
          <a:bodyPr/>
          <a:lstStyle/>
          <a:p>
            <a:pPr>
              <a:defRPr sz="900"/>
            </a:pPr>
            <a:endParaRPr lang="cs-CZ"/>
          </a:p>
        </c:txPr>
        <c:crossAx val="165698560"/>
        <c:crosses val="autoZero"/>
        <c:auto val="1"/>
        <c:lblAlgn val="ctr"/>
        <c:lblOffset val="100"/>
        <c:noMultiLvlLbl val="0"/>
      </c:catAx>
      <c:valAx>
        <c:axId val="1656985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6970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extLst xmlns:c16r2="http://schemas.microsoft.com/office/drawing/2015/06/chart">
            <c:ext xmlns:c16="http://schemas.microsoft.com/office/drawing/2014/chart" uri="{C3380CC4-5D6E-409C-BE32-E72D297353CC}">
              <c16:uniqueId val="{00000000-11EA-41EF-A035-DFBE9C40DA46}"/>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extLst xmlns:c16r2="http://schemas.microsoft.com/office/drawing/2015/06/chart">
            <c:ext xmlns:c16="http://schemas.microsoft.com/office/drawing/2014/chart" uri="{C3380CC4-5D6E-409C-BE32-E72D297353CC}">
              <c16:uniqueId val="{00000001-11EA-41EF-A035-DFBE9C40DA46}"/>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extLst xmlns:c16r2="http://schemas.microsoft.com/office/drawing/2015/06/chart">
            <c:ext xmlns:c16="http://schemas.microsoft.com/office/drawing/2014/chart" uri="{C3380CC4-5D6E-409C-BE32-E72D297353CC}">
              <c16:uniqueId val="{00000002-11EA-41EF-A035-DFBE9C40DA46}"/>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extLst xmlns:c16r2="http://schemas.microsoft.com/office/drawing/2015/06/chart">
            <c:ext xmlns:c16="http://schemas.microsoft.com/office/drawing/2014/chart" uri="{C3380CC4-5D6E-409C-BE32-E72D297353CC}">
              <c16:uniqueId val="{00000003-11EA-41EF-A035-DFBE9C40DA46}"/>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extLst xmlns:c16r2="http://schemas.microsoft.com/office/drawing/2015/06/chart">
            <c:ext xmlns:c16="http://schemas.microsoft.com/office/drawing/2014/chart" uri="{C3380CC4-5D6E-409C-BE32-E72D297353CC}">
              <c16:uniqueId val="{00000004-11EA-41EF-A035-DFBE9C40DA46}"/>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extLst xmlns:c16r2="http://schemas.microsoft.com/office/drawing/2015/06/chart">
            <c:ext xmlns:c16="http://schemas.microsoft.com/office/drawing/2014/chart" uri="{C3380CC4-5D6E-409C-BE32-E72D297353CC}">
              <c16:uniqueId val="{00000005-11EA-41EF-A035-DFBE9C40DA46}"/>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extLst xmlns:c16r2="http://schemas.microsoft.com/office/drawing/2015/06/chart">
            <c:ext xmlns:c16="http://schemas.microsoft.com/office/drawing/2014/chart" uri="{C3380CC4-5D6E-409C-BE32-E72D297353CC}">
              <c16:uniqueId val="{00000006-11EA-41EF-A035-DFBE9C40DA46}"/>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extLst xmlns:c16r2="http://schemas.microsoft.com/office/drawing/2015/06/chart">
            <c:ext xmlns:c16="http://schemas.microsoft.com/office/drawing/2014/chart" uri="{C3380CC4-5D6E-409C-BE32-E72D297353CC}">
              <c16:uniqueId val="{00000007-11EA-41EF-A035-DFBE9C40DA46}"/>
            </c:ext>
          </c:extLst>
        </c:ser>
        <c:dLbls>
          <c:showLegendKey val="0"/>
          <c:showVal val="0"/>
          <c:showCatName val="0"/>
          <c:showSerName val="0"/>
          <c:showPercent val="0"/>
          <c:showBubbleSize val="0"/>
        </c:dLbls>
        <c:gapWidth val="150"/>
        <c:overlap val="100"/>
        <c:axId val="165744000"/>
        <c:axId val="165753984"/>
      </c:barChart>
      <c:catAx>
        <c:axId val="165744000"/>
        <c:scaling>
          <c:orientation val="minMax"/>
        </c:scaling>
        <c:delete val="0"/>
        <c:axPos val="b"/>
        <c:numFmt formatCode="General" sourceLinked="1"/>
        <c:majorTickMark val="none"/>
        <c:minorTickMark val="none"/>
        <c:tickLblPos val="nextTo"/>
        <c:txPr>
          <a:bodyPr/>
          <a:lstStyle/>
          <a:p>
            <a:pPr>
              <a:defRPr sz="900"/>
            </a:pPr>
            <a:endParaRPr lang="cs-CZ"/>
          </a:p>
        </c:txPr>
        <c:crossAx val="165753984"/>
        <c:crosses val="autoZero"/>
        <c:auto val="1"/>
        <c:lblAlgn val="ctr"/>
        <c:lblOffset val="100"/>
        <c:noMultiLvlLbl val="0"/>
      </c:catAx>
      <c:valAx>
        <c:axId val="1657539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574400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xmlns:c16r2="http://schemas.microsoft.com/office/drawing/2015/06/chart">
            <c:ext xmlns:c16="http://schemas.microsoft.com/office/drawing/2014/chart" uri="{C3380CC4-5D6E-409C-BE32-E72D297353CC}">
              <c16:uniqueId val="{00000000-3E9C-4459-BF98-C991E7618077}"/>
            </c:ext>
          </c:extLst>
        </c:ser>
        <c:dLbls>
          <c:showLegendKey val="0"/>
          <c:showVal val="0"/>
          <c:showCatName val="0"/>
          <c:showSerName val="0"/>
          <c:showPercent val="0"/>
          <c:showBubbleSize val="0"/>
        </c:dLbls>
        <c:gapWidth val="150"/>
        <c:axId val="165767040"/>
        <c:axId val="165768576"/>
      </c:barChart>
      <c:catAx>
        <c:axId val="165767040"/>
        <c:scaling>
          <c:orientation val="minMax"/>
        </c:scaling>
        <c:delete val="0"/>
        <c:axPos val="l"/>
        <c:numFmt formatCode="General" sourceLinked="1"/>
        <c:majorTickMark val="none"/>
        <c:minorTickMark val="none"/>
        <c:tickLblPos val="nextTo"/>
        <c:txPr>
          <a:bodyPr/>
          <a:lstStyle/>
          <a:p>
            <a:pPr>
              <a:defRPr sz="900"/>
            </a:pPr>
            <a:endParaRPr lang="cs-CZ"/>
          </a:p>
        </c:txPr>
        <c:crossAx val="165768576"/>
        <c:crosses val="autoZero"/>
        <c:auto val="1"/>
        <c:lblAlgn val="ctr"/>
        <c:lblOffset val="100"/>
        <c:noMultiLvlLbl val="0"/>
      </c:catAx>
      <c:valAx>
        <c:axId val="1657685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7670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336D-474E-BEC9-9309C0C195C3}"/>
              </c:ext>
            </c:extLst>
          </c:dPt>
          <c:cat>
            <c:numRef>
              <c:f>'14.12'!$J$19:$J$26</c:f>
              <c:numCache>
                <c:formatCode>General</c:formatCode>
                <c:ptCount val="8"/>
              </c:numCache>
            </c:numRef>
          </c:cat>
          <c:val>
            <c:numRef>
              <c:f>'14.12'!$K$19:$K$26</c:f>
              <c:numCache>
                <c:formatCode>General</c:formatCode>
                <c:ptCount val="8"/>
              </c:numCache>
            </c:numRef>
          </c:val>
          <c:extLst xmlns:c16r2="http://schemas.microsoft.com/office/drawing/2015/06/chart">
            <c:ext xmlns:c16="http://schemas.microsoft.com/office/drawing/2014/chart" uri="{C3380CC4-5D6E-409C-BE32-E72D297353CC}">
              <c16:uniqueId val="{00000002-336D-474E-BEC9-9309C0C19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xmlns:c16r2="http://schemas.microsoft.com/office/drawing/2015/06/chart">
            <c:ext xmlns:c16="http://schemas.microsoft.com/office/drawing/2014/chart" uri="{C3380CC4-5D6E-409C-BE32-E72D297353CC}">
              <c16:uniqueId val="{00000000-D56F-4182-A715-2204865E5D39}"/>
            </c:ext>
          </c:extLst>
        </c:ser>
        <c:dLbls>
          <c:showLegendKey val="0"/>
          <c:showVal val="0"/>
          <c:showCatName val="0"/>
          <c:showSerName val="0"/>
          <c:showPercent val="0"/>
          <c:showBubbleSize val="0"/>
        </c:dLbls>
        <c:gapWidth val="150"/>
        <c:axId val="165854592"/>
        <c:axId val="165860480"/>
      </c:barChart>
      <c:catAx>
        <c:axId val="165854592"/>
        <c:scaling>
          <c:orientation val="maxMin"/>
        </c:scaling>
        <c:delete val="0"/>
        <c:axPos val="l"/>
        <c:numFmt formatCode="0.0" sourceLinked="1"/>
        <c:majorTickMark val="none"/>
        <c:minorTickMark val="none"/>
        <c:tickLblPos val="nextTo"/>
        <c:txPr>
          <a:bodyPr/>
          <a:lstStyle/>
          <a:p>
            <a:pPr>
              <a:defRPr sz="900"/>
            </a:pPr>
            <a:endParaRPr lang="cs-CZ"/>
          </a:p>
        </c:txPr>
        <c:crossAx val="165860480"/>
        <c:crosses val="autoZero"/>
        <c:auto val="1"/>
        <c:lblAlgn val="ctr"/>
        <c:lblOffset val="100"/>
        <c:noMultiLvlLbl val="0"/>
      </c:catAx>
      <c:valAx>
        <c:axId val="1658604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5854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xmlns:c16r2="http://schemas.microsoft.com/office/drawing/2015/06/chart">
            <c:ext xmlns:c16="http://schemas.microsoft.com/office/drawing/2014/chart" uri="{C3380CC4-5D6E-409C-BE32-E72D297353CC}">
              <c16:uniqueId val="{00000000-E508-423F-A4D7-0306F204A656}"/>
            </c:ext>
          </c:extLst>
        </c:ser>
        <c:dLbls>
          <c:showLegendKey val="0"/>
          <c:showVal val="0"/>
          <c:showCatName val="0"/>
          <c:showSerName val="0"/>
          <c:showPercent val="0"/>
          <c:showBubbleSize val="0"/>
        </c:dLbls>
        <c:gapWidth val="150"/>
        <c:axId val="166102144"/>
        <c:axId val="166103680"/>
      </c:barChart>
      <c:catAx>
        <c:axId val="166102144"/>
        <c:scaling>
          <c:orientation val="minMax"/>
        </c:scaling>
        <c:delete val="0"/>
        <c:axPos val="l"/>
        <c:numFmt formatCode="General" sourceLinked="1"/>
        <c:majorTickMark val="none"/>
        <c:minorTickMark val="none"/>
        <c:tickLblPos val="nextTo"/>
        <c:txPr>
          <a:bodyPr/>
          <a:lstStyle/>
          <a:p>
            <a:pPr>
              <a:defRPr sz="900"/>
            </a:pPr>
            <a:endParaRPr lang="cs-CZ"/>
          </a:p>
        </c:txPr>
        <c:crossAx val="166103680"/>
        <c:crosses val="autoZero"/>
        <c:auto val="1"/>
        <c:lblAlgn val="ctr"/>
        <c:lblOffset val="100"/>
        <c:noMultiLvlLbl val="0"/>
      </c:catAx>
      <c:valAx>
        <c:axId val="1661036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61021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extLst xmlns:c16r2="http://schemas.microsoft.com/office/drawing/2015/06/chart">
            <c:ext xmlns:c16="http://schemas.microsoft.com/office/drawing/2014/chart" uri="{C3380CC4-5D6E-409C-BE32-E72D297353CC}">
              <c16:uniqueId val="{00000000-77B8-480B-BA47-5D3871D396D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extLst xmlns:c16r2="http://schemas.microsoft.com/office/drawing/2015/06/chart">
            <c:ext xmlns:c16="http://schemas.microsoft.com/office/drawing/2014/chart" uri="{C3380CC4-5D6E-409C-BE32-E72D297353CC}">
              <c16:uniqueId val="{00000001-77B8-480B-BA47-5D3871D396D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extLst xmlns:c16r2="http://schemas.microsoft.com/office/drawing/2015/06/chart">
            <c:ext xmlns:c16="http://schemas.microsoft.com/office/drawing/2014/chart" uri="{C3380CC4-5D6E-409C-BE32-E72D297353CC}">
              <c16:uniqueId val="{00000002-77B8-480B-BA47-5D3871D396D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extLst xmlns:c16r2="http://schemas.microsoft.com/office/drawing/2015/06/chart">
            <c:ext xmlns:c16="http://schemas.microsoft.com/office/drawing/2014/chart" uri="{C3380CC4-5D6E-409C-BE32-E72D297353CC}">
              <c16:uniqueId val="{00000003-77B8-480B-BA47-5D3871D396D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extLst xmlns:c16r2="http://schemas.microsoft.com/office/drawing/2015/06/chart">
            <c:ext xmlns:c16="http://schemas.microsoft.com/office/drawing/2014/chart" uri="{C3380CC4-5D6E-409C-BE32-E72D297353CC}">
              <c16:uniqueId val="{00000004-77B8-480B-BA47-5D3871D396D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extLst xmlns:c16r2="http://schemas.microsoft.com/office/drawing/2015/06/chart">
            <c:ext xmlns:c16="http://schemas.microsoft.com/office/drawing/2014/chart" uri="{C3380CC4-5D6E-409C-BE32-E72D297353CC}">
              <c16:uniqueId val="{00000005-77B8-480B-BA47-5D3871D396D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extLst xmlns:c16r2="http://schemas.microsoft.com/office/drawing/2015/06/chart">
            <c:ext xmlns:c16="http://schemas.microsoft.com/office/drawing/2014/chart" uri="{C3380CC4-5D6E-409C-BE32-E72D297353CC}">
              <c16:uniqueId val="{00000006-77B8-480B-BA47-5D3871D396D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extLst xmlns:c16r2="http://schemas.microsoft.com/office/drawing/2015/06/chart">
            <c:ext xmlns:c16="http://schemas.microsoft.com/office/drawing/2014/chart" uri="{C3380CC4-5D6E-409C-BE32-E72D297353CC}">
              <c16:uniqueId val="{00000007-77B8-480B-BA47-5D3871D396DC}"/>
            </c:ext>
          </c:extLst>
        </c:ser>
        <c:dLbls>
          <c:showLegendKey val="0"/>
          <c:showVal val="0"/>
          <c:showCatName val="0"/>
          <c:showSerName val="0"/>
          <c:showPercent val="0"/>
          <c:showBubbleSize val="0"/>
        </c:dLbls>
        <c:gapWidth val="150"/>
        <c:overlap val="100"/>
        <c:axId val="166493184"/>
        <c:axId val="166494976"/>
      </c:barChart>
      <c:catAx>
        <c:axId val="166493184"/>
        <c:scaling>
          <c:orientation val="minMax"/>
        </c:scaling>
        <c:delete val="0"/>
        <c:axPos val="b"/>
        <c:numFmt formatCode="General" sourceLinked="1"/>
        <c:majorTickMark val="none"/>
        <c:minorTickMark val="none"/>
        <c:tickLblPos val="nextTo"/>
        <c:txPr>
          <a:bodyPr/>
          <a:lstStyle/>
          <a:p>
            <a:pPr>
              <a:defRPr sz="900"/>
            </a:pPr>
            <a:endParaRPr lang="cs-CZ"/>
          </a:p>
        </c:txPr>
        <c:crossAx val="166494976"/>
        <c:crosses val="autoZero"/>
        <c:auto val="1"/>
        <c:lblAlgn val="ctr"/>
        <c:lblOffset val="100"/>
        <c:noMultiLvlLbl val="0"/>
      </c:catAx>
      <c:valAx>
        <c:axId val="1664949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649318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image" Target="../media/image2.png"/><Relationship Id="rId5" Type="http://schemas.openxmlformats.org/officeDocument/2006/relationships/chart" Target="../charts/chart40.xml"/><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image" Target="../media/image3.png"/><Relationship Id="rId5" Type="http://schemas.openxmlformats.org/officeDocument/2006/relationships/chart" Target="../charts/chart45.xm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1.wdp"/><Relationship Id="rId1" Type="http://schemas.openxmlformats.org/officeDocument/2006/relationships/image" Target="../media/image4.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2.wdp"/><Relationship Id="rId1" Type="http://schemas.openxmlformats.org/officeDocument/2006/relationships/image" Target="../media/image5.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3.wdp"/><Relationship Id="rId1" Type="http://schemas.openxmlformats.org/officeDocument/2006/relationships/image" Target="../media/image6.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4.wdp"/><Relationship Id="rId1" Type="http://schemas.openxmlformats.org/officeDocument/2006/relationships/image" Target="../media/image7.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5.wdp"/><Relationship Id="rId1" Type="http://schemas.openxmlformats.org/officeDocument/2006/relationships/image" Target="../media/image8.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0.png"/><Relationship Id="rId7" Type="http://schemas.openxmlformats.org/officeDocument/2006/relationships/chart" Target="../charts/chart73.xml"/><Relationship Id="rId2" Type="http://schemas.microsoft.com/office/2007/relationships/hdphoto" Target="../media/hdphoto6.wdp"/><Relationship Id="rId1" Type="http://schemas.openxmlformats.org/officeDocument/2006/relationships/image" Target="../media/image9.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7.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8.wdp"/><Relationship Id="rId1" Type="http://schemas.openxmlformats.org/officeDocument/2006/relationships/image" Target="../media/image11.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3.png"/><Relationship Id="rId7" Type="http://schemas.openxmlformats.org/officeDocument/2006/relationships/chart" Target="../charts/chart83.xml"/><Relationship Id="rId2" Type="http://schemas.microsoft.com/office/2007/relationships/hdphoto" Target="../media/hdphoto9.wdp"/><Relationship Id="rId1" Type="http://schemas.openxmlformats.org/officeDocument/2006/relationships/image" Target="../media/image12.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0.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5.png"/><Relationship Id="rId7" Type="http://schemas.openxmlformats.org/officeDocument/2006/relationships/chart" Target="../charts/chart88.xml"/><Relationship Id="rId2" Type="http://schemas.microsoft.com/office/2007/relationships/hdphoto" Target="../media/hdphoto11.wdp"/><Relationship Id="rId1" Type="http://schemas.openxmlformats.org/officeDocument/2006/relationships/image" Target="../media/image14.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2.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17.png"/><Relationship Id="rId7" Type="http://schemas.openxmlformats.org/officeDocument/2006/relationships/chart" Target="../charts/chart93.xml"/><Relationship Id="rId2" Type="http://schemas.microsoft.com/office/2007/relationships/hdphoto" Target="../media/hdphoto13.wdp"/><Relationship Id="rId1" Type="http://schemas.openxmlformats.org/officeDocument/2006/relationships/image" Target="../media/image16.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4.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19.png"/><Relationship Id="rId7" Type="http://schemas.openxmlformats.org/officeDocument/2006/relationships/chart" Target="../charts/chart98.xml"/><Relationship Id="rId2" Type="http://schemas.microsoft.com/office/2007/relationships/hdphoto" Target="../media/hdphoto15.wdp"/><Relationship Id="rId1" Type="http://schemas.openxmlformats.org/officeDocument/2006/relationships/image" Target="../media/image18.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6.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7.wdp"/><Relationship Id="rId1" Type="http://schemas.openxmlformats.org/officeDocument/2006/relationships/image" Target="../media/image20.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8.wdp"/><Relationship Id="rId1" Type="http://schemas.openxmlformats.org/officeDocument/2006/relationships/image" Target="../media/image21.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image" Target="../media/image22.png"/><Relationship Id="rId5" Type="http://schemas.openxmlformats.org/officeDocument/2006/relationships/chart" Target="../charts/chart115.xml"/><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image" Target="../media/image23.png"/><Relationship Id="rId5" Type="http://schemas.openxmlformats.org/officeDocument/2006/relationships/chart" Target="../charts/chart120.xml"/><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image" Target="../media/image24.png"/><Relationship Id="rId5" Type="http://schemas.openxmlformats.org/officeDocument/2006/relationships/chart" Target="../charts/chart125.xml"/><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image" Target="../media/image25.png"/><Relationship Id="rId5" Type="http://schemas.openxmlformats.org/officeDocument/2006/relationships/chart" Target="../charts/chart130.xml"/><Relationship Id="rId4" Type="http://schemas.openxmlformats.org/officeDocument/2006/relationships/chart" Target="../charts/chart129.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image" Target="../media/image26.png"/><Relationship Id="rId5" Type="http://schemas.openxmlformats.org/officeDocument/2006/relationships/chart" Target="../charts/chart135.xml"/><Relationship Id="rId4" Type="http://schemas.openxmlformats.org/officeDocument/2006/relationships/chart" Target="../charts/chart134.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image" Target="../media/image27.png"/><Relationship Id="rId5" Type="http://schemas.openxmlformats.org/officeDocument/2006/relationships/chart" Target="../charts/chart140.xml"/><Relationship Id="rId4" Type="http://schemas.openxmlformats.org/officeDocument/2006/relationships/chart" Target="../charts/chart139.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image" Target="../media/image28.png"/><Relationship Id="rId5" Type="http://schemas.openxmlformats.org/officeDocument/2006/relationships/chart" Target="../charts/chart145.xml"/><Relationship Id="rId4" Type="http://schemas.openxmlformats.org/officeDocument/2006/relationships/chart" Target="../charts/chart144.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image" Target="../media/image29.png"/><Relationship Id="rId5" Type="http://schemas.openxmlformats.org/officeDocument/2006/relationships/chart" Target="../charts/chart150.xml"/><Relationship Id="rId4" Type="http://schemas.openxmlformats.org/officeDocument/2006/relationships/chart" Target="../charts/chart149.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image" Target="../media/image30.png"/><Relationship Id="rId5" Type="http://schemas.openxmlformats.org/officeDocument/2006/relationships/chart" Target="../charts/chart155.xml"/><Relationship Id="rId4" Type="http://schemas.openxmlformats.org/officeDocument/2006/relationships/chart" Target="../charts/chart154.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image" Target="../media/image31.png"/><Relationship Id="rId5" Type="http://schemas.openxmlformats.org/officeDocument/2006/relationships/chart" Target="../charts/chart160.xml"/><Relationship Id="rId4" Type="http://schemas.openxmlformats.org/officeDocument/2006/relationships/chart" Target="../charts/chart159.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image" Target="../media/image32.png"/><Relationship Id="rId5" Type="http://schemas.openxmlformats.org/officeDocument/2006/relationships/chart" Target="../charts/chart165.xml"/><Relationship Id="rId4" Type="http://schemas.openxmlformats.org/officeDocument/2006/relationships/chart" Target="../charts/chart1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image" Target="../media/image33.png"/><Relationship Id="rId5" Type="http://schemas.openxmlformats.org/officeDocument/2006/relationships/chart" Target="../charts/chart170.xml"/><Relationship Id="rId4" Type="http://schemas.openxmlformats.org/officeDocument/2006/relationships/chart" Target="../charts/chart16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179.xml"/><Relationship Id="rId1" Type="http://schemas.openxmlformats.org/officeDocument/2006/relationships/chart" Target="../charts/chart17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84843</xdr:rowOff>
    </xdr:from>
    <xdr:to>
      <xdr:col>9</xdr:col>
      <xdr:colOff>674473</xdr:colOff>
      <xdr:row>37</xdr:row>
      <xdr:rowOff>76200</xdr:rowOff>
    </xdr:to>
    <xdr:sp macro="" textlink="">
      <xdr:nvSpPr>
        <xdr:cNvPr id="2" name="TextovéPole 1">
          <a:extLst>
            <a:ext uri="{FF2B5EF4-FFF2-40B4-BE49-F238E27FC236}">
              <a16:creationId xmlns="" xmlns:a16="http://schemas.microsoft.com/office/drawing/2014/main" id="{00000000-0008-0000-0000-000002000000}"/>
            </a:ext>
          </a:extLst>
        </xdr:cNvPr>
        <xdr:cNvSpPr txBox="1"/>
      </xdr:nvSpPr>
      <xdr:spPr>
        <a:xfrm>
          <a:off x="0" y="4942593"/>
          <a:ext cx="6618073" cy="1382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2000" b="1">
              <a:solidFill>
                <a:sysClr val="windowText" lastClr="000000"/>
              </a:solidFill>
            </a:rPr>
            <a:t>Čtvrtletní zpráva</a:t>
          </a:r>
        </a:p>
        <a:p>
          <a:pPr algn="ctr"/>
          <a:r>
            <a:rPr lang="cs-CZ" sz="2000" b="1">
              <a:solidFill>
                <a:sysClr val="windowText" lastClr="000000"/>
              </a:solidFill>
            </a:rPr>
            <a:t>o provozu teplárenských soustav ČR</a:t>
          </a:r>
        </a:p>
      </xdr:txBody>
    </xdr:sp>
    <xdr:clientData/>
  </xdr:twoCellAnchor>
  <xdr:twoCellAnchor editAs="oneCell">
    <xdr:from>
      <xdr:col>2</xdr:col>
      <xdr:colOff>304534</xdr:colOff>
      <xdr:row>17</xdr:row>
      <xdr:rowOff>136072</xdr:rowOff>
    </xdr:from>
    <xdr:to>
      <xdr:col>7</xdr:col>
      <xdr:colOff>342725</xdr:colOff>
      <xdr:row>28</xdr:row>
      <xdr:rowOff>44269</xdr:rowOff>
    </xdr:to>
    <xdr:pic>
      <xdr:nvPicPr>
        <xdr:cNvPr id="3" name="Obrázek 2">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7559" y="2888797"/>
          <a:ext cx="3324316" cy="1689372"/>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a:extLst>
            <a:ext uri="{FF2B5EF4-FFF2-40B4-BE49-F238E27FC236}">
              <a16:creationId xmlns=""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22</xdr:row>
      <xdr:rowOff>104774</xdr:rowOff>
    </xdr:from>
    <xdr:to>
      <xdr:col>7</xdr:col>
      <xdr:colOff>152399</xdr:colOff>
      <xdr:row>36</xdr:row>
      <xdr:rowOff>57149</xdr:rowOff>
    </xdr:to>
    <xdr:graphicFrame macro="">
      <xdr:nvGraphicFramePr>
        <xdr:cNvPr id="4" name="Graf 3">
          <a:extLst>
            <a:ext uri="{FF2B5EF4-FFF2-40B4-BE49-F238E27FC236}">
              <a16:creationId xmlns=""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33</xdr:row>
      <xdr:rowOff>85726</xdr:rowOff>
    </xdr:from>
    <xdr:to>
      <xdr:col>7</xdr:col>
      <xdr:colOff>276224</xdr:colOff>
      <xdr:row>45</xdr:row>
      <xdr:rowOff>123826</xdr:rowOff>
    </xdr:to>
    <xdr:graphicFrame macro="">
      <xdr:nvGraphicFramePr>
        <xdr:cNvPr id="3" name="Graf 2">
          <a:extLst>
            <a:ext uri="{FF2B5EF4-FFF2-40B4-BE49-F238E27FC236}">
              <a16:creationId xmlns=""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66675</xdr:colOff>
      <xdr:row>17</xdr:row>
      <xdr:rowOff>19051</xdr:rowOff>
    </xdr:from>
    <xdr:to>
      <xdr:col>13</xdr:col>
      <xdr:colOff>628650</xdr:colOff>
      <xdr:row>39</xdr:row>
      <xdr:rowOff>85725</xdr:rowOff>
    </xdr:to>
    <xdr:graphicFrame macro="">
      <xdr:nvGraphicFramePr>
        <xdr:cNvPr id="3" name="Graf 2">
          <a:extLst>
            <a:ext uri="{FF2B5EF4-FFF2-40B4-BE49-F238E27FC236}">
              <a16:creationId xmlns=""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a:extLst>
            <a:ext uri="{FF2B5EF4-FFF2-40B4-BE49-F238E27FC236}">
              <a16:creationId xmlns=""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a:extLst>
            <a:ext uri="{FF2B5EF4-FFF2-40B4-BE49-F238E27FC236}">
              <a16:creationId xmlns=""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19050</xdr:colOff>
      <xdr:row>36</xdr:row>
      <xdr:rowOff>161922</xdr:rowOff>
    </xdr:from>
    <xdr:to>
      <xdr:col>6</xdr:col>
      <xdr:colOff>552150</xdr:colOff>
      <xdr:row>46</xdr:row>
      <xdr:rowOff>109722</xdr:rowOff>
    </xdr:to>
    <xdr:graphicFrame macro="">
      <xdr:nvGraphicFramePr>
        <xdr:cNvPr id="4" name="Graf 3">
          <a:extLst>
            <a:ext uri="{FF2B5EF4-FFF2-40B4-BE49-F238E27FC236}">
              <a16:creationId xmlns=""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390526</xdr:colOff>
      <xdr:row>36</xdr:row>
      <xdr:rowOff>200023</xdr:rowOff>
    </xdr:from>
    <xdr:to>
      <xdr:col>8</xdr:col>
      <xdr:colOff>772276</xdr:colOff>
      <xdr:row>46</xdr:row>
      <xdr:rowOff>111823</xdr:rowOff>
    </xdr:to>
    <xdr:graphicFrame macro="">
      <xdr:nvGraphicFramePr>
        <xdr:cNvPr id="2" name="Graf 1">
          <a:extLst>
            <a:ext uri="{FF2B5EF4-FFF2-40B4-BE49-F238E27FC236}">
              <a16:creationId xmlns=""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161924</xdr:rowOff>
    </xdr:from>
    <xdr:to>
      <xdr:col>1</xdr:col>
      <xdr:colOff>726600</xdr:colOff>
      <xdr:row>46</xdr:row>
      <xdr:rowOff>109724</xdr:rowOff>
    </xdr:to>
    <xdr:graphicFrame macro="">
      <xdr:nvGraphicFramePr>
        <xdr:cNvPr id="3" name="Graf 2">
          <a:extLst>
            <a:ext uri="{FF2B5EF4-FFF2-40B4-BE49-F238E27FC236}">
              <a16:creationId xmlns=""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28</xdr:row>
      <xdr:rowOff>9525</xdr:rowOff>
    </xdr:from>
    <xdr:to>
      <xdr:col>0</xdr:col>
      <xdr:colOff>123825</xdr:colOff>
      <xdr:row>36</xdr:row>
      <xdr:rowOff>0</xdr:rowOff>
    </xdr:to>
    <xdr:graphicFrame macro="">
      <xdr:nvGraphicFramePr>
        <xdr:cNvPr id="6" name="Graf 5">
          <a:extLst>
            <a:ext uri="{FF2B5EF4-FFF2-40B4-BE49-F238E27FC236}">
              <a16:creationId xmlns=""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10</xdr:row>
      <xdr:rowOff>0</xdr:rowOff>
    </xdr:from>
    <xdr:to>
      <xdr:col>0</xdr:col>
      <xdr:colOff>161925</xdr:colOff>
      <xdr:row>25</xdr:row>
      <xdr:rowOff>142874</xdr:rowOff>
    </xdr:to>
    <xdr:graphicFrame macro="">
      <xdr:nvGraphicFramePr>
        <xdr:cNvPr id="8" name="Graf 7">
          <a:extLst>
            <a:ext uri="{FF2B5EF4-FFF2-40B4-BE49-F238E27FC236}">
              <a16:creationId xmlns=""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xdr:row>
      <xdr:rowOff>190500</xdr:rowOff>
    </xdr:from>
    <xdr:to>
      <xdr:col>0</xdr:col>
      <xdr:colOff>884286</xdr:colOff>
      <xdr:row>7</xdr:row>
      <xdr:rowOff>51371</xdr:rowOff>
    </xdr:to>
    <xdr:pic>
      <xdr:nvPicPr>
        <xdr:cNvPr id="12" name="Obrázek 11">
          <a:extLst>
            <a:ext uri="{FF2B5EF4-FFF2-40B4-BE49-F238E27FC236}">
              <a16:creationId xmlns="" xmlns:a16="http://schemas.microsoft.com/office/drawing/2014/main" id="{00000000-0008-0000-1000-00000C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428625"/>
          <a:ext cx="884286" cy="5085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409576</xdr:colOff>
      <xdr:row>34</xdr:row>
      <xdr:rowOff>180974</xdr:rowOff>
    </xdr:from>
    <xdr:to>
      <xdr:col>8</xdr:col>
      <xdr:colOff>791326</xdr:colOff>
      <xdr:row>45</xdr:row>
      <xdr:rowOff>123826</xdr:rowOff>
    </xdr:to>
    <xdr:graphicFrame macro="">
      <xdr:nvGraphicFramePr>
        <xdr:cNvPr id="3" name="Graf 2">
          <a:extLst>
            <a:ext uri="{FF2B5EF4-FFF2-40B4-BE49-F238E27FC236}">
              <a16:creationId xmlns=""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34</xdr:row>
      <xdr:rowOff>161924</xdr:rowOff>
    </xdr:from>
    <xdr:to>
      <xdr:col>1</xdr:col>
      <xdr:colOff>726601</xdr:colOff>
      <xdr:row>45</xdr:row>
      <xdr:rowOff>148124</xdr:rowOff>
    </xdr:to>
    <xdr:graphicFrame macro="">
      <xdr:nvGraphicFramePr>
        <xdr:cNvPr id="4" name="Graf 3">
          <a:extLst>
            <a:ext uri="{FF2B5EF4-FFF2-40B4-BE49-F238E27FC236}">
              <a16:creationId xmlns=""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16</xdr:colOff>
      <xdr:row>0</xdr:row>
      <xdr:rowOff>190533</xdr:rowOff>
    </xdr:from>
    <xdr:to>
      <xdr:col>0</xdr:col>
      <xdr:colOff>884302</xdr:colOff>
      <xdr:row>6</xdr:row>
      <xdr:rowOff>51404</xdr:rowOff>
    </xdr:to>
    <xdr:pic>
      <xdr:nvPicPr>
        <xdr:cNvPr id="13" name="Obrázek 12">
          <a:extLst>
            <a:ext uri="{FF2B5EF4-FFF2-40B4-BE49-F238E27FC236}">
              <a16:creationId xmlns="" xmlns:a16="http://schemas.microsoft.com/office/drawing/2014/main" id="{00000000-0008-0000-1100-00000D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16" y="190533"/>
          <a:ext cx="884286" cy="5085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a:extLst>
            <a:ext uri="{FF2B5EF4-FFF2-40B4-BE49-F238E27FC236}">
              <a16:creationId xmlns=""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 xmlns:a16="http://schemas.microsoft.com/office/drawing/2014/main"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 xmlns:a16="http://schemas.microsoft.com/office/drawing/2014/main"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 xmlns:a16="http://schemas.microsoft.com/office/drawing/2014/main"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 xmlns:a16="http://schemas.microsoft.com/office/drawing/2014/main"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 xmlns:a16="http://schemas.microsoft.com/office/drawing/2014/main"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 xmlns:a16="http://schemas.microsoft.com/office/drawing/2014/main"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a:extLst>
            <a:ext uri="{FF2B5EF4-FFF2-40B4-BE49-F238E27FC236}">
              <a16:creationId xmlns=""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 xmlns:a16="http://schemas.microsoft.com/office/drawing/2014/main"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a:extLst>
            <a:ext uri="{FF2B5EF4-FFF2-40B4-BE49-F238E27FC236}">
              <a16:creationId xmlns=""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400051</xdr:colOff>
      <xdr:row>34</xdr:row>
      <xdr:rowOff>180974</xdr:rowOff>
    </xdr:from>
    <xdr:to>
      <xdr:col>8</xdr:col>
      <xdr:colOff>781801</xdr:colOff>
      <xdr:row>45</xdr:row>
      <xdr:rowOff>123826</xdr:rowOff>
    </xdr:to>
    <xdr:graphicFrame macro="">
      <xdr:nvGraphicFramePr>
        <xdr:cNvPr id="3" name="Graf 2">
          <a:extLst>
            <a:ext uri="{FF2B5EF4-FFF2-40B4-BE49-F238E27FC236}">
              <a16:creationId xmlns=""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1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1F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381001</xdr:colOff>
      <xdr:row>34</xdr:row>
      <xdr:rowOff>219074</xdr:rowOff>
    </xdr:from>
    <xdr:to>
      <xdr:col>8</xdr:col>
      <xdr:colOff>762751</xdr:colOff>
      <xdr:row>46</xdr:row>
      <xdr:rowOff>9526</xdr:rowOff>
    </xdr:to>
    <xdr:graphicFrame macro="">
      <xdr:nvGraphicFramePr>
        <xdr:cNvPr id="3" name="Graf 2">
          <a:extLst>
            <a:ext uri="{FF2B5EF4-FFF2-40B4-BE49-F238E27FC236}">
              <a16:creationId xmlns=""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7</xdr:colOff>
      <xdr:row>0</xdr:row>
      <xdr:rowOff>190514</xdr:rowOff>
    </xdr:from>
    <xdr:to>
      <xdr:col>0</xdr:col>
      <xdr:colOff>884293</xdr:colOff>
      <xdr:row>6</xdr:row>
      <xdr:rowOff>51385</xdr:rowOff>
    </xdr:to>
    <xdr:pic>
      <xdr:nvPicPr>
        <xdr:cNvPr id="7" name="Obrázek 6">
          <a:extLst>
            <a:ext uri="{FF2B5EF4-FFF2-40B4-BE49-F238E27FC236}">
              <a16:creationId xmlns="" xmlns:a16="http://schemas.microsoft.com/office/drawing/2014/main" id="{00000000-0008-0000-20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7" y="190514"/>
          <a:ext cx="884286" cy="50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24</xdr:row>
      <xdr:rowOff>9526</xdr:rowOff>
    </xdr:from>
    <xdr:to>
      <xdr:col>7</xdr:col>
      <xdr:colOff>129601</xdr:colOff>
      <xdr:row>45</xdr:row>
      <xdr:rowOff>114300</xdr:rowOff>
    </xdr:to>
    <xdr:graphicFrame macro="">
      <xdr:nvGraphicFramePr>
        <xdr:cNvPr id="2" name="Graf 1">
          <a:extLst>
            <a:ext uri="{FF2B5EF4-FFF2-40B4-BE49-F238E27FC236}">
              <a16:creationId xmlns=""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9525</xdr:rowOff>
    </xdr:from>
    <xdr:to>
      <xdr:col>0</xdr:col>
      <xdr:colOff>123825</xdr:colOff>
      <xdr:row>23</xdr:row>
      <xdr:rowOff>0</xdr:rowOff>
    </xdr:to>
    <xdr:graphicFrame macro="">
      <xdr:nvGraphicFramePr>
        <xdr:cNvPr id="5" name="Graf 4">
          <a:extLst>
            <a:ext uri="{FF2B5EF4-FFF2-40B4-BE49-F238E27FC236}">
              <a16:creationId xmlns=""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9525</xdr:rowOff>
    </xdr:from>
    <xdr:to>
      <xdr:col>13</xdr:col>
      <xdr:colOff>683399</xdr:colOff>
      <xdr:row>45</xdr:row>
      <xdr:rowOff>113925</xdr:rowOff>
    </xdr:to>
    <xdr:graphicFrame macro="">
      <xdr:nvGraphicFramePr>
        <xdr:cNvPr id="3" name="Graf 2">
          <a:extLst>
            <a:ext uri="{FF2B5EF4-FFF2-40B4-BE49-F238E27FC236}">
              <a16:creationId xmlns=""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2</xdr:col>
      <xdr:colOff>9527</xdr:colOff>
      <xdr:row>34</xdr:row>
      <xdr:rowOff>161924</xdr:rowOff>
    </xdr:from>
    <xdr:to>
      <xdr:col>6</xdr:col>
      <xdr:colOff>542627</xdr:colOff>
      <xdr:row>45</xdr:row>
      <xdr:rowOff>148124</xdr:rowOff>
    </xdr:to>
    <xdr:graphicFrame macro="">
      <xdr:nvGraphicFramePr>
        <xdr:cNvPr id="2" name="Graf 1">
          <a:extLst>
            <a:ext uri="{FF2B5EF4-FFF2-40B4-BE49-F238E27FC236}">
              <a16:creationId xmlns=""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361951</xdr:colOff>
      <xdr:row>34</xdr:row>
      <xdr:rowOff>228599</xdr:rowOff>
    </xdr:from>
    <xdr:to>
      <xdr:col>8</xdr:col>
      <xdr:colOff>723901</xdr:colOff>
      <xdr:row>46</xdr:row>
      <xdr:rowOff>19051</xdr:rowOff>
    </xdr:to>
    <xdr:graphicFrame macro="">
      <xdr:nvGraphicFramePr>
        <xdr:cNvPr id="3" name="Graf 2">
          <a:extLst>
            <a:ext uri="{FF2B5EF4-FFF2-40B4-BE49-F238E27FC236}">
              <a16:creationId xmlns=""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21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2</xdr:col>
      <xdr:colOff>9527</xdr:colOff>
      <xdr:row>35</xdr:row>
      <xdr:rowOff>161924</xdr:rowOff>
    </xdr:from>
    <xdr:to>
      <xdr:col>6</xdr:col>
      <xdr:colOff>542627</xdr:colOff>
      <xdr:row>46</xdr:row>
      <xdr:rowOff>104924</xdr:rowOff>
    </xdr:to>
    <xdr:graphicFrame macro="">
      <xdr:nvGraphicFramePr>
        <xdr:cNvPr id="2" name="Graf 1">
          <a:extLst>
            <a:ext uri="{FF2B5EF4-FFF2-40B4-BE49-F238E27FC236}">
              <a16:creationId xmlns=""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304799</xdr:colOff>
      <xdr:row>35</xdr:row>
      <xdr:rowOff>190499</xdr:rowOff>
    </xdr:from>
    <xdr:to>
      <xdr:col>8</xdr:col>
      <xdr:colOff>686549</xdr:colOff>
      <xdr:row>46</xdr:row>
      <xdr:rowOff>85725</xdr:rowOff>
    </xdr:to>
    <xdr:graphicFrame macro="">
      <xdr:nvGraphicFramePr>
        <xdr:cNvPr id="3" name="Graf 2">
          <a:extLst>
            <a:ext uri="{FF2B5EF4-FFF2-40B4-BE49-F238E27FC236}">
              <a16:creationId xmlns=""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104924</xdr:rowOff>
    </xdr:to>
    <xdr:graphicFrame macro="">
      <xdr:nvGraphicFramePr>
        <xdr:cNvPr id="4" name="Graf 3">
          <a:extLst>
            <a:ext uri="{FF2B5EF4-FFF2-40B4-BE49-F238E27FC236}">
              <a16:creationId xmlns=""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 xmlns:a16="http://schemas.microsoft.com/office/drawing/2014/main" id="{00000000-0008-0000-2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22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838202</xdr:colOff>
      <xdr:row>34</xdr:row>
      <xdr:rowOff>161924</xdr:rowOff>
    </xdr:from>
    <xdr:to>
      <xdr:col>6</xdr:col>
      <xdr:colOff>523577</xdr:colOff>
      <xdr:row>45</xdr:row>
      <xdr:rowOff>148124</xdr:rowOff>
    </xdr:to>
    <xdr:graphicFrame macro="">
      <xdr:nvGraphicFramePr>
        <xdr:cNvPr id="2" name="Graf 1">
          <a:extLst>
            <a:ext uri="{FF2B5EF4-FFF2-40B4-BE49-F238E27FC236}">
              <a16:creationId xmlns=""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352425</xdr:colOff>
      <xdr:row>35</xdr:row>
      <xdr:rowOff>19049</xdr:rowOff>
    </xdr:from>
    <xdr:to>
      <xdr:col>8</xdr:col>
      <xdr:colOff>734175</xdr:colOff>
      <xdr:row>46</xdr:row>
      <xdr:rowOff>38101</xdr:rowOff>
    </xdr:to>
    <xdr:graphicFrame macro="">
      <xdr:nvGraphicFramePr>
        <xdr:cNvPr id="3" name="Graf 2">
          <a:extLst>
            <a:ext uri="{FF2B5EF4-FFF2-40B4-BE49-F238E27FC236}">
              <a16:creationId xmlns=""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2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23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2</xdr:col>
      <xdr:colOff>2</xdr:colOff>
      <xdr:row>34</xdr:row>
      <xdr:rowOff>161924</xdr:rowOff>
    </xdr:from>
    <xdr:to>
      <xdr:col>6</xdr:col>
      <xdr:colOff>533102</xdr:colOff>
      <xdr:row>45</xdr:row>
      <xdr:rowOff>148124</xdr:rowOff>
    </xdr:to>
    <xdr:graphicFrame macro="">
      <xdr:nvGraphicFramePr>
        <xdr:cNvPr id="2" name="Graf 1">
          <a:extLst>
            <a:ext uri="{FF2B5EF4-FFF2-40B4-BE49-F238E27FC236}">
              <a16:creationId xmlns=""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371476</xdr:colOff>
      <xdr:row>35</xdr:row>
      <xdr:rowOff>19049</xdr:rowOff>
    </xdr:from>
    <xdr:to>
      <xdr:col>8</xdr:col>
      <xdr:colOff>752476</xdr:colOff>
      <xdr:row>46</xdr:row>
      <xdr:rowOff>38101</xdr:rowOff>
    </xdr:to>
    <xdr:graphicFrame macro="">
      <xdr:nvGraphicFramePr>
        <xdr:cNvPr id="3" name="Graf 2">
          <a:extLst>
            <a:ext uri="{FF2B5EF4-FFF2-40B4-BE49-F238E27FC236}">
              <a16:creationId xmlns=""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2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24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2</xdr:col>
      <xdr:colOff>9527</xdr:colOff>
      <xdr:row>34</xdr:row>
      <xdr:rowOff>161924</xdr:rowOff>
    </xdr:from>
    <xdr:to>
      <xdr:col>6</xdr:col>
      <xdr:colOff>542627</xdr:colOff>
      <xdr:row>45</xdr:row>
      <xdr:rowOff>148124</xdr:rowOff>
    </xdr:to>
    <xdr:graphicFrame macro="">
      <xdr:nvGraphicFramePr>
        <xdr:cNvPr id="2" name="Graf 1">
          <a:extLst>
            <a:ext uri="{FF2B5EF4-FFF2-40B4-BE49-F238E27FC236}">
              <a16:creationId xmlns=""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333376</xdr:colOff>
      <xdr:row>35</xdr:row>
      <xdr:rowOff>19049</xdr:rowOff>
    </xdr:from>
    <xdr:to>
      <xdr:col>8</xdr:col>
      <xdr:colOff>714376</xdr:colOff>
      <xdr:row>46</xdr:row>
      <xdr:rowOff>38101</xdr:rowOff>
    </xdr:to>
    <xdr:graphicFrame macro="">
      <xdr:nvGraphicFramePr>
        <xdr:cNvPr id="3" name="Graf 2">
          <a:extLst>
            <a:ext uri="{FF2B5EF4-FFF2-40B4-BE49-F238E27FC236}">
              <a16:creationId xmlns=""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2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25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2</xdr:col>
      <xdr:colOff>19052</xdr:colOff>
      <xdr:row>35</xdr:row>
      <xdr:rowOff>161925</xdr:rowOff>
    </xdr:from>
    <xdr:to>
      <xdr:col>6</xdr:col>
      <xdr:colOff>552152</xdr:colOff>
      <xdr:row>46</xdr:row>
      <xdr:rowOff>104925</xdr:rowOff>
    </xdr:to>
    <xdr:graphicFrame macro="">
      <xdr:nvGraphicFramePr>
        <xdr:cNvPr id="2" name="Graf 1">
          <a:extLst>
            <a:ext uri="{FF2B5EF4-FFF2-40B4-BE49-F238E27FC236}">
              <a16:creationId xmlns=""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390526</xdr:colOff>
      <xdr:row>35</xdr:row>
      <xdr:rowOff>209549</xdr:rowOff>
    </xdr:from>
    <xdr:to>
      <xdr:col>8</xdr:col>
      <xdr:colOff>772276</xdr:colOff>
      <xdr:row>46</xdr:row>
      <xdr:rowOff>85725</xdr:rowOff>
    </xdr:to>
    <xdr:graphicFrame macro="">
      <xdr:nvGraphicFramePr>
        <xdr:cNvPr id="3" name="Graf 2">
          <a:extLst>
            <a:ext uri="{FF2B5EF4-FFF2-40B4-BE49-F238E27FC236}">
              <a16:creationId xmlns=""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104775</xdr:rowOff>
    </xdr:to>
    <xdr:graphicFrame macro="">
      <xdr:nvGraphicFramePr>
        <xdr:cNvPr id="4" name="Graf 3">
          <a:extLst>
            <a:ext uri="{FF2B5EF4-FFF2-40B4-BE49-F238E27FC236}">
              <a16:creationId xmlns=""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 xmlns:a16="http://schemas.microsoft.com/office/drawing/2014/main" id="{00000000-0008-0000-2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a:extLst>
            <a:ext uri="{FF2B5EF4-FFF2-40B4-BE49-F238E27FC236}">
              <a16:creationId xmlns="" xmlns:a16="http://schemas.microsoft.com/office/drawing/2014/main" id="{00000000-0008-0000-2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5" name="Obrázek 4">
          <a:extLst>
            <a:ext uri="{FF2B5EF4-FFF2-40B4-BE49-F238E27FC236}">
              <a16:creationId xmlns="" xmlns:a16="http://schemas.microsoft.com/office/drawing/2014/main" id="{00000000-0008-0000-2600-000005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2</xdr:col>
      <xdr:colOff>9527</xdr:colOff>
      <xdr:row>34</xdr:row>
      <xdr:rowOff>190499</xdr:rowOff>
    </xdr:from>
    <xdr:to>
      <xdr:col>6</xdr:col>
      <xdr:colOff>542627</xdr:colOff>
      <xdr:row>46</xdr:row>
      <xdr:rowOff>24299</xdr:rowOff>
    </xdr:to>
    <xdr:graphicFrame macro="">
      <xdr:nvGraphicFramePr>
        <xdr:cNvPr id="2" name="Graf 1">
          <a:extLst>
            <a:ext uri="{FF2B5EF4-FFF2-40B4-BE49-F238E27FC236}">
              <a16:creationId xmlns=""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381001</xdr:colOff>
      <xdr:row>35</xdr:row>
      <xdr:rowOff>19049</xdr:rowOff>
    </xdr:from>
    <xdr:to>
      <xdr:col>8</xdr:col>
      <xdr:colOff>762001</xdr:colOff>
      <xdr:row>46</xdr:row>
      <xdr:rowOff>38101</xdr:rowOff>
    </xdr:to>
    <xdr:graphicFrame macro="">
      <xdr:nvGraphicFramePr>
        <xdr:cNvPr id="3" name="Graf 2">
          <a:extLst>
            <a:ext uri="{FF2B5EF4-FFF2-40B4-BE49-F238E27FC236}">
              <a16:creationId xmlns=""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2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27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838202</xdr:colOff>
      <xdr:row>35</xdr:row>
      <xdr:rowOff>161924</xdr:rowOff>
    </xdr:from>
    <xdr:to>
      <xdr:col>6</xdr:col>
      <xdr:colOff>523577</xdr:colOff>
      <xdr:row>46</xdr:row>
      <xdr:rowOff>104775</xdr:rowOff>
    </xdr:to>
    <xdr:graphicFrame macro="">
      <xdr:nvGraphicFramePr>
        <xdr:cNvPr id="2" name="Graf 1">
          <a:extLst>
            <a:ext uri="{FF2B5EF4-FFF2-40B4-BE49-F238E27FC236}">
              <a16:creationId xmlns=""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380999</xdr:colOff>
      <xdr:row>35</xdr:row>
      <xdr:rowOff>200024</xdr:rowOff>
    </xdr:from>
    <xdr:to>
      <xdr:col>8</xdr:col>
      <xdr:colOff>762749</xdr:colOff>
      <xdr:row>46</xdr:row>
      <xdr:rowOff>95250</xdr:rowOff>
    </xdr:to>
    <xdr:graphicFrame macro="">
      <xdr:nvGraphicFramePr>
        <xdr:cNvPr id="3" name="Graf 2">
          <a:extLst>
            <a:ext uri="{FF2B5EF4-FFF2-40B4-BE49-F238E27FC236}">
              <a16:creationId xmlns=""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104924</xdr:rowOff>
    </xdr:to>
    <xdr:graphicFrame macro="">
      <xdr:nvGraphicFramePr>
        <xdr:cNvPr id="4" name="Graf 3">
          <a:extLst>
            <a:ext uri="{FF2B5EF4-FFF2-40B4-BE49-F238E27FC236}">
              <a16:creationId xmlns=""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 xmlns:a16="http://schemas.microsoft.com/office/drawing/2014/main" id="{00000000-0008-0000-2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a:extLst>
            <a:ext uri="{FF2B5EF4-FFF2-40B4-BE49-F238E27FC236}">
              <a16:creationId xmlns="" xmlns:a16="http://schemas.microsoft.com/office/drawing/2014/main" id="{00000000-0008-0000-2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5" name="Obrázek 4">
          <a:extLst>
            <a:ext uri="{FF2B5EF4-FFF2-40B4-BE49-F238E27FC236}">
              <a16:creationId xmlns="" xmlns:a16="http://schemas.microsoft.com/office/drawing/2014/main" id="{00000000-0008-0000-2800-000005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371476</xdr:colOff>
      <xdr:row>35</xdr:row>
      <xdr:rowOff>19049</xdr:rowOff>
    </xdr:from>
    <xdr:to>
      <xdr:col>8</xdr:col>
      <xdr:colOff>752476</xdr:colOff>
      <xdr:row>46</xdr:row>
      <xdr:rowOff>38101</xdr:rowOff>
    </xdr:to>
    <xdr:graphicFrame macro="">
      <xdr:nvGraphicFramePr>
        <xdr:cNvPr id="3" name="Graf 2">
          <a:extLst>
            <a:ext uri="{FF2B5EF4-FFF2-40B4-BE49-F238E27FC236}">
              <a16:creationId xmlns=""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2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29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2</xdr:col>
      <xdr:colOff>28575</xdr:colOff>
      <xdr:row>34</xdr:row>
      <xdr:rowOff>161924</xdr:rowOff>
    </xdr:from>
    <xdr:to>
      <xdr:col>6</xdr:col>
      <xdr:colOff>561976</xdr:colOff>
      <xdr:row>45</xdr:row>
      <xdr:rowOff>148124</xdr:rowOff>
    </xdr:to>
    <xdr:graphicFrame macro="">
      <xdr:nvGraphicFramePr>
        <xdr:cNvPr id="2" name="Graf 1">
          <a:extLst>
            <a:ext uri="{FF2B5EF4-FFF2-40B4-BE49-F238E27FC236}">
              <a16:creationId xmlns=""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371474</xdr:colOff>
      <xdr:row>35</xdr:row>
      <xdr:rowOff>19049</xdr:rowOff>
    </xdr:from>
    <xdr:to>
      <xdr:col>8</xdr:col>
      <xdr:colOff>753224</xdr:colOff>
      <xdr:row>46</xdr:row>
      <xdr:rowOff>38101</xdr:rowOff>
    </xdr:to>
    <xdr:graphicFrame macro="">
      <xdr:nvGraphicFramePr>
        <xdr:cNvPr id="3" name="Graf 2">
          <a:extLst>
            <a:ext uri="{FF2B5EF4-FFF2-40B4-BE49-F238E27FC236}">
              <a16:creationId xmlns=""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2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2A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495300</xdr:colOff>
      <xdr:row>21</xdr:row>
      <xdr:rowOff>47626</xdr:rowOff>
    </xdr:from>
    <xdr:to>
      <xdr:col>13</xdr:col>
      <xdr:colOff>636935</xdr:colOff>
      <xdr:row>45</xdr:row>
      <xdr:rowOff>98426</xdr:rowOff>
    </xdr:to>
    <xdr:graphicFrame macro="">
      <xdr:nvGraphicFramePr>
        <xdr:cNvPr id="2" name="Graf 1">
          <a:extLst>
            <a:ext uri="{FF2B5EF4-FFF2-40B4-BE49-F238E27FC236}">
              <a16:creationId xmlns=""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a:extLst>
            <a:ext uri="{FF2B5EF4-FFF2-40B4-BE49-F238E27FC236}">
              <a16:creationId xmlns=""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133351</xdr:rowOff>
    </xdr:from>
    <xdr:to>
      <xdr:col>7</xdr:col>
      <xdr:colOff>615375</xdr:colOff>
      <xdr:row>45</xdr:row>
      <xdr:rowOff>63501</xdr:rowOff>
    </xdr:to>
    <xdr:graphicFrame macro="">
      <xdr:nvGraphicFramePr>
        <xdr:cNvPr id="5" name="Graf 4">
          <a:extLst>
            <a:ext uri="{FF2B5EF4-FFF2-40B4-BE49-F238E27FC236}">
              <a16:creationId xmlns=""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a:extLst>
            <a:ext uri="{FF2B5EF4-FFF2-40B4-BE49-F238E27FC236}">
              <a16:creationId xmlns=""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a:extLst>
            <a:ext uri="{FF2B5EF4-FFF2-40B4-BE49-F238E27FC236}">
              <a16:creationId xmlns=""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9526</xdr:colOff>
      <xdr:row>22</xdr:row>
      <xdr:rowOff>46175</xdr:rowOff>
    </xdr:from>
    <xdr:to>
      <xdr:col>12</xdr:col>
      <xdr:colOff>314326</xdr:colOff>
      <xdr:row>44</xdr:row>
      <xdr:rowOff>117613</xdr:rowOff>
    </xdr:to>
    <xdr:graphicFrame macro="">
      <xdr:nvGraphicFramePr>
        <xdr:cNvPr id="4" name="Graf 3">
          <a:extLst>
            <a:ext uri="{FF2B5EF4-FFF2-40B4-BE49-F238E27FC236}">
              <a16:creationId xmlns="" xmlns:a16="http://schemas.microsoft.com/office/drawing/2014/main"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57150</xdr:colOff>
      <xdr:row>17</xdr:row>
      <xdr:rowOff>25933</xdr:rowOff>
    </xdr:from>
    <xdr:to>
      <xdr:col>4</xdr:col>
      <xdr:colOff>219075</xdr:colOff>
      <xdr:row>31</xdr:row>
      <xdr:rowOff>100585</xdr:rowOff>
    </xdr:to>
    <xdr:graphicFrame macro="">
      <xdr:nvGraphicFramePr>
        <xdr:cNvPr id="2" name="Graf 1">
          <a:extLst>
            <a:ext uri="{FF2B5EF4-FFF2-40B4-BE49-F238E27FC236}">
              <a16:creationId xmlns=""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17</xdr:row>
      <xdr:rowOff>28575</xdr:rowOff>
    </xdr:from>
    <xdr:to>
      <xdr:col>10</xdr:col>
      <xdr:colOff>209550</xdr:colOff>
      <xdr:row>31</xdr:row>
      <xdr:rowOff>109418</xdr:rowOff>
    </xdr:to>
    <xdr:graphicFrame macro="">
      <xdr:nvGraphicFramePr>
        <xdr:cNvPr id="3" name="Graf 2">
          <a:extLst>
            <a:ext uri="{FF2B5EF4-FFF2-40B4-BE49-F238E27FC236}">
              <a16:creationId xmlns=""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xdr:colOff>
      <xdr:row>16</xdr:row>
      <xdr:rowOff>133349</xdr:rowOff>
    </xdr:from>
    <xdr:to>
      <xdr:col>6</xdr:col>
      <xdr:colOff>0</xdr:colOff>
      <xdr:row>41</xdr:row>
      <xdr:rowOff>38100</xdr:rowOff>
    </xdr:to>
    <xdr:graphicFrame macro="">
      <xdr:nvGraphicFramePr>
        <xdr:cNvPr id="2" name="Graf 1">
          <a:extLst>
            <a:ext uri="{FF2B5EF4-FFF2-40B4-BE49-F238E27FC236}">
              <a16:creationId xmlns=""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17</xdr:row>
      <xdr:rowOff>0</xdr:rowOff>
    </xdr:from>
    <xdr:to>
      <xdr:col>13</xdr:col>
      <xdr:colOff>542925</xdr:colOff>
      <xdr:row>38</xdr:row>
      <xdr:rowOff>66675</xdr:rowOff>
    </xdr:to>
    <xdr:graphicFrame macro="">
      <xdr:nvGraphicFramePr>
        <xdr:cNvPr id="3" name="Graf 2">
          <a:extLst>
            <a:ext uri="{FF2B5EF4-FFF2-40B4-BE49-F238E27FC236}">
              <a16:creationId xmlns=""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123825</xdr:colOff>
      <xdr:row>20</xdr:row>
      <xdr:rowOff>0</xdr:rowOff>
    </xdr:to>
    <xdr:graphicFrame macro="">
      <xdr:nvGraphicFramePr>
        <xdr:cNvPr id="3" name="Graf 2">
          <a:extLst>
            <a:ext uri="{FF2B5EF4-FFF2-40B4-BE49-F238E27FC236}">
              <a16:creationId xmlns="" xmlns:a16="http://schemas.microsoft.com/office/drawing/2014/main" id="{00000000-0008-0000-2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152400</xdr:rowOff>
    </xdr:from>
    <xdr:to>
      <xdr:col>0</xdr:col>
      <xdr:colOff>123825</xdr:colOff>
      <xdr:row>20</xdr:row>
      <xdr:rowOff>19049</xdr:rowOff>
    </xdr:to>
    <xdr:graphicFrame macro="">
      <xdr:nvGraphicFramePr>
        <xdr:cNvPr id="4" name="Graf 3">
          <a:extLst>
            <a:ext uri="{FF2B5EF4-FFF2-40B4-BE49-F238E27FC236}">
              <a16:creationId xmlns="" xmlns:a16="http://schemas.microsoft.com/office/drawing/2014/main" id="{00000000-0008-0000-2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a:extLst>
            <a:ext uri="{FF2B5EF4-FFF2-40B4-BE49-F238E27FC236}">
              <a16:creationId xmlns=""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57151</xdr:rowOff>
    </xdr:from>
    <xdr:to>
      <xdr:col>7</xdr:col>
      <xdr:colOff>129600</xdr:colOff>
      <xdr:row>43</xdr:row>
      <xdr:rowOff>63501</xdr:rowOff>
    </xdr:to>
    <xdr:graphicFrame macro="">
      <xdr:nvGraphicFramePr>
        <xdr:cNvPr id="5" name="Graf 4">
          <a:extLst>
            <a:ext uri="{FF2B5EF4-FFF2-40B4-BE49-F238E27FC236}">
              <a16:creationId xmlns=""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0</xdr:rowOff>
    </xdr:from>
    <xdr:to>
      <xdr:col>0</xdr:col>
      <xdr:colOff>123825</xdr:colOff>
      <xdr:row>23</xdr:row>
      <xdr:rowOff>0</xdr:rowOff>
    </xdr:to>
    <xdr:graphicFrame macro="">
      <xdr:nvGraphicFramePr>
        <xdr:cNvPr id="3" name="Graf 2">
          <a:extLst>
            <a:ext uri="{FF2B5EF4-FFF2-40B4-BE49-F238E27FC236}">
              <a16:creationId xmlns=""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57150</xdr:rowOff>
    </xdr:from>
    <xdr:to>
      <xdr:col>13</xdr:col>
      <xdr:colOff>683399</xdr:colOff>
      <xdr:row>43</xdr:row>
      <xdr:rowOff>79375</xdr:rowOff>
    </xdr:to>
    <xdr:graphicFrame macro="">
      <xdr:nvGraphicFramePr>
        <xdr:cNvPr id="2" name="Graf 1">
          <a:extLst>
            <a:ext uri="{FF2B5EF4-FFF2-40B4-BE49-F238E27FC236}">
              <a16:creationId xmlns=""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495300</xdr:colOff>
      <xdr:row>21</xdr:row>
      <xdr:rowOff>47625</xdr:rowOff>
    </xdr:from>
    <xdr:to>
      <xdr:col>13</xdr:col>
      <xdr:colOff>636935</xdr:colOff>
      <xdr:row>45</xdr:row>
      <xdr:rowOff>114300</xdr:rowOff>
    </xdr:to>
    <xdr:graphicFrame macro="">
      <xdr:nvGraphicFramePr>
        <xdr:cNvPr id="2" name="Graf 1">
          <a:extLst>
            <a:ext uri="{FF2B5EF4-FFF2-40B4-BE49-F238E27FC236}">
              <a16:creationId xmlns=""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47625</xdr:rowOff>
    </xdr:from>
    <xdr:to>
      <xdr:col>7</xdr:col>
      <xdr:colOff>523874</xdr:colOff>
      <xdr:row>45</xdr:row>
      <xdr:rowOff>19050</xdr:rowOff>
    </xdr:to>
    <xdr:graphicFrame macro="">
      <xdr:nvGraphicFramePr>
        <xdr:cNvPr id="3" name="Graf 2">
          <a:extLst>
            <a:ext uri="{FF2B5EF4-FFF2-40B4-BE49-F238E27FC236}">
              <a16:creationId xmlns=""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a:extLst>
            <a:ext uri="{FF2B5EF4-FFF2-40B4-BE49-F238E27FC236}">
              <a16:creationId xmlns=""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a:extLst>
            <a:ext uri="{FF2B5EF4-FFF2-40B4-BE49-F238E27FC236}">
              <a16:creationId xmlns=""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266701</xdr:colOff>
      <xdr:row>2</xdr:row>
      <xdr:rowOff>38099</xdr:rowOff>
    </xdr:from>
    <xdr:to>
      <xdr:col>12</xdr:col>
      <xdr:colOff>542925</xdr:colOff>
      <xdr:row>15</xdr:row>
      <xdr:rowOff>95250</xdr:rowOff>
    </xdr:to>
    <xdr:graphicFrame macro="">
      <xdr:nvGraphicFramePr>
        <xdr:cNvPr id="2" name="Graf 1">
          <a:extLst>
            <a:ext uri="{FF2B5EF4-FFF2-40B4-BE49-F238E27FC236}">
              <a16:creationId xmlns=""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314325</xdr:colOff>
      <xdr:row>2</xdr:row>
      <xdr:rowOff>57150</xdr:rowOff>
    </xdr:from>
    <xdr:to>
      <xdr:col>8</xdr:col>
      <xdr:colOff>342900</xdr:colOff>
      <xdr:row>15</xdr:row>
      <xdr:rowOff>76200</xdr:rowOff>
    </xdr:to>
    <xdr:graphicFrame macro="">
      <xdr:nvGraphicFramePr>
        <xdr:cNvPr id="3" name="Graf 2">
          <a:extLst>
            <a:ext uri="{FF2B5EF4-FFF2-40B4-BE49-F238E27FC236}">
              <a16:creationId xmlns=""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66676</xdr:colOff>
      <xdr:row>19</xdr:row>
      <xdr:rowOff>1</xdr:rowOff>
    </xdr:from>
    <xdr:to>
      <xdr:col>12</xdr:col>
      <xdr:colOff>257176</xdr:colOff>
      <xdr:row>30</xdr:row>
      <xdr:rowOff>66675</xdr:rowOff>
    </xdr:to>
    <xdr:graphicFrame macro="">
      <xdr:nvGraphicFramePr>
        <xdr:cNvPr id="4" name="Graf 3">
          <a:extLst>
            <a:ext uri="{FF2B5EF4-FFF2-40B4-BE49-F238E27FC236}">
              <a16:creationId xmlns=""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333375</xdr:colOff>
      <xdr:row>18</xdr:row>
      <xdr:rowOff>123824</xdr:rowOff>
    </xdr:from>
    <xdr:to>
      <xdr:col>8</xdr:col>
      <xdr:colOff>333375</xdr:colOff>
      <xdr:row>30</xdr:row>
      <xdr:rowOff>38100</xdr:rowOff>
    </xdr:to>
    <xdr:graphicFrame macro="">
      <xdr:nvGraphicFramePr>
        <xdr:cNvPr id="5" name="Graf 4">
          <a:extLst>
            <a:ext uri="{FF2B5EF4-FFF2-40B4-BE49-F238E27FC236}">
              <a16:creationId xmlns=""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57151</xdr:colOff>
      <xdr:row>33</xdr:row>
      <xdr:rowOff>104775</xdr:rowOff>
    </xdr:from>
    <xdr:to>
      <xdr:col>12</xdr:col>
      <xdr:colOff>342900</xdr:colOff>
      <xdr:row>43</xdr:row>
      <xdr:rowOff>66675</xdr:rowOff>
    </xdr:to>
    <xdr:graphicFrame macro="">
      <xdr:nvGraphicFramePr>
        <xdr:cNvPr id="6" name="Graf 5">
          <a:extLst>
            <a:ext uri="{FF2B5EF4-FFF2-40B4-BE49-F238E27FC236}">
              <a16:creationId xmlns=""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342900</xdr:colOff>
      <xdr:row>33</xdr:row>
      <xdr:rowOff>114300</xdr:rowOff>
    </xdr:from>
    <xdr:to>
      <xdr:col>8</xdr:col>
      <xdr:colOff>333376</xdr:colOff>
      <xdr:row>42</xdr:row>
      <xdr:rowOff>104776</xdr:rowOff>
    </xdr:to>
    <xdr:graphicFrame macro="">
      <xdr:nvGraphicFramePr>
        <xdr:cNvPr id="7" name="Graf 6">
          <a:extLst>
            <a:ext uri="{FF2B5EF4-FFF2-40B4-BE49-F238E27FC236}">
              <a16:creationId xmlns=""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14287</xdr:rowOff>
    </xdr:from>
    <xdr:to>
      <xdr:col>0</xdr:col>
      <xdr:colOff>152400</xdr:colOff>
      <xdr:row>29</xdr:row>
      <xdr:rowOff>152400</xdr:rowOff>
    </xdr:to>
    <xdr:graphicFrame macro="">
      <xdr:nvGraphicFramePr>
        <xdr:cNvPr id="8" name="Graf 7">
          <a:extLst>
            <a:ext uri="{FF2B5EF4-FFF2-40B4-BE49-F238E27FC236}">
              <a16:creationId xmlns=""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38</xdr:row>
      <xdr:rowOff>14286</xdr:rowOff>
    </xdr:from>
    <xdr:to>
      <xdr:col>0</xdr:col>
      <xdr:colOff>114300</xdr:colOff>
      <xdr:row>41</xdr:row>
      <xdr:rowOff>9524</xdr:rowOff>
    </xdr:to>
    <xdr:graphicFrame macro="">
      <xdr:nvGraphicFramePr>
        <xdr:cNvPr id="9" name="Graf 8">
          <a:extLst>
            <a:ext uri="{FF2B5EF4-FFF2-40B4-BE49-F238E27FC236}">
              <a16:creationId xmlns=""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a:extLst>
            <a:ext uri="{FF2B5EF4-FFF2-40B4-BE49-F238E27FC236}">
              <a16:creationId xmlns=""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showGridLines="0" showWhiteSpace="0" zoomScaleNormal="100" zoomScaleSheetLayoutView="100" zoomScalePageLayoutView="70" workbookViewId="0">
      <selection activeCell="J22" sqref="J22"/>
    </sheetView>
  </sheetViews>
  <sheetFormatPr defaultRowHeight="12.75" x14ac:dyDescent="0.2"/>
  <cols>
    <col min="1" max="1" width="10.28515625" style="131" customWidth="1"/>
    <col min="2" max="9" width="9.85546875" style="131" customWidth="1"/>
    <col min="10" max="10" width="10.28515625" style="131" customWidth="1"/>
    <col min="11" max="16384" width="9.140625" style="131"/>
  </cols>
  <sheetData>
    <row r="1" spans="1:10" s="117" customFormat="1" x14ac:dyDescent="0.2">
      <c r="A1" s="116"/>
      <c r="B1" s="116"/>
      <c r="C1" s="116"/>
      <c r="D1" s="116"/>
      <c r="E1" s="116"/>
      <c r="F1" s="116"/>
      <c r="G1" s="116"/>
      <c r="H1" s="116"/>
      <c r="I1" s="116"/>
      <c r="J1" s="116"/>
    </row>
    <row r="2" spans="1:10" s="117" customFormat="1" x14ac:dyDescent="0.2">
      <c r="A2" s="118"/>
      <c r="B2" s="118"/>
      <c r="C2" s="118"/>
      <c r="D2" s="118"/>
      <c r="E2" s="118"/>
      <c r="F2" s="118"/>
      <c r="G2" s="118"/>
      <c r="H2" s="118"/>
      <c r="I2" s="118"/>
      <c r="J2" s="118"/>
    </row>
    <row r="3" spans="1:10" s="117" customFormat="1" x14ac:dyDescent="0.2">
      <c r="A3" s="119"/>
      <c r="B3" s="119"/>
      <c r="C3" s="119"/>
      <c r="D3" s="119"/>
      <c r="E3" s="119"/>
      <c r="F3" s="119"/>
      <c r="G3" s="119"/>
      <c r="H3" s="119"/>
      <c r="I3" s="119"/>
      <c r="J3" s="119"/>
    </row>
    <row r="4" spans="1:10" s="117" customFormat="1" x14ac:dyDescent="0.2">
      <c r="A4" s="116"/>
      <c r="B4" s="116"/>
      <c r="C4" s="116"/>
      <c r="D4" s="120"/>
      <c r="E4" s="121"/>
      <c r="F4" s="121"/>
      <c r="G4" s="121"/>
      <c r="H4" s="116"/>
      <c r="I4" s="116"/>
      <c r="J4" s="122"/>
    </row>
    <row r="5" spans="1:10" s="117" customFormat="1" x14ac:dyDescent="0.2">
      <c r="A5" s="116"/>
      <c r="B5" s="116"/>
      <c r="C5" s="116"/>
      <c r="D5" s="116"/>
      <c r="E5" s="116"/>
      <c r="F5" s="116"/>
      <c r="G5" s="116"/>
      <c r="H5" s="116"/>
      <c r="I5" s="116"/>
      <c r="J5" s="116"/>
    </row>
    <row r="6" spans="1:10" s="117" customFormat="1" x14ac:dyDescent="0.2">
      <c r="A6" s="116"/>
      <c r="B6" s="116"/>
      <c r="C6" s="116"/>
      <c r="D6" s="116"/>
      <c r="E6" s="116"/>
      <c r="F6" s="116"/>
      <c r="G6" s="116"/>
      <c r="H6" s="116"/>
      <c r="I6" s="116"/>
      <c r="J6" s="116"/>
    </row>
    <row r="7" spans="1:10" s="117" customFormat="1" x14ac:dyDescent="0.2">
      <c r="A7" s="116"/>
      <c r="B7" s="116"/>
      <c r="C7" s="116"/>
      <c r="D7" s="116"/>
      <c r="E7" s="116"/>
      <c r="F7" s="116"/>
      <c r="G7" s="116"/>
      <c r="H7" s="116"/>
      <c r="I7" s="116"/>
      <c r="J7" s="116"/>
    </row>
    <row r="8" spans="1:10" s="117" customFormat="1" x14ac:dyDescent="0.2">
      <c r="A8" s="116"/>
      <c r="B8" s="116"/>
      <c r="C8" s="116"/>
      <c r="D8" s="116"/>
      <c r="E8" s="116"/>
      <c r="F8" s="116"/>
      <c r="G8" s="116"/>
      <c r="H8" s="116"/>
      <c r="I8" s="116"/>
      <c r="J8" s="116"/>
    </row>
    <row r="9" spans="1:10" s="117" customFormat="1" x14ac:dyDescent="0.2">
      <c r="A9" s="116"/>
      <c r="B9" s="116"/>
      <c r="C9" s="116"/>
      <c r="D9" s="116"/>
      <c r="E9" s="116"/>
      <c r="F9" s="116"/>
      <c r="G9" s="116"/>
      <c r="H9" s="116"/>
      <c r="I9" s="116"/>
      <c r="J9" s="116"/>
    </row>
    <row r="10" spans="1:10" s="117" customFormat="1" x14ac:dyDescent="0.2">
      <c r="A10" s="116"/>
      <c r="B10" s="123"/>
      <c r="C10" s="116"/>
      <c r="D10" s="116"/>
      <c r="E10" s="116"/>
      <c r="F10" s="116"/>
      <c r="G10" s="116"/>
      <c r="H10" s="116"/>
      <c r="I10" s="124"/>
      <c r="J10" s="116"/>
    </row>
    <row r="11" spans="1:10" s="117" customFormat="1" x14ac:dyDescent="0.2">
      <c r="A11" s="116"/>
      <c r="B11" s="125"/>
      <c r="C11" s="126"/>
      <c r="D11" s="116"/>
      <c r="E11" s="116"/>
      <c r="F11" s="116"/>
      <c r="G11" s="116"/>
      <c r="H11" s="116"/>
      <c r="I11" s="116"/>
      <c r="J11" s="116"/>
    </row>
    <row r="12" spans="1:10" s="117" customFormat="1" x14ac:dyDescent="0.2">
      <c r="A12" s="116"/>
      <c r="B12" s="125"/>
      <c r="C12" s="126"/>
      <c r="D12" s="116"/>
      <c r="E12" s="116"/>
      <c r="F12" s="116"/>
      <c r="G12" s="116"/>
      <c r="H12" s="116"/>
      <c r="I12" s="116"/>
      <c r="J12" s="116"/>
    </row>
    <row r="13" spans="1:10" s="117" customFormat="1" x14ac:dyDescent="0.2">
      <c r="A13" s="116"/>
      <c r="B13" s="125"/>
      <c r="C13" s="126"/>
      <c r="D13" s="116"/>
      <c r="E13" s="116"/>
      <c r="F13" s="116"/>
      <c r="G13" s="116"/>
      <c r="H13" s="116"/>
      <c r="I13" s="116"/>
      <c r="J13" s="116"/>
    </row>
    <row r="14" spans="1:10" s="117" customFormat="1" x14ac:dyDescent="0.2">
      <c r="A14" s="127"/>
      <c r="B14" s="128"/>
      <c r="C14" s="129"/>
      <c r="D14" s="127"/>
      <c r="E14" s="127"/>
      <c r="F14" s="127"/>
      <c r="G14" s="127"/>
      <c r="H14" s="127"/>
      <c r="I14" s="127"/>
      <c r="J14" s="127"/>
    </row>
    <row r="15" spans="1:10" s="117" customFormat="1" x14ac:dyDescent="0.2">
      <c r="A15" s="127"/>
      <c r="B15" s="128"/>
      <c r="C15" s="129"/>
      <c r="D15" s="127"/>
      <c r="E15" s="127"/>
      <c r="F15" s="127"/>
      <c r="G15" s="127"/>
      <c r="H15" s="127"/>
      <c r="I15" s="127"/>
      <c r="J15" s="127"/>
    </row>
    <row r="16" spans="1:10" s="117" customFormat="1" x14ac:dyDescent="0.2">
      <c r="A16" s="127"/>
      <c r="B16" s="128"/>
      <c r="C16" s="129"/>
      <c r="D16" s="127"/>
      <c r="E16" s="127"/>
      <c r="F16" s="127"/>
      <c r="G16" s="127"/>
      <c r="H16" s="127"/>
      <c r="I16" s="127"/>
      <c r="J16" s="127"/>
    </row>
    <row r="17" spans="1:10" s="117" customFormat="1" x14ac:dyDescent="0.2">
      <c r="A17" s="127"/>
      <c r="B17" s="128"/>
      <c r="C17" s="129"/>
      <c r="D17" s="127"/>
      <c r="E17" s="127"/>
      <c r="F17" s="127"/>
      <c r="G17" s="127"/>
      <c r="H17" s="127"/>
      <c r="I17" s="127"/>
      <c r="J17" s="127"/>
    </row>
    <row r="18" spans="1:10" s="117" customFormat="1" x14ac:dyDescent="0.2">
      <c r="A18" s="127"/>
      <c r="B18" s="128"/>
      <c r="C18" s="129"/>
      <c r="D18" s="127"/>
      <c r="E18" s="127"/>
      <c r="F18" s="127"/>
      <c r="G18" s="127"/>
      <c r="H18" s="127"/>
      <c r="I18" s="127"/>
      <c r="J18" s="127"/>
    </row>
    <row r="19" spans="1:10" s="117" customFormat="1" x14ac:dyDescent="0.2">
      <c r="A19" s="127"/>
      <c r="B19" s="128"/>
      <c r="C19" s="129"/>
      <c r="D19" s="127"/>
      <c r="E19" s="127"/>
      <c r="F19" s="127"/>
      <c r="G19" s="127"/>
      <c r="H19" s="127"/>
      <c r="I19" s="127"/>
      <c r="J19" s="127"/>
    </row>
    <row r="20" spans="1:10" s="117" customFormat="1" x14ac:dyDescent="0.2">
      <c r="A20" s="127"/>
      <c r="B20" s="128"/>
      <c r="C20" s="129"/>
      <c r="D20" s="127"/>
      <c r="E20" s="127"/>
      <c r="F20" s="127"/>
      <c r="G20" s="127"/>
      <c r="H20" s="127"/>
      <c r="I20" s="127"/>
      <c r="J20" s="127"/>
    </row>
    <row r="21" spans="1:10" s="117" customFormat="1" x14ac:dyDescent="0.2"/>
    <row r="22" spans="1:10" s="117" customFormat="1" x14ac:dyDescent="0.2">
      <c r="A22" s="127"/>
      <c r="B22" s="128"/>
      <c r="C22" s="129"/>
      <c r="D22" s="127"/>
      <c r="E22" s="127"/>
      <c r="F22" s="127"/>
      <c r="G22" s="127"/>
      <c r="H22" s="127"/>
      <c r="I22" s="127"/>
      <c r="J22" s="127"/>
    </row>
    <row r="23" spans="1:10" s="117" customFormat="1" x14ac:dyDescent="0.2">
      <c r="A23" s="127"/>
      <c r="B23" s="128"/>
      <c r="C23" s="129"/>
      <c r="D23" s="127"/>
      <c r="E23" s="127"/>
      <c r="F23" s="127"/>
      <c r="G23" s="127"/>
      <c r="H23" s="127"/>
      <c r="I23" s="127"/>
      <c r="J23" s="127"/>
    </row>
    <row r="24" spans="1:10" s="117" customFormat="1" x14ac:dyDescent="0.2">
      <c r="A24" s="127"/>
      <c r="B24" s="128"/>
      <c r="C24" s="129"/>
      <c r="D24" s="127"/>
      <c r="E24" s="127"/>
      <c r="F24" s="127"/>
      <c r="G24" s="127"/>
      <c r="H24" s="127"/>
      <c r="I24" s="127"/>
      <c r="J24" s="127"/>
    </row>
    <row r="25" spans="1:10" s="117" customFormat="1" x14ac:dyDescent="0.2"/>
    <row r="26" spans="1:10" s="117" customFormat="1" x14ac:dyDescent="0.2">
      <c r="A26" s="127"/>
      <c r="B26" s="128"/>
      <c r="C26" s="129"/>
      <c r="D26" s="127"/>
      <c r="E26" s="127"/>
      <c r="F26" s="127"/>
      <c r="G26" s="127"/>
      <c r="H26" s="127"/>
      <c r="I26" s="127"/>
      <c r="J26" s="127"/>
    </row>
    <row r="27" spans="1:10" s="117" customFormat="1" x14ac:dyDescent="0.2">
      <c r="A27" s="127"/>
      <c r="B27" s="128"/>
      <c r="C27" s="129"/>
      <c r="D27" s="127"/>
      <c r="E27" s="127"/>
      <c r="F27" s="127"/>
      <c r="G27" s="127"/>
      <c r="H27" s="127"/>
      <c r="I27" s="127"/>
      <c r="J27" s="127"/>
    </row>
    <row r="28" spans="1:10" s="117" customFormat="1" x14ac:dyDescent="0.2">
      <c r="A28" s="127"/>
      <c r="B28" s="128"/>
      <c r="C28" s="129"/>
      <c r="D28" s="127"/>
      <c r="E28" s="127"/>
      <c r="F28" s="127"/>
      <c r="G28" s="127"/>
      <c r="H28" s="127"/>
      <c r="I28" s="127"/>
      <c r="J28" s="127"/>
    </row>
    <row r="29" spans="1:10" s="117" customFormat="1" x14ac:dyDescent="0.2">
      <c r="A29" s="350"/>
      <c r="B29" s="350"/>
      <c r="C29" s="350"/>
      <c r="D29" s="350"/>
      <c r="E29" s="350"/>
      <c r="F29" s="350"/>
      <c r="G29" s="350"/>
      <c r="H29" s="350"/>
      <c r="I29" s="350"/>
      <c r="J29" s="350"/>
    </row>
    <row r="30" spans="1:10" s="117" customFormat="1" x14ac:dyDescent="0.2">
      <c r="A30" s="127"/>
      <c r="B30" s="128"/>
      <c r="C30" s="129"/>
      <c r="D30" s="127"/>
      <c r="E30" s="127"/>
      <c r="F30" s="127"/>
      <c r="G30" s="127"/>
      <c r="H30" s="127"/>
      <c r="I30" s="127"/>
      <c r="J30" s="127"/>
    </row>
    <row r="31" spans="1:10" s="117" customFormat="1" x14ac:dyDescent="0.2"/>
    <row r="32" spans="1:10" s="117" customFormat="1" x14ac:dyDescent="0.2">
      <c r="A32" s="127"/>
      <c r="B32" s="128"/>
      <c r="C32" s="129"/>
      <c r="D32" s="127"/>
      <c r="E32" s="127"/>
      <c r="F32" s="127"/>
      <c r="G32" s="127"/>
      <c r="H32" s="127"/>
      <c r="I32" s="127"/>
      <c r="J32" s="127"/>
    </row>
    <row r="33" spans="1:10" s="117" customFormat="1" x14ac:dyDescent="0.2">
      <c r="A33" s="127"/>
      <c r="B33" s="128"/>
      <c r="C33" s="129"/>
      <c r="D33" s="127"/>
      <c r="E33" s="127"/>
      <c r="F33" s="127"/>
      <c r="G33" s="127"/>
      <c r="H33" s="127"/>
      <c r="I33" s="127"/>
      <c r="J33" s="127"/>
    </row>
    <row r="34" spans="1:10" s="117" customFormat="1" x14ac:dyDescent="0.2">
      <c r="A34" s="351"/>
      <c r="B34" s="351"/>
      <c r="C34" s="351"/>
      <c r="D34" s="351"/>
      <c r="E34" s="351"/>
      <c r="F34" s="351"/>
      <c r="G34" s="351"/>
      <c r="H34" s="351"/>
      <c r="I34" s="351"/>
      <c r="J34" s="351"/>
    </row>
    <row r="35" spans="1:10" s="117" customFormat="1" ht="33" customHeight="1" x14ac:dyDescent="0.4">
      <c r="A35" s="352" t="s">
        <v>280</v>
      </c>
      <c r="B35" s="352"/>
      <c r="C35" s="352"/>
      <c r="D35" s="352"/>
      <c r="E35" s="352"/>
      <c r="F35" s="352"/>
      <c r="G35" s="352"/>
      <c r="H35" s="352"/>
      <c r="I35" s="352"/>
      <c r="J35" s="352"/>
    </row>
    <row r="36" spans="1:10" s="117" customFormat="1" x14ac:dyDescent="0.2"/>
    <row r="37" spans="1:10" s="117" customFormat="1" x14ac:dyDescent="0.2"/>
    <row r="38" spans="1:10" s="117" customFormat="1" x14ac:dyDescent="0.2">
      <c r="B38" s="125"/>
      <c r="C38" s="126"/>
      <c r="D38" s="116"/>
      <c r="E38" s="116"/>
      <c r="F38" s="116"/>
      <c r="G38" s="116"/>
      <c r="H38" s="116"/>
      <c r="I38" s="116"/>
      <c r="J38" s="116"/>
    </row>
    <row r="39" spans="1:10" s="117" customFormat="1" x14ac:dyDescent="0.2"/>
    <row r="40" spans="1:10" s="117" customFormat="1" x14ac:dyDescent="0.2">
      <c r="B40" s="130"/>
      <c r="C40" s="130"/>
      <c r="D40" s="130"/>
      <c r="E40" s="130"/>
      <c r="F40" s="130"/>
      <c r="G40" s="130"/>
      <c r="H40" s="130"/>
      <c r="I40" s="130"/>
    </row>
    <row r="41" spans="1:10" s="117" customFormat="1" x14ac:dyDescent="0.2"/>
    <row r="42" spans="1:10" s="117" customFormat="1" x14ac:dyDescent="0.2"/>
    <row r="43" spans="1:10" s="117" customFormat="1" x14ac:dyDescent="0.2"/>
    <row r="44" spans="1:10" s="117" customFormat="1" x14ac:dyDescent="0.2"/>
    <row r="45" spans="1:10" s="117" customFormat="1" x14ac:dyDescent="0.2"/>
    <row r="46" spans="1:10" s="117" customFormat="1" x14ac:dyDescent="0.2"/>
    <row r="47" spans="1:10" s="117" customFormat="1" x14ac:dyDescent="0.2"/>
    <row r="48" spans="1:10" s="117" customFormat="1" x14ac:dyDescent="0.2"/>
    <row r="49" spans="1:10" s="117" customFormat="1" x14ac:dyDescent="0.2"/>
    <row r="50" spans="1:10" s="117" customFormat="1" x14ac:dyDescent="0.2"/>
    <row r="51" spans="1:10" s="117" customFormat="1" x14ac:dyDescent="0.2">
      <c r="A51" s="353"/>
      <c r="B51" s="353"/>
      <c r="C51" s="353"/>
      <c r="D51" s="353"/>
      <c r="E51" s="353"/>
      <c r="F51" s="353"/>
      <c r="G51" s="353"/>
      <c r="H51" s="353"/>
      <c r="I51" s="353"/>
      <c r="J51" s="353"/>
    </row>
    <row r="52" spans="1:10" s="117" customFormat="1" x14ac:dyDescent="0.2"/>
    <row r="53" spans="1:10" s="117" customFormat="1" x14ac:dyDescent="0.2"/>
    <row r="54" spans="1:10" s="117" customFormat="1" x14ac:dyDescent="0.2"/>
    <row r="55" spans="1:10" s="117" customFormat="1" x14ac:dyDescent="0.2"/>
  </sheetData>
  <mergeCells count="4">
    <mergeCell ref="A29:J29"/>
    <mergeCell ref="A34:J34"/>
    <mergeCell ref="A35:J35"/>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49"/>
  <sheetViews>
    <sheetView showGridLines="0" zoomScaleNormal="100" zoomScaleSheetLayoutView="100" workbookViewId="0"/>
  </sheetViews>
  <sheetFormatPr defaultRowHeight="12.75" x14ac:dyDescent="0.2"/>
  <cols>
    <col min="1" max="1" width="30.85546875" style="3" customWidth="1"/>
    <col min="2" max="13" width="8.5703125" style="3" customWidth="1"/>
    <col min="14" max="14" width="10.42578125" style="3" customWidth="1"/>
    <col min="15" max="15" width="8.42578125" style="3" customWidth="1"/>
    <col min="16" max="16" width="11.42578125" style="3" bestFit="1" customWidth="1"/>
    <col min="17" max="16384" width="9.140625" style="3"/>
  </cols>
  <sheetData>
    <row r="1" spans="1:16" s="107" customFormat="1" ht="18.75" x14ac:dyDescent="0.3">
      <c r="A1" s="185" t="s">
        <v>211</v>
      </c>
      <c r="N1" s="151" t="str">
        <f>Titulní!A35</f>
        <v>III. čtvrtletí 2020</v>
      </c>
    </row>
    <row r="2" spans="1:16" s="70" customFormat="1" ht="15.75" x14ac:dyDescent="0.25">
      <c r="A2" s="166" t="s">
        <v>122</v>
      </c>
      <c r="B2" s="107"/>
      <c r="C2" s="107"/>
      <c r="D2" s="107"/>
      <c r="E2" s="107"/>
      <c r="F2" s="107"/>
      <c r="G2" s="107"/>
      <c r="H2" s="107"/>
      <c r="I2" s="107"/>
      <c r="J2" s="107"/>
      <c r="K2" s="107"/>
      <c r="L2" s="107"/>
      <c r="M2" s="107"/>
    </row>
    <row r="3" spans="1:16" s="107" customFormat="1" ht="6" customHeight="1" x14ac:dyDescent="0.2"/>
    <row r="4" spans="1:16" s="107" customFormat="1" ht="12" x14ac:dyDescent="0.2">
      <c r="A4" s="375"/>
      <c r="B4" s="386" t="s">
        <v>45</v>
      </c>
      <c r="C4" s="387"/>
      <c r="D4" s="388"/>
      <c r="E4" s="386" t="s">
        <v>46</v>
      </c>
      <c r="F4" s="387"/>
      <c r="G4" s="388"/>
      <c r="H4" s="386" t="s">
        <v>47</v>
      </c>
      <c r="I4" s="387"/>
      <c r="J4" s="388"/>
      <c r="K4" s="386" t="s">
        <v>48</v>
      </c>
      <c r="L4" s="387"/>
      <c r="M4" s="388"/>
      <c r="N4" s="374" t="s">
        <v>7</v>
      </c>
    </row>
    <row r="5" spans="1:16" s="107" customFormat="1" ht="12" customHeight="1" x14ac:dyDescent="0.2">
      <c r="A5" s="375"/>
      <c r="B5" s="324" t="s">
        <v>8</v>
      </c>
      <c r="C5" s="325" t="s">
        <v>9</v>
      </c>
      <c r="D5" s="326" t="s">
        <v>10</v>
      </c>
      <c r="E5" s="324" t="s">
        <v>11</v>
      </c>
      <c r="F5" s="325" t="s">
        <v>12</v>
      </c>
      <c r="G5" s="326" t="s">
        <v>13</v>
      </c>
      <c r="H5" s="324" t="s">
        <v>14</v>
      </c>
      <c r="I5" s="325" t="s">
        <v>15</v>
      </c>
      <c r="J5" s="326" t="s">
        <v>16</v>
      </c>
      <c r="K5" s="324" t="s">
        <v>17</v>
      </c>
      <c r="L5" s="325" t="s">
        <v>18</v>
      </c>
      <c r="M5" s="326" t="s">
        <v>19</v>
      </c>
      <c r="N5" s="374"/>
    </row>
    <row r="6" spans="1:16" s="107" customFormat="1" ht="12" customHeight="1" x14ac:dyDescent="0.2">
      <c r="A6" s="379" t="s">
        <v>125</v>
      </c>
      <c r="B6" s="380">
        <f>SUM(B7:D7)</f>
        <v>32635.346285403932</v>
      </c>
      <c r="C6" s="381"/>
      <c r="D6" s="382"/>
      <c r="E6" s="380">
        <f>SUM(E7:G7)</f>
        <v>14705.14538413085</v>
      </c>
      <c r="F6" s="381"/>
      <c r="G6" s="382"/>
      <c r="H6" s="380">
        <f>SUM(H7:J7)</f>
        <v>9675.8220363525816</v>
      </c>
      <c r="I6" s="381"/>
      <c r="J6" s="382"/>
      <c r="K6" s="383">
        <f>SUM(K7:M7)</f>
        <v>0</v>
      </c>
      <c r="L6" s="384"/>
      <c r="M6" s="385"/>
      <c r="N6" s="378">
        <f>SUM(B7:M7)</f>
        <v>57016.313705887362</v>
      </c>
    </row>
    <row r="7" spans="1:16" s="94" customFormat="1" ht="12" customHeight="1" x14ac:dyDescent="0.2">
      <c r="A7" s="379"/>
      <c r="B7" s="211">
        <f>SUM(B8:B23)</f>
        <v>12726.238844818246</v>
      </c>
      <c r="C7" s="212">
        <f t="shared" ref="C7:M7" si="0">SUM(C8:C23)</f>
        <v>10162.229506462669</v>
      </c>
      <c r="D7" s="213">
        <f t="shared" si="0"/>
        <v>9746.8779341230165</v>
      </c>
      <c r="E7" s="211">
        <f t="shared" si="0"/>
        <v>6294.9454360037398</v>
      </c>
      <c r="F7" s="212">
        <f t="shared" si="0"/>
        <v>5201.018818984553</v>
      </c>
      <c r="G7" s="213">
        <f t="shared" si="0"/>
        <v>3209.1811291425579</v>
      </c>
      <c r="H7" s="211">
        <f t="shared" si="0"/>
        <v>3014.9082261450758</v>
      </c>
      <c r="I7" s="212">
        <f t="shared" si="0"/>
        <v>2956.1446616077792</v>
      </c>
      <c r="J7" s="213">
        <f t="shared" si="0"/>
        <v>3704.7691485997261</v>
      </c>
      <c r="K7" s="214">
        <f t="shared" si="0"/>
        <v>0</v>
      </c>
      <c r="L7" s="215">
        <f t="shared" si="0"/>
        <v>0</v>
      </c>
      <c r="M7" s="216">
        <f t="shared" si="0"/>
        <v>0</v>
      </c>
      <c r="N7" s="378"/>
    </row>
    <row r="8" spans="1:16" s="107" customFormat="1" ht="12" customHeight="1" x14ac:dyDescent="0.2">
      <c r="A8" s="162" t="s">
        <v>41</v>
      </c>
      <c r="B8" s="168">
        <v>902.4246260000001</v>
      </c>
      <c r="C8" s="156">
        <v>735.43187600000044</v>
      </c>
      <c r="D8" s="167">
        <v>809.8140269999999</v>
      </c>
      <c r="E8" s="168">
        <v>609.4374610000001</v>
      </c>
      <c r="F8" s="156">
        <v>569.53860900000006</v>
      </c>
      <c r="G8" s="167">
        <v>350.35351500000007</v>
      </c>
      <c r="H8" s="168">
        <v>291.54806299999996</v>
      </c>
      <c r="I8" s="156">
        <v>320.66984399999996</v>
      </c>
      <c r="J8" s="167">
        <v>378.96442500000001</v>
      </c>
      <c r="K8" s="137">
        <v>0</v>
      </c>
      <c r="L8" s="173">
        <v>0</v>
      </c>
      <c r="M8" s="174">
        <v>0</v>
      </c>
      <c r="N8" s="217">
        <f>SUM(B8:M8)</f>
        <v>4968.1824460000007</v>
      </c>
      <c r="P8" s="41"/>
    </row>
    <row r="9" spans="1:16" s="107" customFormat="1" ht="12" customHeight="1" x14ac:dyDescent="0.2">
      <c r="A9" s="162" t="s">
        <v>40</v>
      </c>
      <c r="B9" s="161">
        <v>62.284223999999995</v>
      </c>
      <c r="C9" s="160">
        <v>52.723198000000004</v>
      </c>
      <c r="D9" s="159">
        <v>57.008642000000009</v>
      </c>
      <c r="E9" s="161">
        <v>43.83232000000001</v>
      </c>
      <c r="F9" s="160">
        <v>42.020177000000004</v>
      </c>
      <c r="G9" s="159">
        <v>32.019413999999998</v>
      </c>
      <c r="H9" s="161">
        <v>28.846506000000005</v>
      </c>
      <c r="I9" s="160">
        <v>27.523005000000001</v>
      </c>
      <c r="J9" s="159">
        <v>33.325819000000003</v>
      </c>
      <c r="K9" s="149">
        <v>0</v>
      </c>
      <c r="L9" s="148">
        <v>0</v>
      </c>
      <c r="M9" s="147">
        <v>0</v>
      </c>
      <c r="N9" s="217">
        <f>SUM(B9:M9)</f>
        <v>379.583305</v>
      </c>
      <c r="P9" s="41"/>
    </row>
    <row r="10" spans="1:16" s="107" customFormat="1" ht="12" customHeight="1" x14ac:dyDescent="0.2">
      <c r="A10" s="162" t="s">
        <v>39</v>
      </c>
      <c r="B10" s="161">
        <v>1647.2394080000001</v>
      </c>
      <c r="C10" s="160">
        <v>1267.8735729999999</v>
      </c>
      <c r="D10" s="159">
        <v>1070.9082210000001</v>
      </c>
      <c r="E10" s="161">
        <v>690.04776599999991</v>
      </c>
      <c r="F10" s="160">
        <v>539.74326599999995</v>
      </c>
      <c r="G10" s="159">
        <v>258.872793</v>
      </c>
      <c r="H10" s="161">
        <v>195.43436199999999</v>
      </c>
      <c r="I10" s="160">
        <v>182.63218399999997</v>
      </c>
      <c r="J10" s="159">
        <v>233.45783300000005</v>
      </c>
      <c r="K10" s="149">
        <v>0</v>
      </c>
      <c r="L10" s="148">
        <v>0</v>
      </c>
      <c r="M10" s="147">
        <v>0</v>
      </c>
      <c r="N10" s="217">
        <f>SUM(B10:M10)</f>
        <v>6086.2094060000018</v>
      </c>
      <c r="P10" s="41"/>
    </row>
    <row r="11" spans="1:16" s="107" customFormat="1" ht="12" customHeight="1" x14ac:dyDescent="0.2">
      <c r="A11" s="162" t="s">
        <v>64</v>
      </c>
      <c r="B11" s="161">
        <v>0.766262</v>
      </c>
      <c r="C11" s="160">
        <v>0.75756100000000004</v>
      </c>
      <c r="D11" s="159">
        <v>1.3537729999999999</v>
      </c>
      <c r="E11" s="161">
        <v>0.60141600000000006</v>
      </c>
      <c r="F11" s="160">
        <v>0.48449400000000004</v>
      </c>
      <c r="G11" s="159">
        <v>0.43771199999999999</v>
      </c>
      <c r="H11" s="161">
        <v>0.6013710000000001</v>
      </c>
      <c r="I11" s="160">
        <v>1.07839</v>
      </c>
      <c r="J11" s="159">
        <v>0.89494599999999991</v>
      </c>
      <c r="K11" s="149">
        <v>0</v>
      </c>
      <c r="L11" s="148">
        <v>0</v>
      </c>
      <c r="M11" s="147">
        <v>0</v>
      </c>
      <c r="N11" s="217">
        <f t="shared" ref="N11:N21" si="1">SUM(B11:M11)</f>
        <v>6.9759250000000002</v>
      </c>
      <c r="P11" s="41"/>
    </row>
    <row r="12" spans="1:16" s="107" customFormat="1" ht="12" customHeight="1" x14ac:dyDescent="0.2">
      <c r="A12" s="162" t="s">
        <v>65</v>
      </c>
      <c r="B12" s="161">
        <v>1.0416800000000002</v>
      </c>
      <c r="C12" s="160">
        <v>1.03877</v>
      </c>
      <c r="D12" s="159">
        <v>1.0666199999999999</v>
      </c>
      <c r="E12" s="161">
        <v>0.93233999999999995</v>
      </c>
      <c r="F12" s="160">
        <v>1.0035399999999999</v>
      </c>
      <c r="G12" s="159">
        <v>1.10073</v>
      </c>
      <c r="H12" s="161">
        <v>1.69455</v>
      </c>
      <c r="I12" s="160">
        <v>1.57318</v>
      </c>
      <c r="J12" s="159">
        <v>1.2574100000000001</v>
      </c>
      <c r="K12" s="149">
        <v>0</v>
      </c>
      <c r="L12" s="148">
        <v>0</v>
      </c>
      <c r="M12" s="147">
        <v>0</v>
      </c>
      <c r="N12" s="217">
        <f t="shared" si="1"/>
        <v>10.708819999999999</v>
      </c>
      <c r="P12" s="41"/>
    </row>
    <row r="13" spans="1:16" s="107" customFormat="1" ht="12" customHeight="1" x14ac:dyDescent="0.2">
      <c r="A13" s="162" t="s">
        <v>66</v>
      </c>
      <c r="B13" s="161">
        <v>1.0856999999999999E-2</v>
      </c>
      <c r="C13" s="160">
        <v>2.0560000000000002E-2</v>
      </c>
      <c r="D13" s="159">
        <v>3.7232000000000001E-2</v>
      </c>
      <c r="E13" s="161">
        <v>7.1503999999999984E-2</v>
      </c>
      <c r="F13" s="160">
        <v>6.2205999999999997E-2</v>
      </c>
      <c r="G13" s="159">
        <v>5.7929000000000001E-2</v>
      </c>
      <c r="H13" s="161">
        <v>8.0015000000000003E-2</v>
      </c>
      <c r="I13" s="160">
        <v>7.8236E-2</v>
      </c>
      <c r="J13" s="159">
        <v>5.6771999999999996E-2</v>
      </c>
      <c r="K13" s="149">
        <v>0</v>
      </c>
      <c r="L13" s="148">
        <v>0</v>
      </c>
      <c r="M13" s="147">
        <v>0</v>
      </c>
      <c r="N13" s="217">
        <f t="shared" si="1"/>
        <v>0.47531099999999998</v>
      </c>
      <c r="P13" s="41"/>
    </row>
    <row r="14" spans="1:16" s="107" customFormat="1" ht="12" customHeight="1" x14ac:dyDescent="0.2">
      <c r="A14" s="162" t="s">
        <v>38</v>
      </c>
      <c r="B14" s="161">
        <v>5967.7863529999995</v>
      </c>
      <c r="C14" s="160">
        <v>4785.8271699999987</v>
      </c>
      <c r="D14" s="159">
        <v>4577.5003640000004</v>
      </c>
      <c r="E14" s="161">
        <v>2756.2296120000005</v>
      </c>
      <c r="F14" s="160">
        <v>2186.318741000001</v>
      </c>
      <c r="G14" s="159">
        <v>1197.0956289999999</v>
      </c>
      <c r="H14" s="161">
        <v>1020.5638779999998</v>
      </c>
      <c r="I14" s="160">
        <v>962.68375600000002</v>
      </c>
      <c r="J14" s="159">
        <v>1458.2998139999997</v>
      </c>
      <c r="K14" s="149">
        <v>0</v>
      </c>
      <c r="L14" s="148">
        <v>0</v>
      </c>
      <c r="M14" s="147">
        <v>0</v>
      </c>
      <c r="N14" s="217">
        <f t="shared" si="1"/>
        <v>24912.305316999995</v>
      </c>
      <c r="P14" s="41"/>
    </row>
    <row r="15" spans="1:16" s="107" customFormat="1" ht="12" customHeight="1" x14ac:dyDescent="0.2">
      <c r="A15" s="162" t="s">
        <v>76</v>
      </c>
      <c r="B15" s="161">
        <v>35.20534</v>
      </c>
      <c r="C15" s="160">
        <v>29.791600000000003</v>
      </c>
      <c r="D15" s="159">
        <v>25.209479999999999</v>
      </c>
      <c r="E15" s="161">
        <v>3.6777500000000001</v>
      </c>
      <c r="F15" s="160">
        <v>6.7642299999999995</v>
      </c>
      <c r="G15" s="159">
        <v>5.8960400000000011</v>
      </c>
      <c r="H15" s="161">
        <v>1.4109700000000001</v>
      </c>
      <c r="I15" s="160">
        <v>4.1682399999999999</v>
      </c>
      <c r="J15" s="159">
        <v>7.9037300000000004</v>
      </c>
      <c r="K15" s="149">
        <v>0</v>
      </c>
      <c r="L15" s="148">
        <v>0</v>
      </c>
      <c r="M15" s="147">
        <v>0</v>
      </c>
      <c r="N15" s="217">
        <f t="shared" si="1"/>
        <v>120.02737999999999</v>
      </c>
      <c r="P15" s="41"/>
    </row>
    <row r="16" spans="1:16" s="107" customFormat="1" ht="12" customHeight="1" x14ac:dyDescent="0.2">
      <c r="A16" s="162" t="s">
        <v>37</v>
      </c>
      <c r="B16" s="161">
        <v>2.3730000000000001E-2</v>
      </c>
      <c r="C16" s="160">
        <v>4.1739999999999999E-2</v>
      </c>
      <c r="D16" s="159">
        <v>3.295E-2</v>
      </c>
      <c r="E16" s="161">
        <v>1.098E-2</v>
      </c>
      <c r="F16" s="160">
        <v>1.274E-2</v>
      </c>
      <c r="G16" s="159">
        <v>0</v>
      </c>
      <c r="H16" s="161">
        <v>0</v>
      </c>
      <c r="I16" s="160">
        <v>0</v>
      </c>
      <c r="J16" s="159">
        <v>0</v>
      </c>
      <c r="K16" s="149">
        <v>0</v>
      </c>
      <c r="L16" s="148">
        <v>0</v>
      </c>
      <c r="M16" s="147">
        <v>0</v>
      </c>
      <c r="N16" s="217">
        <f t="shared" si="1"/>
        <v>0.12214000000000001</v>
      </c>
      <c r="P16" s="41"/>
    </row>
    <row r="17" spans="1:17" s="107" customFormat="1" ht="12" customHeight="1" x14ac:dyDescent="0.2">
      <c r="A17" s="162" t="s">
        <v>36</v>
      </c>
      <c r="B17" s="161">
        <v>99.165467000000007</v>
      </c>
      <c r="C17" s="160">
        <v>85.620105999999993</v>
      </c>
      <c r="D17" s="159">
        <v>86.223889</v>
      </c>
      <c r="E17" s="161">
        <v>73.460041000000004</v>
      </c>
      <c r="F17" s="160">
        <v>86.156513000000004</v>
      </c>
      <c r="G17" s="159">
        <v>76.457127000000014</v>
      </c>
      <c r="H17" s="161">
        <v>72.978662999999997</v>
      </c>
      <c r="I17" s="160">
        <v>73.447043999999991</v>
      </c>
      <c r="J17" s="159">
        <v>83.733064999999996</v>
      </c>
      <c r="K17" s="149">
        <v>0</v>
      </c>
      <c r="L17" s="148">
        <v>0</v>
      </c>
      <c r="M17" s="147">
        <v>0</v>
      </c>
      <c r="N17" s="217">
        <f t="shared" si="1"/>
        <v>737.24191500000006</v>
      </c>
      <c r="P17" s="41"/>
    </row>
    <row r="18" spans="1:17" s="107" customFormat="1" ht="12" customHeight="1" x14ac:dyDescent="0.2">
      <c r="A18" s="162" t="s">
        <v>35</v>
      </c>
      <c r="B18" s="161">
        <v>12.489191999999999</v>
      </c>
      <c r="C18" s="160">
        <v>13.530253</v>
      </c>
      <c r="D18" s="159">
        <v>10.127333</v>
      </c>
      <c r="E18" s="161">
        <v>9.2618379999999991</v>
      </c>
      <c r="F18" s="160">
        <v>0.920126</v>
      </c>
      <c r="G18" s="159">
        <v>10.647808999999999</v>
      </c>
      <c r="H18" s="161">
        <v>6.616166999999999</v>
      </c>
      <c r="I18" s="160">
        <v>0.88324900000000006</v>
      </c>
      <c r="J18" s="159">
        <v>2.5119690000000001</v>
      </c>
      <c r="K18" s="149">
        <v>0</v>
      </c>
      <c r="L18" s="148">
        <v>0</v>
      </c>
      <c r="M18" s="147">
        <v>0</v>
      </c>
      <c r="N18" s="217">
        <f t="shared" si="1"/>
        <v>66.987935999999991</v>
      </c>
      <c r="P18" s="41"/>
    </row>
    <row r="19" spans="1:17" s="107" customFormat="1" ht="12" customHeight="1" x14ac:dyDescent="0.2">
      <c r="A19" s="162" t="s">
        <v>34</v>
      </c>
      <c r="B19" s="161">
        <v>284.61696834563469</v>
      </c>
      <c r="C19" s="160">
        <v>258.53270520553809</v>
      </c>
      <c r="D19" s="159">
        <v>280.94238920830725</v>
      </c>
      <c r="E19" s="161">
        <v>282.72690566583242</v>
      </c>
      <c r="F19" s="160">
        <v>278.46839034280748</v>
      </c>
      <c r="G19" s="159">
        <v>231.42941428928248</v>
      </c>
      <c r="H19" s="161">
        <v>200.3437078707197</v>
      </c>
      <c r="I19" s="160">
        <v>202.6750963850358</v>
      </c>
      <c r="J19" s="159">
        <v>186.99509624098332</v>
      </c>
      <c r="K19" s="149">
        <v>0</v>
      </c>
      <c r="L19" s="148">
        <v>0</v>
      </c>
      <c r="M19" s="147">
        <v>0</v>
      </c>
      <c r="N19" s="217">
        <f t="shared" si="1"/>
        <v>2206.7306735541415</v>
      </c>
      <c r="P19" s="41"/>
    </row>
    <row r="20" spans="1:17" s="107" customFormat="1" ht="12" customHeight="1" x14ac:dyDescent="0.2">
      <c r="A20" s="162" t="s">
        <v>33</v>
      </c>
      <c r="B20" s="161">
        <v>408.21992900000004</v>
      </c>
      <c r="C20" s="160">
        <v>388.520959</v>
      </c>
      <c r="D20" s="159">
        <v>368.07352799999995</v>
      </c>
      <c r="E20" s="161">
        <v>213.85097800000003</v>
      </c>
      <c r="F20" s="160">
        <v>216.06423500000002</v>
      </c>
      <c r="G20" s="159">
        <v>178.44658799999999</v>
      </c>
      <c r="H20" s="161">
        <v>177.29016400000003</v>
      </c>
      <c r="I20" s="160">
        <v>242.96063799999999</v>
      </c>
      <c r="J20" s="159">
        <v>229.686331</v>
      </c>
      <c r="K20" s="149">
        <v>0</v>
      </c>
      <c r="L20" s="148">
        <v>0</v>
      </c>
      <c r="M20" s="147">
        <v>0</v>
      </c>
      <c r="N20" s="217">
        <f t="shared" si="1"/>
        <v>2423.1133499999996</v>
      </c>
      <c r="P20" s="41"/>
    </row>
    <row r="21" spans="1:17" s="107" customFormat="1" ht="12" customHeight="1" x14ac:dyDescent="0.2">
      <c r="A21" s="162" t="s">
        <v>3</v>
      </c>
      <c r="B21" s="161">
        <v>0</v>
      </c>
      <c r="C21" s="160">
        <v>0</v>
      </c>
      <c r="D21" s="159">
        <v>0</v>
      </c>
      <c r="E21" s="161">
        <v>0</v>
      </c>
      <c r="F21" s="160">
        <v>0</v>
      </c>
      <c r="G21" s="159">
        <v>0</v>
      </c>
      <c r="H21" s="161">
        <v>0</v>
      </c>
      <c r="I21" s="160">
        <v>0</v>
      </c>
      <c r="J21" s="159">
        <v>0</v>
      </c>
      <c r="K21" s="149">
        <v>0</v>
      </c>
      <c r="L21" s="148">
        <v>0</v>
      </c>
      <c r="M21" s="147">
        <v>0</v>
      </c>
      <c r="N21" s="217">
        <f t="shared" si="1"/>
        <v>0</v>
      </c>
      <c r="P21" s="41"/>
    </row>
    <row r="22" spans="1:17" s="107" customFormat="1" ht="12" customHeight="1" x14ac:dyDescent="0.2">
      <c r="A22" s="162" t="s">
        <v>32</v>
      </c>
      <c r="B22" s="161">
        <v>11.873593</v>
      </c>
      <c r="C22" s="160">
        <v>6.5219829999999988</v>
      </c>
      <c r="D22" s="159">
        <v>9.3793459999999982</v>
      </c>
      <c r="E22" s="161">
        <v>3.870943</v>
      </c>
      <c r="F22" s="160">
        <v>2.1839529999999998</v>
      </c>
      <c r="G22" s="159">
        <v>10.044892000000001</v>
      </c>
      <c r="H22" s="161">
        <v>13.268976000000002</v>
      </c>
      <c r="I22" s="160">
        <v>1.8288530000000001</v>
      </c>
      <c r="J22" s="159">
        <v>4.8906790000000004</v>
      </c>
      <c r="K22" s="149">
        <v>0</v>
      </c>
      <c r="L22" s="148">
        <v>0</v>
      </c>
      <c r="M22" s="147">
        <v>0</v>
      </c>
      <c r="N22" s="217">
        <f>SUM(B22:M22)</f>
        <v>63.863217999999996</v>
      </c>
      <c r="P22" s="41"/>
    </row>
    <row r="23" spans="1:17" s="107" customFormat="1" ht="12" customHeight="1" x14ac:dyDescent="0.2">
      <c r="A23" s="162" t="s">
        <v>31</v>
      </c>
      <c r="B23" s="168">
        <v>3293.0912154726084</v>
      </c>
      <c r="C23" s="156">
        <v>2535.9974522571329</v>
      </c>
      <c r="D23" s="167">
        <v>2449.2001399147089</v>
      </c>
      <c r="E23" s="168">
        <v>1606.9335813379057</v>
      </c>
      <c r="F23" s="156">
        <v>1271.2775986417439</v>
      </c>
      <c r="G23" s="167">
        <v>856.32153685327512</v>
      </c>
      <c r="H23" s="168">
        <v>1004.230833274356</v>
      </c>
      <c r="I23" s="156">
        <v>933.94294622274356</v>
      </c>
      <c r="J23" s="167">
        <v>1082.791259358743</v>
      </c>
      <c r="K23" s="137">
        <v>0</v>
      </c>
      <c r="L23" s="173">
        <v>0</v>
      </c>
      <c r="M23" s="174">
        <v>0</v>
      </c>
      <c r="N23" s="217">
        <f>SUM(B23:M23)</f>
        <v>15033.786563333217</v>
      </c>
      <c r="P23" s="41"/>
    </row>
    <row r="24" spans="1:17" s="5" customFormat="1" ht="11.25" x14ac:dyDescent="0.2">
      <c r="A24" s="25"/>
      <c r="N24" s="4" t="s">
        <v>78</v>
      </c>
    </row>
    <row r="25" spans="1:17" s="107" customFormat="1" x14ac:dyDescent="0.2">
      <c r="A25" s="3"/>
      <c r="B25" s="115"/>
      <c r="C25" s="115"/>
      <c r="D25" s="65"/>
      <c r="E25" s="65"/>
      <c r="F25" s="65"/>
      <c r="G25" s="65"/>
      <c r="H25" s="65"/>
      <c r="I25" s="65"/>
      <c r="J25" s="65"/>
      <c r="K25" s="65"/>
      <c r="L25" s="65"/>
      <c r="M25" s="65"/>
      <c r="N25" s="64"/>
    </row>
    <row r="26" spans="1:17" s="107" customFormat="1" x14ac:dyDescent="0.2">
      <c r="A26" s="98" t="s">
        <v>41</v>
      </c>
      <c r="B26" s="24">
        <v>991.18233199999997</v>
      </c>
      <c r="C26" s="115"/>
      <c r="D26" s="65"/>
      <c r="E26" s="65"/>
      <c r="F26" s="65"/>
      <c r="G26" s="65"/>
      <c r="H26" s="65"/>
      <c r="I26" s="65"/>
      <c r="J26" s="65"/>
      <c r="K26" s="65"/>
      <c r="L26" s="65"/>
      <c r="M26" s="65"/>
      <c r="N26" s="65"/>
    </row>
    <row r="27" spans="1:17" s="107" customFormat="1" x14ac:dyDescent="0.2">
      <c r="A27" s="98" t="s">
        <v>40</v>
      </c>
      <c r="B27" s="24">
        <v>89.695330000000013</v>
      </c>
      <c r="C27" s="115"/>
      <c r="D27" s="65"/>
      <c r="E27" s="65"/>
      <c r="F27" s="65"/>
      <c r="G27" s="65"/>
      <c r="H27" s="65"/>
      <c r="I27" s="65"/>
      <c r="J27" s="65"/>
      <c r="K27" s="65"/>
      <c r="L27" s="65"/>
      <c r="M27" s="65"/>
      <c r="N27" s="65"/>
      <c r="O27" s="66"/>
    </row>
    <row r="28" spans="1:17" s="107" customFormat="1" x14ac:dyDescent="0.2">
      <c r="A28" s="98" t="s">
        <v>39</v>
      </c>
      <c r="B28" s="24">
        <v>611.52437899999995</v>
      </c>
      <c r="C28" s="115"/>
      <c r="D28" s="65"/>
      <c r="E28" s="65"/>
      <c r="F28" s="65"/>
      <c r="G28" s="65"/>
      <c r="H28" s="65"/>
      <c r="I28" s="65"/>
      <c r="J28" s="65"/>
      <c r="K28" s="65"/>
      <c r="L28" s="65"/>
      <c r="M28" s="65"/>
      <c r="N28" s="65"/>
      <c r="O28" s="66"/>
    </row>
    <row r="29" spans="1:17" s="107" customFormat="1" x14ac:dyDescent="0.2">
      <c r="A29" s="98" t="s">
        <v>64</v>
      </c>
      <c r="B29" s="24">
        <v>2.5747070000000001</v>
      </c>
      <c r="C29" s="115"/>
      <c r="D29" s="65"/>
      <c r="E29" s="65"/>
      <c r="F29" s="65"/>
      <c r="G29" s="65"/>
      <c r="H29" s="65"/>
      <c r="I29" s="65"/>
      <c r="J29" s="65"/>
      <c r="K29" s="65"/>
      <c r="L29" s="65"/>
      <c r="M29" s="65"/>
      <c r="N29" s="65"/>
      <c r="Q29" s="8"/>
    </row>
    <row r="30" spans="1:17" s="107" customFormat="1" x14ac:dyDescent="0.2">
      <c r="A30" s="98" t="s">
        <v>65</v>
      </c>
      <c r="B30" s="24">
        <v>4.5251400000000004</v>
      </c>
      <c r="C30" s="115"/>
      <c r="D30" s="65"/>
      <c r="E30" s="65"/>
      <c r="F30" s="65"/>
      <c r="G30" s="65"/>
      <c r="H30" s="65"/>
      <c r="I30" s="65"/>
      <c r="J30" s="65"/>
      <c r="K30" s="65"/>
      <c r="L30" s="65"/>
      <c r="M30" s="65"/>
      <c r="N30" s="65"/>
    </row>
    <row r="31" spans="1:17" s="107" customFormat="1" x14ac:dyDescent="0.2">
      <c r="A31" s="98" t="s">
        <v>66</v>
      </c>
      <c r="B31" s="24">
        <v>0.21502299999999999</v>
      </c>
      <c r="C31" s="115"/>
      <c r="D31" s="65"/>
      <c r="E31" s="65"/>
      <c r="F31" s="65"/>
      <c r="G31" s="65"/>
      <c r="H31" s="65"/>
      <c r="I31" s="65"/>
      <c r="J31" s="65"/>
      <c r="K31" s="65"/>
      <c r="L31" s="65"/>
      <c r="M31" s="65"/>
      <c r="N31" s="65"/>
    </row>
    <row r="32" spans="1:17" s="107" customFormat="1" x14ac:dyDescent="0.2">
      <c r="A32" s="98" t="s">
        <v>38</v>
      </c>
      <c r="B32" s="24">
        <v>3441.5474479999993</v>
      </c>
      <c r="C32" s="115"/>
      <c r="D32" s="65"/>
      <c r="E32" s="65"/>
      <c r="F32" s="65"/>
      <c r="G32" s="65"/>
      <c r="H32" s="65"/>
      <c r="I32" s="65"/>
      <c r="J32" s="65"/>
      <c r="K32" s="65"/>
      <c r="L32" s="65"/>
      <c r="M32" s="65"/>
      <c r="N32" s="65"/>
    </row>
    <row r="33" spans="1:14" s="107" customFormat="1" x14ac:dyDescent="0.2">
      <c r="A33" s="98" t="s">
        <v>76</v>
      </c>
      <c r="B33" s="24">
        <v>13.482939999999999</v>
      </c>
      <c r="C33" s="115"/>
      <c r="D33" s="65"/>
      <c r="E33" s="65"/>
      <c r="F33" s="65"/>
      <c r="G33" s="65"/>
      <c r="H33" s="65"/>
      <c r="I33" s="65"/>
      <c r="J33" s="65"/>
      <c r="K33" s="65"/>
      <c r="L33" s="65"/>
      <c r="M33" s="65"/>
      <c r="N33" s="65"/>
    </row>
    <row r="34" spans="1:14" s="107" customFormat="1" x14ac:dyDescent="0.2">
      <c r="A34" s="98" t="s">
        <v>37</v>
      </c>
      <c r="B34" s="24">
        <v>0</v>
      </c>
      <c r="C34" s="115"/>
      <c r="D34" s="65"/>
      <c r="E34" s="65"/>
      <c r="F34" s="65"/>
      <c r="G34" s="65"/>
      <c r="H34" s="65"/>
      <c r="I34" s="65"/>
      <c r="J34" s="65"/>
      <c r="K34" s="65"/>
      <c r="L34" s="65"/>
      <c r="M34" s="65"/>
      <c r="N34" s="65"/>
    </row>
    <row r="35" spans="1:14" s="107" customFormat="1" x14ac:dyDescent="0.2">
      <c r="A35" s="98" t="s">
        <v>36</v>
      </c>
      <c r="B35" s="24">
        <v>230.158772</v>
      </c>
      <c r="C35" s="115"/>
      <c r="D35" s="65"/>
      <c r="E35" s="65"/>
      <c r="F35" s="65"/>
      <c r="G35" s="65"/>
      <c r="H35" s="65"/>
      <c r="I35" s="65"/>
      <c r="J35" s="65"/>
      <c r="K35" s="65"/>
      <c r="L35" s="65"/>
      <c r="M35" s="65"/>
      <c r="N35" s="65"/>
    </row>
    <row r="36" spans="1:14" s="107" customFormat="1" x14ac:dyDescent="0.2">
      <c r="A36" s="98" t="s">
        <v>35</v>
      </c>
      <c r="B36" s="24">
        <v>10.011384999999999</v>
      </c>
      <c r="C36" s="115"/>
      <c r="D36" s="65"/>
      <c r="E36" s="65"/>
      <c r="F36" s="65"/>
      <c r="G36" s="65"/>
      <c r="H36" s="65"/>
      <c r="I36" s="65"/>
      <c r="J36" s="65"/>
      <c r="K36" s="65"/>
      <c r="L36" s="65"/>
      <c r="M36" s="65"/>
      <c r="N36" s="65"/>
    </row>
    <row r="37" spans="1:14" s="107" customFormat="1" x14ac:dyDescent="0.2">
      <c r="A37" s="98" t="s">
        <v>34</v>
      </c>
      <c r="B37" s="24">
        <v>590.01390049673887</v>
      </c>
      <c r="C37" s="115"/>
      <c r="D37" s="65"/>
      <c r="E37" s="65"/>
      <c r="F37" s="65"/>
      <c r="G37" s="65"/>
      <c r="H37" s="65"/>
      <c r="I37" s="65"/>
      <c r="J37" s="65"/>
      <c r="K37" s="65"/>
      <c r="L37" s="65"/>
      <c r="M37" s="65"/>
      <c r="N37" s="65"/>
    </row>
    <row r="38" spans="1:14" s="107" customFormat="1" x14ac:dyDescent="0.2">
      <c r="A38" s="98" t="s">
        <v>33</v>
      </c>
      <c r="B38" s="24">
        <v>649.93713300000002</v>
      </c>
      <c r="C38" s="115"/>
      <c r="D38" s="65"/>
      <c r="E38" s="65"/>
      <c r="F38" s="65"/>
      <c r="G38" s="65"/>
      <c r="H38" s="65"/>
      <c r="I38" s="65"/>
      <c r="J38" s="65"/>
      <c r="K38" s="65"/>
      <c r="L38" s="65"/>
      <c r="M38" s="65"/>
      <c r="N38" s="65"/>
    </row>
    <row r="39" spans="1:14" s="107" customFormat="1" x14ac:dyDescent="0.2">
      <c r="A39" s="98" t="s">
        <v>3</v>
      </c>
      <c r="B39" s="24">
        <v>0</v>
      </c>
      <c r="C39" s="115"/>
      <c r="D39" s="65"/>
      <c r="E39" s="65"/>
      <c r="F39" s="65"/>
      <c r="G39" s="65"/>
      <c r="H39" s="65"/>
      <c r="I39" s="65"/>
      <c r="J39" s="65"/>
      <c r="K39" s="65"/>
      <c r="L39" s="65"/>
      <c r="M39" s="65"/>
      <c r="N39" s="65"/>
    </row>
    <row r="40" spans="1:14" s="107" customFormat="1" x14ac:dyDescent="0.2">
      <c r="A40" s="98" t="s">
        <v>32</v>
      </c>
      <c r="B40" s="24">
        <v>19.988508000000003</v>
      </c>
      <c r="C40" s="115"/>
      <c r="D40" s="65"/>
      <c r="E40" s="65"/>
      <c r="F40" s="65"/>
      <c r="G40" s="65"/>
      <c r="H40" s="65"/>
      <c r="I40" s="65"/>
      <c r="J40" s="65"/>
      <c r="K40" s="65"/>
      <c r="L40" s="65"/>
      <c r="M40" s="65"/>
      <c r="N40" s="65"/>
    </row>
    <row r="41" spans="1:14" s="107" customFormat="1" x14ac:dyDescent="0.2">
      <c r="A41" s="98" t="s">
        <v>31</v>
      </c>
      <c r="B41" s="24">
        <v>3020.9650388558425</v>
      </c>
      <c r="C41" s="115"/>
      <c r="D41" s="65"/>
      <c r="E41" s="65"/>
      <c r="F41" s="65"/>
      <c r="G41" s="65"/>
      <c r="H41" s="65"/>
      <c r="I41" s="65"/>
      <c r="J41" s="65"/>
      <c r="K41" s="65"/>
      <c r="L41" s="65"/>
      <c r="M41" s="65"/>
      <c r="N41" s="65"/>
    </row>
    <row r="42" spans="1:14" s="107" customFormat="1" x14ac:dyDescent="0.2">
      <c r="A42" s="3"/>
      <c r="B42" s="115"/>
      <c r="C42" s="115"/>
      <c r="D42" s="65"/>
      <c r="E42" s="65"/>
      <c r="F42" s="65"/>
      <c r="G42" s="65"/>
      <c r="H42" s="65"/>
      <c r="I42" s="65"/>
      <c r="J42" s="65"/>
      <c r="K42" s="65"/>
      <c r="L42" s="65"/>
      <c r="M42" s="65"/>
      <c r="N42" s="65"/>
    </row>
    <row r="43" spans="1:14" s="107" customFormat="1" x14ac:dyDescent="0.2">
      <c r="A43" s="3"/>
      <c r="B43" s="115"/>
      <c r="C43" s="115"/>
      <c r="D43" s="65"/>
      <c r="E43" s="65"/>
      <c r="F43" s="65"/>
      <c r="G43" s="65"/>
      <c r="H43" s="65"/>
      <c r="I43" s="65"/>
      <c r="J43" s="65"/>
      <c r="K43" s="65"/>
      <c r="L43" s="65"/>
      <c r="M43" s="65"/>
      <c r="N43" s="65"/>
    </row>
    <row r="44" spans="1:14" s="107" customFormat="1" x14ac:dyDescent="0.2">
      <c r="A44" s="64"/>
      <c r="B44" s="65"/>
      <c r="C44" s="65"/>
      <c r="D44" s="65"/>
      <c r="E44" s="65"/>
      <c r="F44" s="65"/>
      <c r="G44" s="65"/>
      <c r="H44" s="65"/>
      <c r="I44" s="65"/>
      <c r="J44" s="65"/>
      <c r="K44" s="65"/>
      <c r="L44" s="65"/>
      <c r="M44" s="65"/>
      <c r="N44" s="65"/>
    </row>
    <row r="45" spans="1:14" s="107" customFormat="1" x14ac:dyDescent="0.2">
      <c r="A45" s="3"/>
      <c r="B45" s="3"/>
      <c r="C45" s="3"/>
      <c r="D45" s="3"/>
      <c r="E45" s="3"/>
      <c r="F45" s="3"/>
      <c r="G45" s="3"/>
      <c r="H45" s="3"/>
      <c r="I45" s="3"/>
      <c r="J45" s="3"/>
      <c r="K45" s="3"/>
      <c r="L45" s="3"/>
      <c r="M45" s="3"/>
      <c r="N45" s="3"/>
    </row>
    <row r="47" spans="1:14" x14ac:dyDescent="0.2">
      <c r="B47" s="67"/>
    </row>
    <row r="48" spans="1:14" x14ac:dyDescent="0.2">
      <c r="B48" s="67"/>
    </row>
    <row r="49" spans="2:2" x14ac:dyDescent="0.2">
      <c r="B49" s="67"/>
    </row>
  </sheetData>
  <mergeCells count="12">
    <mergeCell ref="N6:N7"/>
    <mergeCell ref="K6:M6"/>
    <mergeCell ref="H6:J6"/>
    <mergeCell ref="A4:A5"/>
    <mergeCell ref="N4:N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N38"/>
  <sheetViews>
    <sheetView showGridLines="0" topLeftCell="A13" zoomScaleNormal="100" zoomScaleSheetLayoutView="100" workbookViewId="0">
      <selection activeCell="Q29" sqref="Q29"/>
    </sheetView>
  </sheetViews>
  <sheetFormatPr defaultRowHeight="12" x14ac:dyDescent="0.2"/>
  <cols>
    <col min="1" max="1" width="18.85546875" style="7" customWidth="1"/>
    <col min="2" max="13" width="9.5703125" style="7" customWidth="1"/>
    <col min="14" max="14" width="10.42578125" style="7" customWidth="1"/>
    <col min="15" max="16384" width="9.140625" style="7"/>
  </cols>
  <sheetData>
    <row r="1" spans="1:14" ht="15.75" x14ac:dyDescent="0.25">
      <c r="A1" s="166" t="s">
        <v>123</v>
      </c>
      <c r="B1" s="107"/>
      <c r="C1" s="107"/>
      <c r="D1" s="107"/>
      <c r="E1" s="107"/>
      <c r="F1" s="107"/>
      <c r="G1" s="107"/>
      <c r="H1" s="107"/>
      <c r="I1" s="107"/>
      <c r="J1" s="107"/>
      <c r="K1" s="107"/>
      <c r="L1" s="107"/>
      <c r="M1" s="107"/>
      <c r="N1" s="151" t="str">
        <f>Titulní!A35</f>
        <v>III. čtvrtletí 2020</v>
      </c>
    </row>
    <row r="2" spans="1:14" ht="6" customHeight="1" x14ac:dyDescent="0.2">
      <c r="A2" s="107"/>
      <c r="B2" s="107"/>
      <c r="C2" s="107"/>
      <c r="D2" s="107"/>
      <c r="E2" s="107"/>
      <c r="F2" s="107"/>
      <c r="G2" s="107"/>
      <c r="H2" s="107"/>
      <c r="I2" s="107"/>
      <c r="J2" s="107"/>
      <c r="K2" s="107"/>
      <c r="L2" s="107"/>
      <c r="M2" s="107"/>
      <c r="N2" s="107"/>
    </row>
    <row r="3" spans="1:14" x14ac:dyDescent="0.2">
      <c r="A3" s="375"/>
      <c r="B3" s="386" t="s">
        <v>45</v>
      </c>
      <c r="C3" s="387"/>
      <c r="D3" s="388"/>
      <c r="E3" s="386" t="s">
        <v>46</v>
      </c>
      <c r="F3" s="387"/>
      <c r="G3" s="388"/>
      <c r="H3" s="386" t="s">
        <v>47</v>
      </c>
      <c r="I3" s="387"/>
      <c r="J3" s="388"/>
      <c r="K3" s="386" t="s">
        <v>48</v>
      </c>
      <c r="L3" s="387"/>
      <c r="M3" s="388"/>
      <c r="N3" s="374" t="s">
        <v>7</v>
      </c>
    </row>
    <row r="4" spans="1:14" x14ac:dyDescent="0.2">
      <c r="A4" s="391"/>
      <c r="B4" s="165" t="s">
        <v>8</v>
      </c>
      <c r="C4" s="164" t="s">
        <v>9</v>
      </c>
      <c r="D4" s="163" t="s">
        <v>10</v>
      </c>
      <c r="E4" s="165" t="s">
        <v>11</v>
      </c>
      <c r="F4" s="164" t="s">
        <v>12</v>
      </c>
      <c r="G4" s="163" t="s">
        <v>13</v>
      </c>
      <c r="H4" s="165" t="s">
        <v>14</v>
      </c>
      <c r="I4" s="164" t="s">
        <v>15</v>
      </c>
      <c r="J4" s="163" t="s">
        <v>16</v>
      </c>
      <c r="K4" s="165" t="s">
        <v>17</v>
      </c>
      <c r="L4" s="164" t="s">
        <v>18</v>
      </c>
      <c r="M4" s="163" t="s">
        <v>19</v>
      </c>
      <c r="N4" s="371"/>
    </row>
    <row r="5" spans="1:14" x14ac:dyDescent="0.2">
      <c r="A5" s="392" t="s">
        <v>125</v>
      </c>
      <c r="B5" s="380">
        <f>SUM(B6:D6)</f>
        <v>32635.346285403928</v>
      </c>
      <c r="C5" s="381"/>
      <c r="D5" s="382"/>
      <c r="E5" s="380">
        <f>SUM(E6:G6)</f>
        <v>14705.145384130845</v>
      </c>
      <c r="F5" s="381"/>
      <c r="G5" s="382"/>
      <c r="H5" s="380">
        <f>SUM(H6:J6)</f>
        <v>9675.8220363525797</v>
      </c>
      <c r="I5" s="381"/>
      <c r="J5" s="382"/>
      <c r="K5" s="383">
        <f>SUM(K6:M6)</f>
        <v>0</v>
      </c>
      <c r="L5" s="384"/>
      <c r="M5" s="385"/>
      <c r="N5" s="389">
        <f>SUM(N7:N20)</f>
        <v>57016.313705887354</v>
      </c>
    </row>
    <row r="6" spans="1:14" x14ac:dyDescent="0.2">
      <c r="A6" s="393"/>
      <c r="B6" s="218">
        <f>SUM(B7:B20)</f>
        <v>12726.238844818241</v>
      </c>
      <c r="C6" s="219">
        <f t="shared" ref="C6:M6" si="0">SUM(C7:C20)</f>
        <v>10162.229506462671</v>
      </c>
      <c r="D6" s="220">
        <f t="shared" si="0"/>
        <v>9746.8779341230147</v>
      </c>
      <c r="E6" s="218">
        <f t="shared" si="0"/>
        <v>6294.9454360037371</v>
      </c>
      <c r="F6" s="219">
        <f t="shared" si="0"/>
        <v>5201.0188189845521</v>
      </c>
      <c r="G6" s="220">
        <f t="shared" si="0"/>
        <v>3209.181129142557</v>
      </c>
      <c r="H6" s="218">
        <f t="shared" si="0"/>
        <v>3014.9082261450749</v>
      </c>
      <c r="I6" s="219">
        <f t="shared" si="0"/>
        <v>2956.1446616077792</v>
      </c>
      <c r="J6" s="220">
        <f t="shared" si="0"/>
        <v>3704.7691485997266</v>
      </c>
      <c r="K6" s="221">
        <f t="shared" si="0"/>
        <v>0</v>
      </c>
      <c r="L6" s="222">
        <f t="shared" si="0"/>
        <v>0</v>
      </c>
      <c r="M6" s="223">
        <f t="shared" si="0"/>
        <v>0</v>
      </c>
      <c r="N6" s="390"/>
    </row>
    <row r="7" spans="1:14" x14ac:dyDescent="0.2">
      <c r="A7" s="162" t="s">
        <v>135</v>
      </c>
      <c r="B7" s="171">
        <v>614.45192799999995</v>
      </c>
      <c r="C7" s="157">
        <v>482.63304099999999</v>
      </c>
      <c r="D7" s="154">
        <v>461.55726699999991</v>
      </c>
      <c r="E7" s="171">
        <v>299.25604499999997</v>
      </c>
      <c r="F7" s="157">
        <v>227.57142700000003</v>
      </c>
      <c r="G7" s="154">
        <v>146.50457700000001</v>
      </c>
      <c r="H7" s="171">
        <v>207.80423699999997</v>
      </c>
      <c r="I7" s="157">
        <v>164.347137</v>
      </c>
      <c r="J7" s="154">
        <v>152.46561300000002</v>
      </c>
      <c r="K7" s="146">
        <v>0</v>
      </c>
      <c r="L7" s="145">
        <v>0</v>
      </c>
      <c r="M7" s="144">
        <v>0</v>
      </c>
      <c r="N7" s="217">
        <f t="shared" ref="N7:N20" si="1">SUM(B7:M7)</f>
        <v>2756.5912719999997</v>
      </c>
    </row>
    <row r="8" spans="1:14" x14ac:dyDescent="0.2">
      <c r="A8" s="162" t="s">
        <v>104</v>
      </c>
      <c r="B8" s="152">
        <v>716.73137399999996</v>
      </c>
      <c r="C8" s="150">
        <v>576.81645300000025</v>
      </c>
      <c r="D8" s="175">
        <v>556.64370699999984</v>
      </c>
      <c r="E8" s="152">
        <v>337.85886000000005</v>
      </c>
      <c r="F8" s="150">
        <v>266.68822899999998</v>
      </c>
      <c r="G8" s="175">
        <v>190.377906</v>
      </c>
      <c r="H8" s="152">
        <v>183.60186500000003</v>
      </c>
      <c r="I8" s="150">
        <v>184.831738</v>
      </c>
      <c r="J8" s="175">
        <v>221.75755699999999</v>
      </c>
      <c r="K8" s="143">
        <v>0</v>
      </c>
      <c r="L8" s="142">
        <v>0</v>
      </c>
      <c r="M8" s="141">
        <v>0</v>
      </c>
      <c r="N8" s="217">
        <f t="shared" si="1"/>
        <v>3235.3076889999998</v>
      </c>
    </row>
    <row r="9" spans="1:14" x14ac:dyDescent="0.2">
      <c r="A9" s="162" t="s">
        <v>105</v>
      </c>
      <c r="B9" s="153">
        <v>884.47376100000042</v>
      </c>
      <c r="C9" s="170">
        <v>643.44894600000032</v>
      </c>
      <c r="D9" s="172">
        <v>597.08313199999975</v>
      </c>
      <c r="E9" s="153">
        <v>385.05725000000012</v>
      </c>
      <c r="F9" s="170">
        <v>301.93763899999988</v>
      </c>
      <c r="G9" s="172">
        <v>196.65745299999998</v>
      </c>
      <c r="H9" s="153">
        <v>185.09433599999994</v>
      </c>
      <c r="I9" s="170">
        <v>175.64617000000007</v>
      </c>
      <c r="J9" s="172">
        <v>210.73844500000001</v>
      </c>
      <c r="K9" s="140">
        <v>0</v>
      </c>
      <c r="L9" s="139">
        <v>0</v>
      </c>
      <c r="M9" s="138">
        <v>0</v>
      </c>
      <c r="N9" s="217">
        <f t="shared" si="1"/>
        <v>3580.1371320000003</v>
      </c>
    </row>
    <row r="10" spans="1:14" x14ac:dyDescent="0.2">
      <c r="A10" s="162" t="s">
        <v>106</v>
      </c>
      <c r="B10" s="153">
        <v>469.40237199999996</v>
      </c>
      <c r="C10" s="170">
        <v>387.03443700000003</v>
      </c>
      <c r="D10" s="172">
        <v>363.51472699999994</v>
      </c>
      <c r="E10" s="153">
        <v>238.96197499999997</v>
      </c>
      <c r="F10" s="170">
        <v>202.10798000000005</v>
      </c>
      <c r="G10" s="172">
        <v>111.28332899999999</v>
      </c>
      <c r="H10" s="153">
        <v>102.18114000000001</v>
      </c>
      <c r="I10" s="170">
        <v>96.230217999999994</v>
      </c>
      <c r="J10" s="172">
        <v>144.78763799999996</v>
      </c>
      <c r="K10" s="140">
        <v>0</v>
      </c>
      <c r="L10" s="139">
        <v>0</v>
      </c>
      <c r="M10" s="138">
        <v>0</v>
      </c>
      <c r="N10" s="217">
        <f t="shared" si="1"/>
        <v>2115.5038159999999</v>
      </c>
    </row>
    <row r="11" spans="1:14" x14ac:dyDescent="0.2">
      <c r="A11" s="162" t="s">
        <v>134</v>
      </c>
      <c r="B11" s="153">
        <v>226.51683543980761</v>
      </c>
      <c r="C11" s="170">
        <v>183.55460499999998</v>
      </c>
      <c r="D11" s="172">
        <v>168.20119200000002</v>
      </c>
      <c r="E11" s="153">
        <v>102.151746</v>
      </c>
      <c r="F11" s="170">
        <v>80.795287000000044</v>
      </c>
      <c r="G11" s="172">
        <v>45.567809000000011</v>
      </c>
      <c r="H11" s="153">
        <v>38.493568999999994</v>
      </c>
      <c r="I11" s="170">
        <v>36.720345999999999</v>
      </c>
      <c r="J11" s="172">
        <v>51.846546000000004</v>
      </c>
      <c r="K11" s="140">
        <v>0</v>
      </c>
      <c r="L11" s="139">
        <v>0</v>
      </c>
      <c r="M11" s="138">
        <v>0</v>
      </c>
      <c r="N11" s="217">
        <f t="shared" si="1"/>
        <v>933.84793543980754</v>
      </c>
    </row>
    <row r="12" spans="1:14" x14ac:dyDescent="0.2">
      <c r="A12" s="162" t="s">
        <v>107</v>
      </c>
      <c r="B12" s="153">
        <v>424.50081260458342</v>
      </c>
      <c r="C12" s="170">
        <v>354.71531951178531</v>
      </c>
      <c r="D12" s="172">
        <v>336.92707465029918</v>
      </c>
      <c r="E12" s="153">
        <v>212.76817600000001</v>
      </c>
      <c r="F12" s="170">
        <v>191.499403</v>
      </c>
      <c r="G12" s="172">
        <v>133.53650699999997</v>
      </c>
      <c r="H12" s="153">
        <v>105.63999099999997</v>
      </c>
      <c r="I12" s="170">
        <v>98.286097999999981</v>
      </c>
      <c r="J12" s="172">
        <v>137.42756800000001</v>
      </c>
      <c r="K12" s="140">
        <v>0</v>
      </c>
      <c r="L12" s="139">
        <v>0</v>
      </c>
      <c r="M12" s="138">
        <v>0</v>
      </c>
      <c r="N12" s="217">
        <f t="shared" si="1"/>
        <v>1995.3009497666681</v>
      </c>
    </row>
    <row r="13" spans="1:14" x14ac:dyDescent="0.2">
      <c r="A13" s="162" t="s">
        <v>108</v>
      </c>
      <c r="B13" s="153">
        <v>310.63761676387639</v>
      </c>
      <c r="C13" s="170">
        <v>257.21216005046102</v>
      </c>
      <c r="D13" s="172">
        <v>243.89310113006175</v>
      </c>
      <c r="E13" s="153">
        <v>153.8505587370139</v>
      </c>
      <c r="F13" s="170">
        <v>133.07303879844318</v>
      </c>
      <c r="G13" s="172">
        <v>71.572683481914609</v>
      </c>
      <c r="H13" s="153">
        <v>70.548105000000021</v>
      </c>
      <c r="I13" s="170">
        <v>66.693022999999997</v>
      </c>
      <c r="J13" s="172">
        <v>86.914795999999996</v>
      </c>
      <c r="K13" s="140">
        <v>0</v>
      </c>
      <c r="L13" s="139">
        <v>0</v>
      </c>
      <c r="M13" s="138">
        <v>0</v>
      </c>
      <c r="N13" s="217">
        <f t="shared" si="1"/>
        <v>1394.3950829617709</v>
      </c>
    </row>
    <row r="14" spans="1:14" x14ac:dyDescent="0.2">
      <c r="A14" s="162" t="s">
        <v>109</v>
      </c>
      <c r="B14" s="153">
        <v>2226.9500173021629</v>
      </c>
      <c r="C14" s="170">
        <v>1776.2120609772346</v>
      </c>
      <c r="D14" s="172">
        <v>1651.7402674629457</v>
      </c>
      <c r="E14" s="153">
        <v>1129.6382329999999</v>
      </c>
      <c r="F14" s="170">
        <v>964.48503600000049</v>
      </c>
      <c r="G14" s="172">
        <v>524.34898800000008</v>
      </c>
      <c r="H14" s="153">
        <v>458.04834899999992</v>
      </c>
      <c r="I14" s="170">
        <v>475.78399399999989</v>
      </c>
      <c r="J14" s="172">
        <v>579.6181150000001</v>
      </c>
      <c r="K14" s="140">
        <v>0</v>
      </c>
      <c r="L14" s="139">
        <v>0</v>
      </c>
      <c r="M14" s="138">
        <v>0</v>
      </c>
      <c r="N14" s="217">
        <f t="shared" si="1"/>
        <v>9786.8250607423415</v>
      </c>
    </row>
    <row r="15" spans="1:14" x14ac:dyDescent="0.2">
      <c r="A15" s="162" t="s">
        <v>110</v>
      </c>
      <c r="B15" s="153">
        <v>529.88768400000004</v>
      </c>
      <c r="C15" s="170">
        <v>396.90393200000011</v>
      </c>
      <c r="D15" s="172">
        <v>368.57153299999987</v>
      </c>
      <c r="E15" s="153">
        <v>239.02413799999999</v>
      </c>
      <c r="F15" s="170">
        <v>179.50826899999998</v>
      </c>
      <c r="G15" s="172">
        <v>102.46924000000001</v>
      </c>
      <c r="H15" s="153">
        <v>111.38087</v>
      </c>
      <c r="I15" s="170">
        <v>103.88597499999999</v>
      </c>
      <c r="J15" s="172">
        <v>126.39028200000003</v>
      </c>
      <c r="K15" s="140">
        <v>0</v>
      </c>
      <c r="L15" s="139">
        <v>0</v>
      </c>
      <c r="M15" s="138">
        <v>0</v>
      </c>
      <c r="N15" s="217">
        <f t="shared" si="1"/>
        <v>2158.0219229999998</v>
      </c>
    </row>
    <row r="16" spans="1:14" x14ac:dyDescent="0.2">
      <c r="A16" s="162" t="s">
        <v>111</v>
      </c>
      <c r="B16" s="153">
        <v>667.22966531969087</v>
      </c>
      <c r="C16" s="170">
        <v>518.25386581248767</v>
      </c>
      <c r="D16" s="172">
        <v>486.04265660432759</v>
      </c>
      <c r="E16" s="153">
        <v>276.74534799999992</v>
      </c>
      <c r="F16" s="170">
        <v>206.63891099999995</v>
      </c>
      <c r="G16" s="172">
        <v>92.578838999999988</v>
      </c>
      <c r="H16" s="153">
        <v>82.821175999999994</v>
      </c>
      <c r="I16" s="170">
        <v>75.298462000000015</v>
      </c>
      <c r="J16" s="172">
        <v>120.615773</v>
      </c>
      <c r="K16" s="140">
        <v>0</v>
      </c>
      <c r="L16" s="139">
        <v>0</v>
      </c>
      <c r="M16" s="138">
        <v>0</v>
      </c>
      <c r="N16" s="217">
        <f t="shared" si="1"/>
        <v>2526.2246967365058</v>
      </c>
    </row>
    <row r="17" spans="1:14" x14ac:dyDescent="0.2">
      <c r="A17" s="162" t="s">
        <v>112</v>
      </c>
      <c r="B17" s="153">
        <v>630.02069500000016</v>
      </c>
      <c r="C17" s="170">
        <v>477.12738300000001</v>
      </c>
      <c r="D17" s="172">
        <v>479.6834879999999</v>
      </c>
      <c r="E17" s="153">
        <v>294.64452800000009</v>
      </c>
      <c r="F17" s="170">
        <v>238.07940099999996</v>
      </c>
      <c r="G17" s="172">
        <v>126.18975200000003</v>
      </c>
      <c r="H17" s="153">
        <v>114.22826599999999</v>
      </c>
      <c r="I17" s="170">
        <v>95.23377099999999</v>
      </c>
      <c r="J17" s="172">
        <v>127.95254299999999</v>
      </c>
      <c r="K17" s="140">
        <v>0</v>
      </c>
      <c r="L17" s="139">
        <v>0</v>
      </c>
      <c r="M17" s="138">
        <v>0</v>
      </c>
      <c r="N17" s="217">
        <f t="shared" si="1"/>
        <v>2583.1598270000004</v>
      </c>
    </row>
    <row r="18" spans="1:14" x14ac:dyDescent="0.2">
      <c r="A18" s="162" t="s">
        <v>113</v>
      </c>
      <c r="B18" s="153">
        <v>2793.7880020000002</v>
      </c>
      <c r="C18" s="170">
        <v>2279.2165850000001</v>
      </c>
      <c r="D18" s="172">
        <v>2245.3016399999997</v>
      </c>
      <c r="E18" s="153">
        <v>1409.8021260000003</v>
      </c>
      <c r="F18" s="170">
        <v>1176.3762210000002</v>
      </c>
      <c r="G18" s="172">
        <v>768.91285900000014</v>
      </c>
      <c r="H18" s="153">
        <v>699.41954100000009</v>
      </c>
      <c r="I18" s="170">
        <v>732.13361800000018</v>
      </c>
      <c r="J18" s="172">
        <v>943.53850999999997</v>
      </c>
      <c r="K18" s="140">
        <v>0</v>
      </c>
      <c r="L18" s="139">
        <v>0</v>
      </c>
      <c r="M18" s="138">
        <v>0</v>
      </c>
      <c r="N18" s="217">
        <f t="shared" si="1"/>
        <v>13048.489102</v>
      </c>
    </row>
    <row r="19" spans="1:14" x14ac:dyDescent="0.2">
      <c r="A19" s="162" t="s">
        <v>114</v>
      </c>
      <c r="B19" s="153">
        <v>1635.5215880000005</v>
      </c>
      <c r="C19" s="170">
        <v>1364.2688759999999</v>
      </c>
      <c r="D19" s="172">
        <v>1354.6664110000002</v>
      </c>
      <c r="E19" s="153">
        <v>955.95742900000005</v>
      </c>
      <c r="F19" s="170">
        <v>811.35595499999965</v>
      </c>
      <c r="G19" s="172">
        <v>523.11046799999997</v>
      </c>
      <c r="H19" s="153">
        <v>511.78384699999992</v>
      </c>
      <c r="I19" s="170">
        <v>499.28381499999995</v>
      </c>
      <c r="J19" s="172">
        <v>620.06431699999996</v>
      </c>
      <c r="K19" s="140">
        <v>0</v>
      </c>
      <c r="L19" s="139">
        <v>0</v>
      </c>
      <c r="M19" s="138">
        <v>0</v>
      </c>
      <c r="N19" s="217">
        <f t="shared" si="1"/>
        <v>8276.0127059999995</v>
      </c>
    </row>
    <row r="20" spans="1:14" x14ac:dyDescent="0.2">
      <c r="A20" s="162" t="s">
        <v>115</v>
      </c>
      <c r="B20" s="171">
        <v>596.12649338811923</v>
      </c>
      <c r="C20" s="157">
        <v>464.83184211070056</v>
      </c>
      <c r="D20" s="154">
        <v>433.05173727538056</v>
      </c>
      <c r="E20" s="171">
        <v>259.22902326672323</v>
      </c>
      <c r="F20" s="157">
        <v>220.90202218610833</v>
      </c>
      <c r="G20" s="154">
        <v>176.0707186606424</v>
      </c>
      <c r="H20" s="171">
        <v>143.86293414507509</v>
      </c>
      <c r="I20" s="157">
        <v>151.77029660777964</v>
      </c>
      <c r="J20" s="154">
        <v>180.65144559972663</v>
      </c>
      <c r="K20" s="146">
        <v>0</v>
      </c>
      <c r="L20" s="145">
        <v>0</v>
      </c>
      <c r="M20" s="144">
        <v>0</v>
      </c>
      <c r="N20" s="217">
        <f t="shared" si="1"/>
        <v>2626.4965132402558</v>
      </c>
    </row>
    <row r="21" spans="1:14" x14ac:dyDescent="0.2">
      <c r="A21" s="107"/>
      <c r="B21" s="107"/>
      <c r="C21" s="107"/>
      <c r="D21" s="107"/>
      <c r="E21" s="107"/>
      <c r="F21" s="107"/>
      <c r="G21" s="107"/>
      <c r="H21" s="107"/>
      <c r="I21" s="107"/>
      <c r="J21" s="107"/>
      <c r="K21" s="107"/>
      <c r="L21" s="107"/>
      <c r="M21" s="107"/>
      <c r="N21" s="4" t="s">
        <v>78</v>
      </c>
    </row>
    <row r="22" spans="1:14" x14ac:dyDescent="0.2">
      <c r="A22" s="10" t="s">
        <v>135</v>
      </c>
      <c r="B22" s="24">
        <v>524.61698699999999</v>
      </c>
    </row>
    <row r="23" spans="1:14" x14ac:dyDescent="0.2">
      <c r="A23" s="10" t="s">
        <v>104</v>
      </c>
      <c r="B23" s="24">
        <v>590.19116000000008</v>
      </c>
    </row>
    <row r="24" spans="1:14" x14ac:dyDescent="0.2">
      <c r="A24" s="10" t="s">
        <v>105</v>
      </c>
      <c r="B24" s="24">
        <v>571.47895100000005</v>
      </c>
    </row>
    <row r="25" spans="1:14" x14ac:dyDescent="0.2">
      <c r="A25" s="10" t="s">
        <v>106</v>
      </c>
      <c r="B25" s="24">
        <v>343.19899599999997</v>
      </c>
    </row>
    <row r="26" spans="1:14" x14ac:dyDescent="0.2">
      <c r="A26" s="10" t="s">
        <v>134</v>
      </c>
      <c r="B26" s="24">
        <v>127.06046099999999</v>
      </c>
    </row>
    <row r="27" spans="1:14" x14ac:dyDescent="0.2">
      <c r="A27" s="10" t="s">
        <v>107</v>
      </c>
      <c r="B27" s="24">
        <v>341.35365699999994</v>
      </c>
    </row>
    <row r="28" spans="1:14" x14ac:dyDescent="0.2">
      <c r="A28" s="10" t="s">
        <v>108</v>
      </c>
      <c r="B28" s="24">
        <v>224.155924</v>
      </c>
    </row>
    <row r="29" spans="1:14" x14ac:dyDescent="0.2">
      <c r="A29" s="10" t="s">
        <v>109</v>
      </c>
      <c r="B29" s="24">
        <v>1513.4504579999998</v>
      </c>
    </row>
    <row r="30" spans="1:14" x14ac:dyDescent="0.2">
      <c r="A30" s="10" t="s">
        <v>110</v>
      </c>
      <c r="B30" s="24">
        <v>341.657127</v>
      </c>
    </row>
    <row r="31" spans="1:14" x14ac:dyDescent="0.2">
      <c r="A31" s="10" t="s">
        <v>111</v>
      </c>
      <c r="B31" s="24">
        <v>278.735411</v>
      </c>
    </row>
    <row r="32" spans="1:14" x14ac:dyDescent="0.2">
      <c r="A32" s="10" t="s">
        <v>112</v>
      </c>
      <c r="B32" s="24">
        <v>337.41458</v>
      </c>
    </row>
    <row r="33" spans="1:2" x14ac:dyDescent="0.2">
      <c r="A33" s="10" t="s">
        <v>113</v>
      </c>
      <c r="B33" s="24">
        <v>2375.0916690000004</v>
      </c>
    </row>
    <row r="34" spans="1:2" x14ac:dyDescent="0.2">
      <c r="A34" s="10" t="s">
        <v>114</v>
      </c>
      <c r="B34" s="24">
        <v>1631.1319789999998</v>
      </c>
    </row>
    <row r="35" spans="1:2" x14ac:dyDescent="0.2">
      <c r="A35" s="10" t="s">
        <v>115</v>
      </c>
      <c r="B35" s="24">
        <v>476.28467635258136</v>
      </c>
    </row>
    <row r="36" spans="1:2" x14ac:dyDescent="0.2">
      <c r="A36" s="107"/>
      <c r="B36" s="107"/>
    </row>
    <row r="37" spans="1:2" x14ac:dyDescent="0.2">
      <c r="A37" s="107"/>
      <c r="B37" s="107"/>
    </row>
    <row r="38" spans="1:2" x14ac:dyDescent="0.2">
      <c r="A38" s="107"/>
      <c r="B38" s="107"/>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S46"/>
  <sheetViews>
    <sheetView showGridLines="0" zoomScaleNormal="100" zoomScaleSheetLayoutView="100" workbookViewId="0"/>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70" customFormat="1" ht="15.75" x14ac:dyDescent="0.25">
      <c r="A1" s="166" t="s">
        <v>124</v>
      </c>
      <c r="B1" s="107"/>
      <c r="C1" s="107"/>
      <c r="D1" s="107"/>
      <c r="E1" s="107"/>
      <c r="G1" s="107"/>
      <c r="H1" s="107"/>
      <c r="I1" s="107"/>
      <c r="J1" s="107"/>
      <c r="K1" s="107"/>
      <c r="L1" s="107"/>
      <c r="M1" s="107"/>
      <c r="N1" s="107"/>
      <c r="P1" s="151" t="str">
        <f>Titulní!A35</f>
        <v>III. čtvrtletí 2020</v>
      </c>
    </row>
    <row r="2" spans="1:16" s="107" customFormat="1" ht="6" customHeight="1" x14ac:dyDescent="0.2">
      <c r="B2" s="1"/>
      <c r="C2" s="1"/>
      <c r="D2" s="1"/>
      <c r="E2" s="1"/>
      <c r="F2" s="1"/>
      <c r="G2" s="1"/>
      <c r="H2" s="1"/>
      <c r="I2" s="1"/>
      <c r="J2" s="1"/>
      <c r="K2" s="1"/>
      <c r="L2" s="1"/>
      <c r="M2" s="1"/>
      <c r="N2" s="1"/>
      <c r="O2" s="1"/>
    </row>
    <row r="3" spans="1:16" s="107" customFormat="1" ht="12" customHeight="1" x14ac:dyDescent="0.2">
      <c r="A3" s="325"/>
      <c r="B3" s="184" t="s">
        <v>91</v>
      </c>
      <c r="C3" s="184" t="s">
        <v>82</v>
      </c>
      <c r="D3" s="184" t="s">
        <v>83</v>
      </c>
      <c r="E3" s="184" t="s">
        <v>84</v>
      </c>
      <c r="F3" s="184" t="s">
        <v>94</v>
      </c>
      <c r="G3" s="184" t="s">
        <v>85</v>
      </c>
      <c r="H3" s="184" t="s">
        <v>86</v>
      </c>
      <c r="I3" s="184" t="s">
        <v>87</v>
      </c>
      <c r="J3" s="184" t="s">
        <v>88</v>
      </c>
      <c r="K3" s="184" t="s">
        <v>89</v>
      </c>
      <c r="L3" s="184" t="s">
        <v>90</v>
      </c>
      <c r="M3" s="184" t="s">
        <v>92</v>
      </c>
      <c r="N3" s="184" t="s">
        <v>93</v>
      </c>
      <c r="O3" s="184" t="s">
        <v>95</v>
      </c>
      <c r="P3" s="184" t="s">
        <v>7</v>
      </c>
    </row>
    <row r="4" spans="1:16" s="94" customFormat="1" ht="12" customHeight="1" x14ac:dyDescent="0.2">
      <c r="A4" s="224" t="s">
        <v>125</v>
      </c>
      <c r="B4" s="212">
        <f>SUM(B5:B20)</f>
        <v>524.61698699999988</v>
      </c>
      <c r="C4" s="212">
        <f>SUM(C5:C20)</f>
        <v>590.19116000000008</v>
      </c>
      <c r="D4" s="212">
        <f t="shared" ref="D4:P4" si="0">SUM(D5:D20)</f>
        <v>571.47895099999994</v>
      </c>
      <c r="E4" s="212">
        <f t="shared" si="0"/>
        <v>343.19899599999997</v>
      </c>
      <c r="F4" s="212">
        <f>SUM(F5:F20)</f>
        <v>127.060461</v>
      </c>
      <c r="G4" s="212">
        <f t="shared" si="0"/>
        <v>341.353657</v>
      </c>
      <c r="H4" s="212">
        <f t="shared" si="0"/>
        <v>224.15592400000003</v>
      </c>
      <c r="I4" s="212">
        <f t="shared" si="0"/>
        <v>1513.4504579999998</v>
      </c>
      <c r="J4" s="212">
        <f t="shared" si="0"/>
        <v>341.657127</v>
      </c>
      <c r="K4" s="212">
        <f t="shared" si="0"/>
        <v>278.735411</v>
      </c>
      <c r="L4" s="212">
        <f t="shared" si="0"/>
        <v>337.41458</v>
      </c>
      <c r="M4" s="212">
        <f t="shared" si="0"/>
        <v>2375.0916689999995</v>
      </c>
      <c r="N4" s="212">
        <f t="shared" si="0"/>
        <v>1631.131979</v>
      </c>
      <c r="O4" s="219">
        <f t="shared" si="0"/>
        <v>476.2846763525813</v>
      </c>
      <c r="P4" s="212">
        <f t="shared" si="0"/>
        <v>9675.8220363525797</v>
      </c>
    </row>
    <row r="5" spans="1:16" s="107" customFormat="1" ht="12" customHeight="1" x14ac:dyDescent="0.2">
      <c r="A5" s="169" t="s">
        <v>41</v>
      </c>
      <c r="B5" s="157">
        <v>0</v>
      </c>
      <c r="C5" s="157">
        <v>199.560462</v>
      </c>
      <c r="D5" s="157">
        <v>47.929760000000002</v>
      </c>
      <c r="E5" s="157">
        <v>42.090707000000016</v>
      </c>
      <c r="F5" s="157">
        <v>35.057677999999996</v>
      </c>
      <c r="G5" s="157">
        <v>112.86649</v>
      </c>
      <c r="H5" s="157">
        <v>0.25600000000000001</v>
      </c>
      <c r="I5" s="157">
        <v>117.38470700000001</v>
      </c>
      <c r="J5" s="157">
        <v>35.245204000000001</v>
      </c>
      <c r="K5" s="157">
        <v>2.7174169999999997</v>
      </c>
      <c r="L5" s="157">
        <v>54.251180000000005</v>
      </c>
      <c r="M5" s="157">
        <v>57.197461999999994</v>
      </c>
      <c r="N5" s="157">
        <v>260.85211300000003</v>
      </c>
      <c r="O5" s="157">
        <v>25.773152</v>
      </c>
      <c r="P5" s="225">
        <f>SUM(B5:O5)</f>
        <v>991.18233199999997</v>
      </c>
    </row>
    <row r="6" spans="1:16" s="107" customFormat="1" ht="12" customHeight="1" x14ac:dyDescent="0.2">
      <c r="A6" s="155" t="s">
        <v>40</v>
      </c>
      <c r="B6" s="170">
        <v>7.9820000000000002</v>
      </c>
      <c r="C6" s="170">
        <v>9.7061490000000017</v>
      </c>
      <c r="D6" s="170">
        <v>10.499179</v>
      </c>
      <c r="E6" s="170">
        <v>1.296</v>
      </c>
      <c r="F6" s="170">
        <v>5.1364750000000008</v>
      </c>
      <c r="G6" s="170">
        <v>9.6641120000000011</v>
      </c>
      <c r="H6" s="170">
        <v>2.6649799999999999</v>
      </c>
      <c r="I6" s="170">
        <v>0.1</v>
      </c>
      <c r="J6" s="170">
        <v>8.1443729999999999</v>
      </c>
      <c r="K6" s="170">
        <v>8.5157989999999995</v>
      </c>
      <c r="L6" s="170">
        <v>8.5070250000000023</v>
      </c>
      <c r="M6" s="170">
        <v>8.7571150000000006</v>
      </c>
      <c r="N6" s="170">
        <v>6.1914030000000002</v>
      </c>
      <c r="O6" s="158">
        <v>2.5307199999999996</v>
      </c>
      <c r="P6" s="225">
        <f t="shared" ref="P6:P20" si="1">SUM(B6:O6)</f>
        <v>89.695330000000013</v>
      </c>
    </row>
    <row r="7" spans="1:16" s="107" customFormat="1" ht="12" customHeight="1" x14ac:dyDescent="0.2">
      <c r="A7" s="155" t="s">
        <v>39</v>
      </c>
      <c r="B7" s="170">
        <v>0</v>
      </c>
      <c r="C7" s="170">
        <v>0</v>
      </c>
      <c r="D7" s="170">
        <v>0</v>
      </c>
      <c r="E7" s="170">
        <v>0</v>
      </c>
      <c r="F7" s="170">
        <v>0</v>
      </c>
      <c r="G7" s="170">
        <v>2.5108899999999998</v>
      </c>
      <c r="H7" s="170">
        <v>0</v>
      </c>
      <c r="I7" s="170">
        <v>606.2400359999998</v>
      </c>
      <c r="J7" s="170">
        <v>1.4114530000000001</v>
      </c>
      <c r="K7" s="170">
        <v>1.3620000000000001</v>
      </c>
      <c r="L7" s="170">
        <v>0</v>
      </c>
      <c r="M7" s="170">
        <v>0</v>
      </c>
      <c r="N7" s="170">
        <v>0</v>
      </c>
      <c r="O7" s="158">
        <v>0</v>
      </c>
      <c r="P7" s="225">
        <f t="shared" si="1"/>
        <v>611.52437899999984</v>
      </c>
    </row>
    <row r="8" spans="1:16" s="107" customFormat="1" ht="12" customHeight="1" x14ac:dyDescent="0.2">
      <c r="A8" s="155" t="s">
        <v>64</v>
      </c>
      <c r="B8" s="160">
        <v>0</v>
      </c>
      <c r="C8" s="160">
        <v>0.1239</v>
      </c>
      <c r="D8" s="160">
        <v>1.012</v>
      </c>
      <c r="E8" s="160">
        <v>1.1369000000000001E-2</v>
      </c>
      <c r="F8" s="160">
        <v>1.2999999999999999E-2</v>
      </c>
      <c r="G8" s="160">
        <v>0</v>
      </c>
      <c r="H8" s="160">
        <v>0</v>
      </c>
      <c r="I8" s="160">
        <v>4.5236999999999999E-2</v>
      </c>
      <c r="J8" s="160">
        <v>0.27486099999999997</v>
      </c>
      <c r="K8" s="160">
        <v>0</v>
      </c>
      <c r="L8" s="160">
        <v>0.80623999999999996</v>
      </c>
      <c r="M8" s="160">
        <v>0</v>
      </c>
      <c r="N8" s="160">
        <v>0</v>
      </c>
      <c r="O8" s="158">
        <v>0.28810000000000002</v>
      </c>
      <c r="P8" s="225">
        <f t="shared" si="1"/>
        <v>2.5747069999999996</v>
      </c>
    </row>
    <row r="9" spans="1:16" s="107" customFormat="1" ht="12" customHeight="1" x14ac:dyDescent="0.2">
      <c r="A9" s="155" t="s">
        <v>65</v>
      </c>
      <c r="B9" s="160">
        <v>3.1019999999999999</v>
      </c>
      <c r="C9" s="160">
        <v>0</v>
      </c>
      <c r="D9" s="160">
        <v>0.05</v>
      </c>
      <c r="E9" s="160">
        <v>0.94814000000000009</v>
      </c>
      <c r="F9" s="160">
        <v>0</v>
      </c>
      <c r="G9" s="160">
        <v>0</v>
      </c>
      <c r="H9" s="160">
        <v>0</v>
      </c>
      <c r="I9" s="160">
        <v>0</v>
      </c>
      <c r="J9" s="160">
        <v>0</v>
      </c>
      <c r="K9" s="160">
        <v>0</v>
      </c>
      <c r="L9" s="160">
        <v>0</v>
      </c>
      <c r="M9" s="160">
        <v>0</v>
      </c>
      <c r="N9" s="160">
        <v>0.42499999999999999</v>
      </c>
      <c r="O9" s="158">
        <v>0</v>
      </c>
      <c r="P9" s="225">
        <f t="shared" si="1"/>
        <v>4.5251399999999995</v>
      </c>
    </row>
    <row r="10" spans="1:16" s="107" customFormat="1" ht="12" customHeight="1" x14ac:dyDescent="0.2">
      <c r="A10" s="155" t="s">
        <v>66</v>
      </c>
      <c r="B10" s="160">
        <v>0</v>
      </c>
      <c r="C10" s="160">
        <v>0</v>
      </c>
      <c r="D10" s="160">
        <v>4.4999999999999998E-2</v>
      </c>
      <c r="E10" s="160">
        <v>7.4923000000000003E-2</v>
      </c>
      <c r="F10" s="160">
        <v>6.1100000000000002E-2</v>
      </c>
      <c r="G10" s="160">
        <v>0</v>
      </c>
      <c r="H10" s="160">
        <v>0</v>
      </c>
      <c r="I10" s="160">
        <v>0</v>
      </c>
      <c r="J10" s="160">
        <v>0</v>
      </c>
      <c r="K10" s="160">
        <v>0</v>
      </c>
      <c r="L10" s="160">
        <v>0</v>
      </c>
      <c r="M10" s="160">
        <v>0</v>
      </c>
      <c r="N10" s="160">
        <v>3.4000000000000002E-2</v>
      </c>
      <c r="O10" s="158">
        <v>0</v>
      </c>
      <c r="P10" s="225">
        <f t="shared" si="1"/>
        <v>0.21502299999999999</v>
      </c>
    </row>
    <row r="11" spans="1:16" s="107" customFormat="1" ht="12" customHeight="1" x14ac:dyDescent="0.2">
      <c r="A11" s="155" t="s">
        <v>38</v>
      </c>
      <c r="B11" s="160">
        <v>0</v>
      </c>
      <c r="C11" s="160">
        <v>266.50556700000004</v>
      </c>
      <c r="D11" s="160">
        <v>0.56599999999999995</v>
      </c>
      <c r="E11" s="160">
        <v>161.828686</v>
      </c>
      <c r="F11" s="160">
        <v>2.7355740000000002</v>
      </c>
      <c r="G11" s="160">
        <v>79.623469999999998</v>
      </c>
      <c r="H11" s="160">
        <v>8.5066000000000006</v>
      </c>
      <c r="I11" s="160">
        <v>14.054439999999998</v>
      </c>
      <c r="J11" s="160">
        <v>168.70371399999999</v>
      </c>
      <c r="K11" s="160">
        <v>221.86485300000001</v>
      </c>
      <c r="L11" s="160">
        <v>174.36088100000001</v>
      </c>
      <c r="M11" s="160">
        <v>929.77178499999991</v>
      </c>
      <c r="N11" s="160">
        <v>1163.8558169999999</v>
      </c>
      <c r="O11" s="158">
        <v>249.170061</v>
      </c>
      <c r="P11" s="225">
        <f t="shared" si="1"/>
        <v>3441.5474479999993</v>
      </c>
    </row>
    <row r="12" spans="1:16" s="107" customFormat="1" ht="12" customHeight="1" x14ac:dyDescent="0.2">
      <c r="A12" s="155" t="s">
        <v>76</v>
      </c>
      <c r="B12" s="160">
        <v>0</v>
      </c>
      <c r="C12" s="160">
        <v>8.9918700000000005</v>
      </c>
      <c r="D12" s="160">
        <v>0</v>
      </c>
      <c r="E12" s="160">
        <v>0</v>
      </c>
      <c r="F12" s="160">
        <v>4.4910699999999997</v>
      </c>
      <c r="G12" s="160">
        <v>0</v>
      </c>
      <c r="H12" s="160">
        <v>0</v>
      </c>
      <c r="I12" s="160">
        <v>0</v>
      </c>
      <c r="J12" s="160">
        <v>0</v>
      </c>
      <c r="K12" s="160">
        <v>0</v>
      </c>
      <c r="L12" s="160">
        <v>0</v>
      </c>
      <c r="M12" s="160">
        <v>0</v>
      </c>
      <c r="N12" s="160">
        <v>0</v>
      </c>
      <c r="O12" s="158">
        <v>0</v>
      </c>
      <c r="P12" s="225">
        <f t="shared" si="1"/>
        <v>13.482939999999999</v>
      </c>
    </row>
    <row r="13" spans="1:16" s="107" customFormat="1" ht="12" customHeight="1" x14ac:dyDescent="0.2">
      <c r="A13" s="155" t="s">
        <v>37</v>
      </c>
      <c r="B13" s="160">
        <v>0</v>
      </c>
      <c r="C13" s="160">
        <v>0</v>
      </c>
      <c r="D13" s="160">
        <v>0</v>
      </c>
      <c r="E13" s="160">
        <v>0</v>
      </c>
      <c r="F13" s="160">
        <v>0</v>
      </c>
      <c r="G13" s="160">
        <v>0</v>
      </c>
      <c r="H13" s="160">
        <v>0</v>
      </c>
      <c r="I13" s="160">
        <v>0</v>
      </c>
      <c r="J13" s="160">
        <v>0</v>
      </c>
      <c r="K13" s="160">
        <v>0</v>
      </c>
      <c r="L13" s="160">
        <v>0</v>
      </c>
      <c r="M13" s="160">
        <v>0</v>
      </c>
      <c r="N13" s="160">
        <v>0</v>
      </c>
      <c r="O13" s="158">
        <v>0</v>
      </c>
      <c r="P13" s="225">
        <f t="shared" si="1"/>
        <v>0</v>
      </c>
    </row>
    <row r="14" spans="1:16" s="107" customFormat="1" ht="12" customHeight="1" x14ac:dyDescent="0.2">
      <c r="A14" s="155" t="s">
        <v>36</v>
      </c>
      <c r="B14" s="160">
        <v>0</v>
      </c>
      <c r="C14" s="160">
        <v>0</v>
      </c>
      <c r="D14" s="160">
        <v>5.5299400000000007</v>
      </c>
      <c r="E14" s="160">
        <v>0.12671000000000002</v>
      </c>
      <c r="F14" s="160">
        <v>4.8046230000000003</v>
      </c>
      <c r="G14" s="160">
        <v>0</v>
      </c>
      <c r="H14" s="160">
        <v>0.33320000000000005</v>
      </c>
      <c r="I14" s="160">
        <v>176.12052000000003</v>
      </c>
      <c r="J14" s="160">
        <v>0</v>
      </c>
      <c r="K14" s="160">
        <v>3.9329999999999998</v>
      </c>
      <c r="L14" s="160">
        <v>0</v>
      </c>
      <c r="M14" s="160">
        <v>36.797779000000006</v>
      </c>
      <c r="N14" s="160">
        <v>3.0000000000000001E-3</v>
      </c>
      <c r="O14" s="158">
        <v>2.5099999999999998</v>
      </c>
      <c r="P14" s="225">
        <f t="shared" si="1"/>
        <v>230.158772</v>
      </c>
    </row>
    <row r="15" spans="1:16" s="107" customFormat="1" ht="12" customHeight="1" x14ac:dyDescent="0.2">
      <c r="A15" s="155" t="s">
        <v>35</v>
      </c>
      <c r="B15" s="160">
        <v>0</v>
      </c>
      <c r="C15" s="160">
        <v>5.4390000000000001</v>
      </c>
      <c r="D15" s="160">
        <v>0</v>
      </c>
      <c r="E15" s="160">
        <v>0</v>
      </c>
      <c r="F15" s="160">
        <v>0</v>
      </c>
      <c r="G15" s="160">
        <v>0</v>
      </c>
      <c r="H15" s="160">
        <v>0</v>
      </c>
      <c r="I15" s="160">
        <v>0</v>
      </c>
      <c r="J15" s="160">
        <v>0</v>
      </c>
      <c r="K15" s="160">
        <v>0</v>
      </c>
      <c r="L15" s="160">
        <v>0</v>
      </c>
      <c r="M15" s="160">
        <v>2.5873850000000003</v>
      </c>
      <c r="N15" s="160">
        <v>0</v>
      </c>
      <c r="O15" s="158">
        <v>1.9850000000000001</v>
      </c>
      <c r="P15" s="225">
        <f t="shared" si="1"/>
        <v>10.011385000000001</v>
      </c>
    </row>
    <row r="16" spans="1:16" s="107" customFormat="1" ht="12" customHeight="1" x14ac:dyDescent="0.2">
      <c r="A16" s="155" t="s">
        <v>34</v>
      </c>
      <c r="B16" s="160">
        <v>141.01599999999999</v>
      </c>
      <c r="C16" s="160">
        <v>1.68</v>
      </c>
      <c r="D16" s="160">
        <v>281.00319999999994</v>
      </c>
      <c r="E16" s="160">
        <v>0</v>
      </c>
      <c r="F16" s="160">
        <v>0.28299999999999997</v>
      </c>
      <c r="G16" s="160">
        <v>0</v>
      </c>
      <c r="H16" s="160">
        <v>106.34399999999999</v>
      </c>
      <c r="I16" s="160">
        <v>1.845</v>
      </c>
      <c r="J16" s="160">
        <v>0</v>
      </c>
      <c r="K16" s="160">
        <v>0</v>
      </c>
      <c r="L16" s="160">
        <v>30.146439999999998</v>
      </c>
      <c r="M16" s="160">
        <v>16.920430496738852</v>
      </c>
      <c r="N16" s="160">
        <v>3.4034300000000002</v>
      </c>
      <c r="O16" s="158">
        <v>7.3723999999999998</v>
      </c>
      <c r="P16" s="225">
        <f t="shared" si="1"/>
        <v>590.01390049673876</v>
      </c>
    </row>
    <row r="17" spans="1:19" s="107" customFormat="1" ht="12" customHeight="1" x14ac:dyDescent="0.2">
      <c r="A17" s="155" t="s">
        <v>33</v>
      </c>
      <c r="B17" s="160">
        <v>0</v>
      </c>
      <c r="C17" s="160">
        <v>0.11816399999999999</v>
      </c>
      <c r="D17" s="160">
        <v>0</v>
      </c>
      <c r="E17" s="160">
        <v>2.34938</v>
      </c>
      <c r="F17" s="160">
        <v>0</v>
      </c>
      <c r="G17" s="160">
        <v>0</v>
      </c>
      <c r="H17" s="160">
        <v>0</v>
      </c>
      <c r="I17" s="160">
        <v>372.5643179999999</v>
      </c>
      <c r="J17" s="160">
        <v>0</v>
      </c>
      <c r="K17" s="160">
        <v>0</v>
      </c>
      <c r="L17" s="160">
        <v>0</v>
      </c>
      <c r="M17" s="160">
        <v>221.644271</v>
      </c>
      <c r="N17" s="160">
        <v>40.42</v>
      </c>
      <c r="O17" s="158">
        <v>12.840999999999999</v>
      </c>
      <c r="P17" s="225">
        <f t="shared" si="1"/>
        <v>649.9371329999999</v>
      </c>
    </row>
    <row r="18" spans="1:19" s="107" customFormat="1" ht="12" customHeight="1" x14ac:dyDescent="0.2">
      <c r="A18" s="155" t="s">
        <v>3</v>
      </c>
      <c r="B18" s="160">
        <v>0</v>
      </c>
      <c r="C18" s="160">
        <v>0</v>
      </c>
      <c r="D18" s="160">
        <v>0</v>
      </c>
      <c r="E18" s="160">
        <v>0</v>
      </c>
      <c r="F18" s="160">
        <v>0</v>
      </c>
      <c r="G18" s="160">
        <v>0</v>
      </c>
      <c r="H18" s="160">
        <v>0</v>
      </c>
      <c r="I18" s="160">
        <v>0</v>
      </c>
      <c r="J18" s="160">
        <v>0</v>
      </c>
      <c r="K18" s="160">
        <v>0</v>
      </c>
      <c r="L18" s="160">
        <v>0</v>
      </c>
      <c r="M18" s="160">
        <v>0</v>
      </c>
      <c r="N18" s="160">
        <v>0</v>
      </c>
      <c r="O18" s="158">
        <v>0</v>
      </c>
      <c r="P18" s="225">
        <f t="shared" si="1"/>
        <v>0</v>
      </c>
    </row>
    <row r="19" spans="1:19" s="107" customFormat="1" ht="12" customHeight="1" x14ac:dyDescent="0.2">
      <c r="A19" s="155" t="s">
        <v>32</v>
      </c>
      <c r="B19" s="160">
        <v>0.16752</v>
      </c>
      <c r="C19" s="160">
        <v>3.3514079999999997</v>
      </c>
      <c r="D19" s="160">
        <v>5.2318299999999995</v>
      </c>
      <c r="E19" s="160">
        <v>0</v>
      </c>
      <c r="F19" s="160">
        <v>1.0230000000000001E-2</v>
      </c>
      <c r="G19" s="160">
        <v>1.2593899999999998</v>
      </c>
      <c r="H19" s="160">
        <v>0</v>
      </c>
      <c r="I19" s="160">
        <v>1.6989320000000001</v>
      </c>
      <c r="J19" s="160">
        <v>4.8635900000000003</v>
      </c>
      <c r="K19" s="160">
        <v>1.9E-2</v>
      </c>
      <c r="L19" s="160">
        <v>0.24383099999999999</v>
      </c>
      <c r="M19" s="160">
        <v>2.6794000000000002</v>
      </c>
      <c r="N19" s="160">
        <v>0.26952699999999996</v>
      </c>
      <c r="O19" s="158">
        <v>0.19384999999999999</v>
      </c>
      <c r="P19" s="225">
        <f t="shared" si="1"/>
        <v>19.988508000000003</v>
      </c>
    </row>
    <row r="20" spans="1:19" s="107" customFormat="1" ht="12" customHeight="1" x14ac:dyDescent="0.2">
      <c r="A20" s="169" t="s">
        <v>31</v>
      </c>
      <c r="B20" s="156">
        <v>372.34946699999995</v>
      </c>
      <c r="C20" s="156">
        <v>94.714639999999989</v>
      </c>
      <c r="D20" s="156">
        <v>219.612042</v>
      </c>
      <c r="E20" s="156">
        <v>134.47308099999998</v>
      </c>
      <c r="F20" s="156">
        <v>74.467711000000008</v>
      </c>
      <c r="G20" s="156">
        <v>135.429305</v>
      </c>
      <c r="H20" s="156">
        <v>106.05114400000005</v>
      </c>
      <c r="I20" s="156">
        <v>223.39726799999991</v>
      </c>
      <c r="J20" s="156">
        <v>123.01393200000003</v>
      </c>
      <c r="K20" s="156">
        <v>40.323341999999997</v>
      </c>
      <c r="L20" s="156">
        <v>69.09898299999999</v>
      </c>
      <c r="M20" s="156">
        <v>1098.7360415032608</v>
      </c>
      <c r="N20" s="156">
        <v>155.67768900000004</v>
      </c>
      <c r="O20" s="157">
        <v>173.62039335258129</v>
      </c>
      <c r="P20" s="225">
        <f t="shared" si="1"/>
        <v>3020.9650388558421</v>
      </c>
    </row>
    <row r="21" spans="1:19" s="5" customFormat="1" ht="11.25" x14ac:dyDescent="0.2">
      <c r="A21" s="25"/>
      <c r="P21" s="4" t="s">
        <v>78</v>
      </c>
    </row>
    <row r="22" spans="1:19" s="107" customFormat="1" x14ac:dyDescent="0.2">
      <c r="A22" s="64"/>
      <c r="B22" s="65"/>
      <c r="C22" s="65"/>
      <c r="D22" s="65"/>
      <c r="E22" s="65"/>
      <c r="F22" s="65"/>
      <c r="G22" s="65"/>
      <c r="H22" s="65"/>
      <c r="I22" s="65"/>
      <c r="J22" s="65"/>
      <c r="K22" s="65"/>
      <c r="L22" s="65"/>
      <c r="M22" s="65"/>
      <c r="N22" s="65"/>
      <c r="O22" s="65"/>
      <c r="P22" s="64"/>
    </row>
    <row r="23" spans="1:19" s="107" customFormat="1" x14ac:dyDescent="0.2">
      <c r="A23" s="64"/>
      <c r="B23" s="65"/>
      <c r="C23" s="65"/>
      <c r="D23" s="65"/>
      <c r="E23" s="65"/>
      <c r="F23" s="65"/>
      <c r="G23" s="65"/>
      <c r="H23" s="65"/>
      <c r="I23" s="65"/>
      <c r="J23" s="65"/>
      <c r="K23" s="65"/>
      <c r="L23" s="65"/>
      <c r="M23" s="65"/>
      <c r="N23" s="65"/>
      <c r="O23" s="65"/>
      <c r="P23" s="65"/>
    </row>
    <row r="24" spans="1:19" s="107" customFormat="1" x14ac:dyDescent="0.2">
      <c r="A24" s="64"/>
      <c r="B24" s="65"/>
      <c r="C24" s="65"/>
      <c r="D24" s="65"/>
      <c r="E24" s="65"/>
      <c r="F24" s="65"/>
      <c r="G24" s="65"/>
      <c r="H24" s="65"/>
      <c r="I24" s="65"/>
      <c r="J24" s="65"/>
      <c r="K24" s="65"/>
      <c r="L24" s="65"/>
      <c r="M24" s="65"/>
      <c r="N24" s="65"/>
      <c r="O24" s="65"/>
      <c r="P24" s="65"/>
      <c r="Q24" s="66"/>
    </row>
    <row r="25" spans="1:19" s="107" customFormat="1" x14ac:dyDescent="0.2">
      <c r="A25" s="64"/>
      <c r="B25" s="65"/>
      <c r="C25" s="65"/>
      <c r="D25" s="65"/>
      <c r="E25" s="65"/>
      <c r="F25" s="65"/>
      <c r="G25" s="65"/>
      <c r="H25" s="65"/>
      <c r="I25" s="65"/>
      <c r="J25" s="65"/>
      <c r="K25" s="65"/>
      <c r="L25" s="65"/>
      <c r="M25" s="65"/>
      <c r="N25" s="65"/>
      <c r="O25" s="65"/>
      <c r="P25" s="65"/>
      <c r="Q25" s="66"/>
    </row>
    <row r="26" spans="1:19" s="107" customFormat="1" x14ac:dyDescent="0.2">
      <c r="A26" s="64"/>
      <c r="B26" s="65"/>
      <c r="C26" s="65"/>
      <c r="D26" s="65"/>
      <c r="E26" s="65"/>
      <c r="F26" s="65"/>
      <c r="G26" s="65"/>
      <c r="H26" s="65"/>
      <c r="I26" s="65"/>
      <c r="J26" s="65"/>
      <c r="K26" s="65"/>
      <c r="L26" s="65"/>
      <c r="M26" s="65"/>
      <c r="N26" s="65"/>
      <c r="O26" s="65"/>
      <c r="P26" s="65"/>
      <c r="S26" s="8"/>
    </row>
    <row r="27" spans="1:19" s="107" customFormat="1" x14ac:dyDescent="0.2">
      <c r="A27" s="64"/>
      <c r="B27" s="65"/>
      <c r="C27" s="65"/>
      <c r="D27" s="65"/>
      <c r="E27" s="65"/>
      <c r="F27" s="65"/>
      <c r="G27" s="65"/>
      <c r="H27" s="65"/>
      <c r="I27" s="65"/>
      <c r="J27" s="65"/>
      <c r="K27" s="65"/>
      <c r="L27" s="65"/>
      <c r="M27" s="65"/>
      <c r="N27" s="65"/>
      <c r="O27" s="65"/>
      <c r="P27" s="65"/>
    </row>
    <row r="28" spans="1:19" s="107" customFormat="1" x14ac:dyDescent="0.2">
      <c r="A28" s="64"/>
      <c r="B28" s="65"/>
      <c r="C28" s="65"/>
      <c r="D28" s="65"/>
      <c r="E28" s="65"/>
      <c r="F28" s="65"/>
      <c r="G28" s="65"/>
      <c r="H28" s="65"/>
      <c r="I28" s="65"/>
      <c r="J28" s="65"/>
      <c r="K28" s="65"/>
      <c r="L28" s="65"/>
      <c r="M28" s="65"/>
      <c r="N28" s="65"/>
      <c r="O28" s="65"/>
      <c r="P28" s="65"/>
    </row>
    <row r="29" spans="1:19" s="107" customFormat="1" x14ac:dyDescent="0.2">
      <c r="A29" s="64"/>
      <c r="B29" s="65"/>
      <c r="C29" s="65"/>
      <c r="D29" s="65"/>
      <c r="E29" s="65"/>
      <c r="F29" s="65"/>
      <c r="G29" s="65"/>
      <c r="H29" s="65"/>
      <c r="I29" s="65"/>
      <c r="J29" s="65"/>
      <c r="K29" s="65"/>
      <c r="L29" s="65"/>
      <c r="M29" s="65"/>
      <c r="N29" s="65"/>
      <c r="O29" s="65"/>
      <c r="P29" s="65"/>
    </row>
    <row r="30" spans="1:19" s="107" customFormat="1" x14ac:dyDescent="0.2">
      <c r="A30" s="64"/>
      <c r="B30" s="65"/>
      <c r="C30" s="65"/>
      <c r="D30" s="65"/>
      <c r="E30" s="65"/>
      <c r="F30" s="65"/>
      <c r="G30" s="65"/>
      <c r="H30" s="65"/>
      <c r="I30" s="65"/>
      <c r="J30" s="65"/>
      <c r="K30" s="65"/>
      <c r="L30" s="65"/>
      <c r="M30" s="65"/>
      <c r="N30" s="65"/>
      <c r="O30" s="65"/>
      <c r="P30" s="65"/>
    </row>
    <row r="31" spans="1:19" s="107" customFormat="1" x14ac:dyDescent="0.2">
      <c r="A31" s="64"/>
      <c r="B31" s="65"/>
      <c r="C31" s="65"/>
      <c r="D31" s="65"/>
      <c r="E31" s="65"/>
      <c r="F31" s="65"/>
      <c r="G31" s="65"/>
      <c r="H31" s="65"/>
      <c r="I31" s="65"/>
      <c r="J31" s="65"/>
      <c r="K31" s="65"/>
      <c r="L31" s="65"/>
      <c r="M31" s="65"/>
      <c r="N31" s="65"/>
      <c r="O31" s="65"/>
      <c r="P31" s="65"/>
    </row>
    <row r="32" spans="1:19" s="107" customFormat="1" x14ac:dyDescent="0.2">
      <c r="A32" s="64"/>
      <c r="B32" s="65"/>
      <c r="C32" s="65"/>
      <c r="D32" s="65"/>
      <c r="E32" s="65"/>
      <c r="F32" s="65"/>
      <c r="G32" s="65"/>
      <c r="H32" s="65"/>
      <c r="I32" s="65"/>
      <c r="J32" s="65"/>
      <c r="K32" s="65"/>
      <c r="L32" s="65"/>
      <c r="M32" s="65"/>
      <c r="N32" s="65"/>
      <c r="O32" s="65"/>
      <c r="P32" s="65"/>
    </row>
    <row r="33" spans="1:16" s="107" customFormat="1" x14ac:dyDescent="0.2">
      <c r="A33" s="64"/>
      <c r="B33" s="65"/>
      <c r="C33" s="65"/>
      <c r="D33" s="65"/>
      <c r="E33" s="65"/>
      <c r="F33" s="65"/>
      <c r="G33" s="65"/>
      <c r="H33" s="65"/>
      <c r="I33" s="65"/>
      <c r="J33" s="65"/>
      <c r="K33" s="65"/>
      <c r="L33" s="65"/>
      <c r="M33" s="65"/>
      <c r="N33" s="65"/>
      <c r="O33" s="65"/>
      <c r="P33" s="65"/>
    </row>
    <row r="34" spans="1:16" s="107" customFormat="1" x14ac:dyDescent="0.2">
      <c r="A34" s="64"/>
      <c r="B34" s="65"/>
      <c r="C34" s="65"/>
      <c r="D34" s="65"/>
      <c r="E34" s="65"/>
      <c r="F34" s="65"/>
      <c r="G34" s="65"/>
      <c r="H34" s="65"/>
      <c r="I34" s="65"/>
      <c r="J34" s="65"/>
      <c r="K34" s="65"/>
      <c r="L34" s="65"/>
      <c r="M34" s="65"/>
      <c r="N34" s="65"/>
      <c r="O34" s="65"/>
      <c r="P34" s="65"/>
    </row>
    <row r="35" spans="1:16" s="107" customFormat="1" x14ac:dyDescent="0.2">
      <c r="A35" s="64"/>
      <c r="B35" s="65"/>
      <c r="C35" s="65"/>
      <c r="D35" s="65"/>
      <c r="E35" s="65"/>
      <c r="F35" s="65"/>
      <c r="G35" s="65"/>
      <c r="H35" s="65"/>
      <c r="I35" s="65"/>
      <c r="J35" s="65"/>
      <c r="K35" s="65"/>
      <c r="L35" s="65"/>
      <c r="M35" s="65"/>
      <c r="N35" s="65"/>
      <c r="O35" s="65"/>
      <c r="P35" s="65"/>
    </row>
    <row r="36" spans="1:16" s="107" customFormat="1" x14ac:dyDescent="0.2">
      <c r="A36" s="64"/>
      <c r="B36" s="65"/>
      <c r="C36" s="65"/>
      <c r="D36" s="65"/>
      <c r="E36" s="65"/>
      <c r="F36" s="65"/>
      <c r="G36" s="65"/>
      <c r="H36" s="65"/>
      <c r="I36" s="65"/>
      <c r="J36" s="65"/>
      <c r="K36" s="65"/>
      <c r="L36" s="65"/>
      <c r="M36" s="65"/>
      <c r="N36" s="65"/>
      <c r="O36" s="65"/>
      <c r="P36" s="65"/>
    </row>
    <row r="37" spans="1:16" s="107" customFormat="1" x14ac:dyDescent="0.2">
      <c r="A37" s="64"/>
      <c r="B37" s="65"/>
      <c r="C37" s="65"/>
      <c r="D37" s="65"/>
      <c r="E37" s="65"/>
      <c r="F37" s="65"/>
      <c r="G37" s="65"/>
      <c r="H37" s="65"/>
      <c r="I37" s="65"/>
      <c r="J37" s="65"/>
      <c r="K37" s="65"/>
      <c r="L37" s="65"/>
      <c r="M37" s="65"/>
      <c r="N37" s="65"/>
      <c r="O37" s="65"/>
      <c r="P37" s="65"/>
    </row>
    <row r="38" spans="1:16" s="107" customFormat="1" x14ac:dyDescent="0.2">
      <c r="A38" s="64"/>
      <c r="B38" s="65"/>
      <c r="C38" s="65"/>
      <c r="D38" s="65"/>
      <c r="E38" s="65"/>
      <c r="F38" s="65"/>
      <c r="G38" s="65"/>
      <c r="H38" s="65"/>
      <c r="I38" s="65"/>
      <c r="J38" s="65"/>
      <c r="K38" s="65"/>
      <c r="L38" s="65"/>
      <c r="M38" s="65"/>
      <c r="N38" s="65"/>
      <c r="O38" s="65"/>
      <c r="P38" s="65"/>
    </row>
    <row r="39" spans="1:16" s="107" customFormat="1" x14ac:dyDescent="0.2">
      <c r="A39" s="64"/>
      <c r="B39" s="65"/>
      <c r="C39" s="65"/>
      <c r="D39" s="65"/>
      <c r="E39" s="65"/>
      <c r="F39" s="65"/>
      <c r="G39" s="65"/>
      <c r="H39" s="65"/>
      <c r="I39" s="65"/>
      <c r="J39" s="65"/>
      <c r="K39" s="65"/>
      <c r="L39" s="65"/>
      <c r="M39" s="65"/>
      <c r="N39" s="65"/>
      <c r="O39" s="65"/>
      <c r="P39" s="65"/>
    </row>
    <row r="40" spans="1:16" s="107" customFormat="1" x14ac:dyDescent="0.2">
      <c r="A40" s="64"/>
      <c r="B40" s="65"/>
      <c r="C40" s="65"/>
      <c r="D40" s="65"/>
      <c r="E40" s="65"/>
      <c r="F40" s="65"/>
      <c r="G40" s="65"/>
      <c r="H40" s="65"/>
      <c r="I40" s="65"/>
      <c r="J40" s="65"/>
      <c r="K40" s="65"/>
      <c r="L40" s="65"/>
      <c r="M40" s="65"/>
      <c r="N40" s="65"/>
      <c r="O40" s="65"/>
      <c r="P40" s="65"/>
    </row>
    <row r="41" spans="1:16" s="107" customFormat="1" x14ac:dyDescent="0.2">
      <c r="A41" s="64"/>
      <c r="B41" s="65"/>
      <c r="C41" s="65"/>
      <c r="D41" s="65"/>
      <c r="E41" s="65"/>
      <c r="F41" s="65"/>
      <c r="G41" s="65"/>
      <c r="H41" s="65"/>
      <c r="I41" s="65"/>
      <c r="J41" s="65"/>
      <c r="K41" s="65"/>
      <c r="L41" s="65"/>
      <c r="M41" s="65"/>
      <c r="N41" s="65"/>
      <c r="O41" s="65"/>
      <c r="P41" s="65"/>
    </row>
    <row r="42" spans="1:16" s="107" customFormat="1" x14ac:dyDescent="0.2">
      <c r="A42" s="3"/>
      <c r="B42" s="3"/>
      <c r="C42" s="3"/>
      <c r="D42" s="3"/>
      <c r="E42" s="3"/>
      <c r="F42" s="3"/>
      <c r="G42" s="3"/>
      <c r="H42" s="3"/>
      <c r="I42" s="3"/>
      <c r="J42" s="3"/>
      <c r="K42" s="3"/>
      <c r="L42" s="3"/>
      <c r="M42" s="3"/>
      <c r="N42" s="3"/>
      <c r="O42" s="3"/>
      <c r="P42" s="3"/>
    </row>
    <row r="44" spans="1:16" x14ac:dyDescent="0.2">
      <c r="C44" s="67"/>
    </row>
    <row r="45" spans="1:16" x14ac:dyDescent="0.2">
      <c r="C45" s="67"/>
    </row>
    <row r="46" spans="1:16" x14ac:dyDescent="0.2">
      <c r="C46" s="67"/>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showGridLines="0" zoomScaleNormal="100" zoomScaleSheetLayoutView="100" workbookViewId="0">
      <selection activeCell="O11" sqref="O11"/>
    </sheetView>
  </sheetViews>
  <sheetFormatPr defaultRowHeight="12" x14ac:dyDescent="0.2"/>
  <cols>
    <col min="1" max="1" width="31.28515625" style="7" customWidth="1"/>
    <col min="2" max="4" width="10.140625" style="7" customWidth="1"/>
    <col min="5" max="14" width="9.140625" style="7" customWidth="1"/>
    <col min="15" max="16384" width="9.140625" style="7"/>
  </cols>
  <sheetData>
    <row r="1" spans="1:14" s="107" customFormat="1" ht="15.75" x14ac:dyDescent="0.25">
      <c r="A1" s="166" t="s">
        <v>185</v>
      </c>
      <c r="B1" s="69"/>
      <c r="C1" s="69"/>
      <c r="D1" s="69"/>
      <c r="M1" s="268" t="str">
        <f>Titulní!A35</f>
        <v>III. čtvrtletí 2020</v>
      </c>
      <c r="N1" s="151"/>
    </row>
    <row r="2" spans="1:14" ht="6" customHeight="1" x14ac:dyDescent="0.2"/>
    <row r="3" spans="1:14" ht="12" customHeight="1" x14ac:dyDescent="0.2">
      <c r="A3" s="395"/>
      <c r="B3" s="386" t="s">
        <v>298</v>
      </c>
      <c r="C3" s="387"/>
      <c r="D3" s="396"/>
    </row>
    <row r="4" spans="1:14" x14ac:dyDescent="0.2">
      <c r="A4" s="395"/>
      <c r="B4" s="165" t="s">
        <v>14</v>
      </c>
      <c r="C4" s="164" t="s">
        <v>15</v>
      </c>
      <c r="D4" s="164" t="s">
        <v>16</v>
      </c>
    </row>
    <row r="5" spans="1:14" s="107" customFormat="1" ht="12.75" customHeight="1" x14ac:dyDescent="0.2">
      <c r="A5" s="394" t="s">
        <v>79</v>
      </c>
      <c r="B5" s="380">
        <f>+B6+C6+D6</f>
        <v>4053071.8269999996</v>
      </c>
      <c r="C5" s="381"/>
      <c r="D5" s="381"/>
    </row>
    <row r="6" spans="1:14" x14ac:dyDescent="0.2">
      <c r="A6" s="394"/>
      <c r="B6" s="218">
        <f>SUM(B7:B14)</f>
        <v>1215998.2399999998</v>
      </c>
      <c r="C6" s="219">
        <f>SUM(C7:C14)</f>
        <v>1145315.94</v>
      </c>
      <c r="D6" s="219">
        <f>SUM(D7:D14)</f>
        <v>1691757.6469999999</v>
      </c>
    </row>
    <row r="7" spans="1:14" x14ac:dyDescent="0.2">
      <c r="A7" s="190" t="s">
        <v>67</v>
      </c>
      <c r="B7" s="171">
        <v>6710.34</v>
      </c>
      <c r="C7" s="157">
        <v>64.72</v>
      </c>
      <c r="D7" s="157">
        <v>6737.47</v>
      </c>
      <c r="E7" s="11">
        <f>+SUM(B7:D7)/$B$5</f>
        <v>3.3338984791694889E-3</v>
      </c>
    </row>
    <row r="8" spans="1:14" x14ac:dyDescent="0.2">
      <c r="A8" s="190" t="s">
        <v>68</v>
      </c>
      <c r="B8" s="153">
        <v>186711.152</v>
      </c>
      <c r="C8" s="170">
        <v>182069.44399999999</v>
      </c>
      <c r="D8" s="158">
        <v>226720.36300000001</v>
      </c>
      <c r="E8" s="11">
        <f t="shared" ref="E8:E14" si="0">+SUM(B8:D8)/$B$5</f>
        <v>0.14692583413720986</v>
      </c>
    </row>
    <row r="9" spans="1:14" x14ac:dyDescent="0.2">
      <c r="A9" s="190" t="s">
        <v>69</v>
      </c>
      <c r="B9" s="153">
        <v>2012.87</v>
      </c>
      <c r="C9" s="170">
        <v>498.02</v>
      </c>
      <c r="D9" s="158">
        <v>0</v>
      </c>
      <c r="E9" s="11">
        <f t="shared" si="0"/>
        <v>6.1950296150031694E-4</v>
      </c>
    </row>
    <row r="10" spans="1:14" x14ac:dyDescent="0.2">
      <c r="A10" s="190" t="s">
        <v>70</v>
      </c>
      <c r="B10" s="153">
        <v>109058.69099999999</v>
      </c>
      <c r="C10" s="170">
        <v>43127.899000000005</v>
      </c>
      <c r="D10" s="158">
        <v>152087.32199999999</v>
      </c>
      <c r="E10" s="11">
        <f t="shared" si="0"/>
        <v>7.5072420373368337E-2</v>
      </c>
      <c r="F10" s="70"/>
      <c r="G10" s="70"/>
      <c r="H10" s="70"/>
      <c r="I10" s="70"/>
      <c r="J10" s="70"/>
    </row>
    <row r="11" spans="1:14" x14ac:dyDescent="0.2">
      <c r="A11" s="162" t="s">
        <v>71</v>
      </c>
      <c r="B11" s="153">
        <v>911505.18699999992</v>
      </c>
      <c r="C11" s="170">
        <v>919555.85700000008</v>
      </c>
      <c r="D11" s="158">
        <v>1306186.4919999999</v>
      </c>
      <c r="E11" s="11">
        <f t="shared" si="0"/>
        <v>0.77404192916120262</v>
      </c>
      <c r="F11" s="70"/>
      <c r="G11" s="70"/>
      <c r="H11" s="70"/>
      <c r="I11" s="70"/>
      <c r="J11" s="70"/>
    </row>
    <row r="12" spans="1:14" x14ac:dyDescent="0.2">
      <c r="A12" s="162" t="s">
        <v>72</v>
      </c>
      <c r="B12" s="153">
        <v>0</v>
      </c>
      <c r="C12" s="170">
        <v>0</v>
      </c>
      <c r="D12" s="158">
        <v>26</v>
      </c>
      <c r="E12" s="11">
        <f t="shared" si="0"/>
        <v>6.4148875494379446E-6</v>
      </c>
      <c r="F12" s="70"/>
      <c r="G12" s="70"/>
      <c r="H12" s="70"/>
      <c r="I12" s="70"/>
      <c r="J12" s="70"/>
    </row>
    <row r="13" spans="1:14" x14ac:dyDescent="0.2">
      <c r="A13" s="162" t="s">
        <v>73</v>
      </c>
      <c r="B13" s="153">
        <v>0</v>
      </c>
      <c r="C13" s="170">
        <v>0</v>
      </c>
      <c r="D13" s="158">
        <v>0</v>
      </c>
      <c r="E13" s="11">
        <f t="shared" si="0"/>
        <v>0</v>
      </c>
      <c r="F13" s="70"/>
      <c r="G13" s="70"/>
      <c r="H13" s="70"/>
      <c r="I13" s="70"/>
      <c r="J13" s="70"/>
    </row>
    <row r="14" spans="1:14" x14ac:dyDescent="0.2">
      <c r="A14" s="162" t="s">
        <v>74</v>
      </c>
      <c r="B14" s="171">
        <v>0</v>
      </c>
      <c r="C14" s="157">
        <v>0</v>
      </c>
      <c r="D14" s="157">
        <v>0</v>
      </c>
      <c r="E14" s="11">
        <f t="shared" si="0"/>
        <v>0</v>
      </c>
      <c r="F14" s="70"/>
      <c r="G14" s="70"/>
      <c r="H14" s="70"/>
      <c r="I14" s="70"/>
      <c r="J14" s="70"/>
    </row>
    <row r="15" spans="1:14" s="107" customFormat="1" x14ac:dyDescent="0.2">
      <c r="A15" s="16"/>
      <c r="B15" s="8"/>
      <c r="C15" s="8"/>
      <c r="D15" s="4" t="s">
        <v>78</v>
      </c>
      <c r="E15" s="11"/>
      <c r="F15" s="70"/>
      <c r="G15" s="70"/>
      <c r="H15" s="70"/>
      <c r="I15" s="70"/>
      <c r="J15" s="70"/>
    </row>
    <row r="16" spans="1:14" s="107" customFormat="1" x14ac:dyDescent="0.2">
      <c r="A16" s="16"/>
      <c r="B16" s="8"/>
      <c r="C16" s="8"/>
      <c r="D16" s="4"/>
      <c r="E16" s="11"/>
      <c r="F16" s="70"/>
      <c r="G16" s="70"/>
      <c r="H16" s="70"/>
      <c r="I16" s="70"/>
      <c r="J16" s="70"/>
    </row>
    <row r="17" spans="1:16" s="107" customFormat="1" x14ac:dyDescent="0.2">
      <c r="A17" s="16"/>
      <c r="B17" s="8"/>
      <c r="C17" s="8"/>
      <c r="D17" s="4"/>
      <c r="E17" s="11"/>
      <c r="F17" s="70"/>
      <c r="G17" s="70"/>
      <c r="H17" s="70"/>
      <c r="I17" s="70"/>
      <c r="J17" s="70"/>
    </row>
    <row r="18" spans="1:16" s="107" customFormat="1" x14ac:dyDescent="0.2">
      <c r="A18" s="16"/>
      <c r="B18" s="8"/>
      <c r="C18" s="8"/>
      <c r="D18" s="4"/>
      <c r="E18" s="11"/>
      <c r="F18" s="70"/>
      <c r="G18" s="70"/>
      <c r="H18" s="70"/>
      <c r="I18" s="70"/>
      <c r="J18" s="70"/>
    </row>
    <row r="19" spans="1:16" s="107" customFormat="1" x14ac:dyDescent="0.2">
      <c r="A19" s="16"/>
      <c r="B19" s="8"/>
      <c r="C19" s="8"/>
      <c r="D19" s="8"/>
      <c r="E19" s="11"/>
      <c r="F19" s="70"/>
      <c r="G19" s="70"/>
      <c r="H19" s="70"/>
      <c r="I19" s="70"/>
      <c r="J19" s="70"/>
    </row>
    <row r="20" spans="1:16" s="107" customFormat="1" x14ac:dyDescent="0.2">
      <c r="A20" s="395"/>
      <c r="B20" s="386" t="s">
        <v>298</v>
      </c>
      <c r="C20" s="387"/>
      <c r="D20" s="396"/>
      <c r="E20" s="11"/>
      <c r="F20" s="70"/>
      <c r="G20" s="70"/>
      <c r="H20" s="70"/>
      <c r="I20" s="70"/>
      <c r="J20" s="70"/>
    </row>
    <row r="21" spans="1:16" s="107" customFormat="1" x14ac:dyDescent="0.2">
      <c r="A21" s="395"/>
      <c r="B21" s="165" t="str">
        <f>+B4</f>
        <v>Červenec</v>
      </c>
      <c r="C21" s="164" t="str">
        <f>+C4</f>
        <v>Srpen</v>
      </c>
      <c r="D21" s="164" t="str">
        <f>+D4</f>
        <v>Září</v>
      </c>
      <c r="E21" s="11"/>
      <c r="F21" s="70"/>
      <c r="G21" s="70"/>
      <c r="H21" s="70"/>
      <c r="I21" s="70"/>
      <c r="J21" s="70"/>
    </row>
    <row r="22" spans="1:16" s="107" customFormat="1" ht="12.75" customHeight="1" x14ac:dyDescent="0.2">
      <c r="A22" s="394" t="s">
        <v>81</v>
      </c>
      <c r="B22" s="380">
        <f>+B23+C23+D23</f>
        <v>991182.33199999994</v>
      </c>
      <c r="C22" s="381"/>
      <c r="D22" s="381"/>
      <c r="E22" s="11"/>
      <c r="F22" s="70"/>
      <c r="G22" s="70"/>
      <c r="H22" s="70"/>
      <c r="I22" s="70"/>
      <c r="J22" s="70"/>
    </row>
    <row r="23" spans="1:16" x14ac:dyDescent="0.2">
      <c r="A23" s="394"/>
      <c r="B23" s="218">
        <f>SUM(B24:B30)</f>
        <v>291548.06299999997</v>
      </c>
      <c r="C23" s="219">
        <f>SUM(C24:C30)</f>
        <v>320669.84399999998</v>
      </c>
      <c r="D23" s="219">
        <f>SUM(D24:D30)</f>
        <v>378964.4250000001</v>
      </c>
    </row>
    <row r="24" spans="1:16" x14ac:dyDescent="0.2">
      <c r="A24" s="190" t="s">
        <v>20</v>
      </c>
      <c r="B24" s="171">
        <v>20644.294784313031</v>
      </c>
      <c r="C24" s="157">
        <v>16427.489999999998</v>
      </c>
      <c r="D24" s="157">
        <v>29898.057000000004</v>
      </c>
      <c r="E24" s="11">
        <f>+SUM(B24:D24)/$B$22</f>
        <v>6.7565612927322674E-2</v>
      </c>
      <c r="K24" s="70"/>
      <c r="L24" s="70"/>
      <c r="M24" s="70"/>
      <c r="N24" s="70"/>
      <c r="O24" s="70"/>
      <c r="P24" s="70"/>
    </row>
    <row r="25" spans="1:16" x14ac:dyDescent="0.2">
      <c r="A25" s="190" t="s">
        <v>44</v>
      </c>
      <c r="B25" s="153">
        <v>67550.14</v>
      </c>
      <c r="C25" s="170">
        <v>65539.460000000006</v>
      </c>
      <c r="D25" s="158">
        <v>62144.82</v>
      </c>
      <c r="E25" s="11">
        <f t="shared" ref="E25:E30" si="1">+SUM(B25:D25)/$B$22</f>
        <v>0.19697124706213995</v>
      </c>
      <c r="K25" s="70"/>
      <c r="L25" s="70"/>
      <c r="M25" s="70"/>
      <c r="N25" s="70"/>
      <c r="O25" s="70"/>
      <c r="P25" s="70"/>
    </row>
    <row r="26" spans="1:16" x14ac:dyDescent="0.2">
      <c r="A26" s="190" t="s">
        <v>21</v>
      </c>
      <c r="B26" s="153">
        <v>0</v>
      </c>
      <c r="C26" s="170">
        <v>0</v>
      </c>
      <c r="D26" s="158">
        <v>0</v>
      </c>
      <c r="E26" s="11">
        <f t="shared" si="1"/>
        <v>0</v>
      </c>
      <c r="K26" s="70"/>
      <c r="L26" s="70"/>
      <c r="M26" s="70"/>
      <c r="N26" s="70"/>
      <c r="O26" s="70"/>
      <c r="P26" s="70"/>
    </row>
    <row r="27" spans="1:16" x14ac:dyDescent="0.2">
      <c r="A27" s="190" t="s">
        <v>22</v>
      </c>
      <c r="B27" s="153">
        <v>0</v>
      </c>
      <c r="C27" s="170">
        <v>0</v>
      </c>
      <c r="D27" s="158">
        <v>0</v>
      </c>
      <c r="E27" s="11">
        <f t="shared" si="1"/>
        <v>0</v>
      </c>
      <c r="K27" s="70"/>
      <c r="L27" s="70"/>
      <c r="M27" s="70"/>
      <c r="N27" s="70"/>
      <c r="O27" s="70"/>
      <c r="P27" s="70"/>
    </row>
    <row r="28" spans="1:16" x14ac:dyDescent="0.2">
      <c r="A28" s="162" t="s">
        <v>23</v>
      </c>
      <c r="B28" s="153">
        <v>0</v>
      </c>
      <c r="C28" s="170">
        <v>0</v>
      </c>
      <c r="D28" s="158">
        <v>0</v>
      </c>
      <c r="E28" s="11">
        <f t="shared" si="1"/>
        <v>0</v>
      </c>
    </row>
    <row r="29" spans="1:16" x14ac:dyDescent="0.2">
      <c r="A29" s="162" t="s">
        <v>24</v>
      </c>
      <c r="B29" s="153">
        <v>194375.47621568697</v>
      </c>
      <c r="C29" s="170">
        <v>228764.54599999997</v>
      </c>
      <c r="D29" s="158">
        <v>276438.27700000006</v>
      </c>
      <c r="E29" s="11">
        <f t="shared" si="1"/>
        <v>0.70580182538573233</v>
      </c>
    </row>
    <row r="30" spans="1:16" x14ac:dyDescent="0.2">
      <c r="A30" s="162" t="s">
        <v>121</v>
      </c>
      <c r="B30" s="171">
        <v>8978.152</v>
      </c>
      <c r="C30" s="157">
        <v>9938.348</v>
      </c>
      <c r="D30" s="157">
        <v>10483.271000000001</v>
      </c>
      <c r="E30" s="11">
        <f t="shared" si="1"/>
        <v>2.9661314624805077E-2</v>
      </c>
    </row>
    <row r="31" spans="1:16" s="107" customFormat="1" x14ac:dyDescent="0.2">
      <c r="A31" s="16"/>
      <c r="B31" s="8"/>
      <c r="C31" s="8"/>
      <c r="D31" s="4" t="s">
        <v>78</v>
      </c>
      <c r="E31" s="11"/>
    </row>
    <row r="32" spans="1:16" s="107" customFormat="1" x14ac:dyDescent="0.2">
      <c r="A32" s="16"/>
      <c r="B32" s="8"/>
      <c r="C32" s="8"/>
      <c r="D32" s="8"/>
      <c r="E32" s="11"/>
    </row>
    <row r="33" spans="1:20" s="107" customFormat="1" x14ac:dyDescent="0.2">
      <c r="A33" s="16"/>
      <c r="B33" s="8"/>
      <c r="C33" s="8"/>
      <c r="D33" s="8"/>
      <c r="E33" s="11"/>
    </row>
    <row r="34" spans="1:20" s="107" customFormat="1" x14ac:dyDescent="0.2">
      <c r="A34" s="16"/>
      <c r="B34" s="8"/>
      <c r="C34" s="8"/>
      <c r="D34" s="8"/>
      <c r="E34" s="11"/>
    </row>
    <row r="35" spans="1:20" s="107" customFormat="1" x14ac:dyDescent="0.2">
      <c r="A35" s="395"/>
      <c r="B35" s="386" t="s">
        <v>298</v>
      </c>
      <c r="C35" s="387"/>
      <c r="D35" s="396"/>
      <c r="E35" s="11"/>
    </row>
    <row r="36" spans="1:20" s="107" customFormat="1" x14ac:dyDescent="0.2">
      <c r="A36" s="395"/>
      <c r="B36" s="165" t="str">
        <f>+B21</f>
        <v>Červenec</v>
      </c>
      <c r="C36" s="164" t="str">
        <f>+C21</f>
        <v>Srpen</v>
      </c>
      <c r="D36" s="164" t="str">
        <f>+D21</f>
        <v>Září</v>
      </c>
      <c r="E36" s="11"/>
    </row>
    <row r="37" spans="1:20" s="107" customFormat="1" ht="12.75" customHeight="1" x14ac:dyDescent="0.2">
      <c r="A37" s="394" t="s">
        <v>80</v>
      </c>
      <c r="B37" s="380">
        <f>+B38+C38+D38</f>
        <v>89695.330000000016</v>
      </c>
      <c r="C37" s="381"/>
      <c r="D37" s="381"/>
      <c r="E37" s="11"/>
    </row>
    <row r="38" spans="1:20" x14ac:dyDescent="0.2">
      <c r="A38" s="394"/>
      <c r="B38" s="218">
        <f>SUM(B39:B41)</f>
        <v>28846.506000000005</v>
      </c>
      <c r="C38" s="219">
        <f>SUM(C39:C41)</f>
        <v>27523.004999999997</v>
      </c>
      <c r="D38" s="219">
        <f>SUM(D39:D41)</f>
        <v>33325.81900000001</v>
      </c>
      <c r="E38" s="70"/>
      <c r="F38" s="70"/>
      <c r="G38" s="70"/>
      <c r="H38" s="70"/>
      <c r="I38" s="70"/>
      <c r="J38" s="70"/>
    </row>
    <row r="39" spans="1:20" x14ac:dyDescent="0.2">
      <c r="A39" s="190" t="s">
        <v>27</v>
      </c>
      <c r="B39" s="171">
        <v>3106</v>
      </c>
      <c r="C39" s="157">
        <v>2723</v>
      </c>
      <c r="D39" s="157">
        <v>3825.62</v>
      </c>
      <c r="E39" s="96">
        <f>+SUM(B39:D39)/$B$37</f>
        <v>0.10763793388128454</v>
      </c>
      <c r="F39" s="70"/>
      <c r="G39" s="70"/>
      <c r="H39" s="70"/>
      <c r="I39" s="70"/>
      <c r="J39" s="70"/>
    </row>
    <row r="40" spans="1:20" x14ac:dyDescent="0.2">
      <c r="A40" s="162" t="s">
        <v>28</v>
      </c>
      <c r="B40" s="153">
        <v>112.44</v>
      </c>
      <c r="C40" s="170">
        <v>38</v>
      </c>
      <c r="D40" s="158">
        <v>272.053</v>
      </c>
      <c r="E40" s="96">
        <f>+SUM(B40:D40)/$B$37</f>
        <v>4.7103121199286507E-3</v>
      </c>
      <c r="F40" s="70"/>
      <c r="G40" s="70"/>
      <c r="H40" s="70"/>
      <c r="I40" s="70"/>
      <c r="J40" s="70"/>
    </row>
    <row r="41" spans="1:20" x14ac:dyDescent="0.2">
      <c r="A41" s="162" t="s">
        <v>29</v>
      </c>
      <c r="B41" s="171">
        <v>25628.066000000006</v>
      </c>
      <c r="C41" s="157">
        <v>24762.004999999997</v>
      </c>
      <c r="D41" s="157">
        <v>29228.146000000008</v>
      </c>
      <c r="E41" s="96">
        <f>+SUM(B41:D41)/$B$37</f>
        <v>0.88765175399878671</v>
      </c>
      <c r="F41" s="70"/>
      <c r="G41" s="70"/>
      <c r="H41" s="70"/>
      <c r="I41" s="70"/>
      <c r="J41" s="70"/>
    </row>
    <row r="42" spans="1:20" x14ac:dyDescent="0.2">
      <c r="A42" s="25"/>
      <c r="B42" s="5"/>
      <c r="C42" s="5"/>
      <c r="D42" s="4" t="s">
        <v>78</v>
      </c>
      <c r="E42" s="5"/>
      <c r="F42" s="5"/>
      <c r="G42" s="5"/>
      <c r="H42" s="5"/>
      <c r="I42" s="5"/>
      <c r="J42" s="5"/>
      <c r="K42" s="5"/>
      <c r="L42" s="5"/>
      <c r="M42" s="5"/>
      <c r="O42" s="71"/>
      <c r="P42" s="71"/>
      <c r="Q42" s="71"/>
      <c r="R42" s="71"/>
      <c r="S42" s="71"/>
      <c r="T42" s="71"/>
    </row>
    <row r="43" spans="1:20" x14ac:dyDescent="0.2">
      <c r="A43" s="10"/>
      <c r="B43" s="10"/>
      <c r="C43" s="10"/>
      <c r="D43" s="10"/>
      <c r="E43" s="10"/>
      <c r="F43" s="10"/>
      <c r="G43" s="10"/>
      <c r="H43" s="10"/>
      <c r="I43" s="10"/>
      <c r="J43" s="10"/>
    </row>
    <row r="44" spans="1:20" x14ac:dyDescent="0.2">
      <c r="A44" s="10"/>
      <c r="B44" s="10"/>
      <c r="C44" s="10"/>
      <c r="D44" s="10"/>
      <c r="E44" s="10"/>
      <c r="F44" s="10"/>
      <c r="G44" s="10"/>
      <c r="H44" s="10"/>
      <c r="I44" s="10"/>
      <c r="J44" s="10"/>
    </row>
    <row r="45" spans="1:20" x14ac:dyDescent="0.2">
      <c r="A45" s="10"/>
      <c r="B45" s="10"/>
      <c r="C45" s="10"/>
      <c r="D45" s="10"/>
      <c r="E45" s="10"/>
      <c r="F45" s="10"/>
      <c r="G45" s="10"/>
      <c r="H45" s="10"/>
      <c r="I45" s="10"/>
      <c r="J45" s="10"/>
    </row>
    <row r="46" spans="1:20" x14ac:dyDescent="0.2">
      <c r="A46" s="10"/>
      <c r="B46" s="10"/>
      <c r="C46" s="10"/>
      <c r="D46" s="10"/>
      <c r="E46" s="10"/>
      <c r="F46" s="10"/>
      <c r="G46" s="10"/>
      <c r="H46" s="10"/>
      <c r="I46" s="10"/>
      <c r="J46" s="10"/>
    </row>
    <row r="47" spans="1:20" x14ac:dyDescent="0.2">
      <c r="A47" s="10"/>
      <c r="B47" s="10"/>
      <c r="C47" s="10"/>
      <c r="D47" s="10"/>
      <c r="E47" s="10"/>
      <c r="F47" s="10"/>
      <c r="G47" s="10"/>
      <c r="H47" s="10"/>
      <c r="I47" s="10"/>
      <c r="J47" s="10"/>
    </row>
    <row r="48" spans="1:20" x14ac:dyDescent="0.2">
      <c r="A48" s="10"/>
      <c r="B48" s="10"/>
      <c r="C48" s="10"/>
      <c r="D48" s="10"/>
      <c r="E48" s="10"/>
      <c r="F48" s="10"/>
      <c r="G48" s="10"/>
      <c r="H48" s="10"/>
      <c r="I48" s="10"/>
      <c r="J48" s="10"/>
    </row>
    <row r="49" spans="1:10" x14ac:dyDescent="0.2">
      <c r="A49" s="10"/>
      <c r="B49" s="10"/>
      <c r="C49" s="10"/>
      <c r="D49" s="10"/>
      <c r="E49" s="10"/>
      <c r="F49" s="10"/>
      <c r="G49" s="10"/>
      <c r="H49" s="10"/>
      <c r="I49" s="10"/>
      <c r="J49" s="10"/>
    </row>
    <row r="50" spans="1:10" x14ac:dyDescent="0.2">
      <c r="A50" s="10"/>
      <c r="B50" s="10"/>
      <c r="C50" s="10"/>
      <c r="D50" s="10"/>
      <c r="E50" s="10"/>
      <c r="F50" s="10"/>
      <c r="G50" s="10"/>
      <c r="H50" s="10"/>
      <c r="I50" s="10"/>
      <c r="J50" s="10"/>
    </row>
    <row r="51" spans="1:10" x14ac:dyDescent="0.2">
      <c r="A51" s="70"/>
      <c r="B51" s="70"/>
      <c r="C51" s="70"/>
      <c r="D51" s="70"/>
      <c r="E51" s="70"/>
      <c r="F51" s="70"/>
      <c r="G51" s="70"/>
      <c r="H51" s="70"/>
      <c r="I51" s="70"/>
      <c r="J51" s="70"/>
    </row>
  </sheetData>
  <mergeCells count="12">
    <mergeCell ref="A37:A38"/>
    <mergeCell ref="B37:D37"/>
    <mergeCell ref="A3:A4"/>
    <mergeCell ref="B3:D3"/>
    <mergeCell ref="A20:A21"/>
    <mergeCell ref="B20:D20"/>
    <mergeCell ref="A35:A36"/>
    <mergeCell ref="B35:D35"/>
    <mergeCell ref="A5:A6"/>
    <mergeCell ref="B5:D5"/>
    <mergeCell ref="A22:A23"/>
    <mergeCell ref="B22:D22"/>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46"/>
  <sheetViews>
    <sheetView showGridLines="0" workbookViewId="0">
      <selection activeCell="O20" sqref="O20"/>
    </sheetView>
  </sheetViews>
  <sheetFormatPr defaultRowHeight="12" x14ac:dyDescent="0.2"/>
  <cols>
    <col min="1" max="1" width="24" style="7" customWidth="1"/>
    <col min="2" max="13" width="10" style="7" customWidth="1"/>
    <col min="14" max="14" width="9.140625" style="7" customWidth="1"/>
    <col min="15" max="16384" width="9.140625" style="7"/>
  </cols>
  <sheetData>
    <row r="1" spans="1:13" ht="20.25" x14ac:dyDescent="0.35">
      <c r="A1" s="108" t="s">
        <v>212</v>
      </c>
      <c r="B1" s="107"/>
      <c r="C1" s="107"/>
      <c r="D1" s="107"/>
      <c r="E1" s="107"/>
      <c r="F1" s="107"/>
      <c r="G1" s="107"/>
      <c r="H1" s="107"/>
      <c r="I1" s="107"/>
      <c r="J1" s="107"/>
      <c r="K1" s="107"/>
      <c r="L1" s="107"/>
      <c r="M1" s="151" t="str">
        <f>Titulní!A35</f>
        <v>III. čtvrtletí 2020</v>
      </c>
    </row>
    <row r="2" spans="1:13" ht="6" customHeight="1" x14ac:dyDescent="0.2">
      <c r="A2" s="107"/>
      <c r="B2" s="107"/>
      <c r="C2" s="107"/>
      <c r="D2" s="107"/>
      <c r="E2" s="107"/>
      <c r="F2" s="107"/>
      <c r="G2" s="107"/>
      <c r="H2" s="107"/>
      <c r="I2" s="107"/>
      <c r="J2" s="107"/>
      <c r="K2" s="107"/>
      <c r="L2" s="107"/>
      <c r="M2" s="107"/>
    </row>
    <row r="3" spans="1:13" x14ac:dyDescent="0.2">
      <c r="A3" s="375"/>
      <c r="B3" s="386" t="s">
        <v>45</v>
      </c>
      <c r="C3" s="387"/>
      <c r="D3" s="388"/>
      <c r="E3" s="386" t="s">
        <v>46</v>
      </c>
      <c r="F3" s="387"/>
      <c r="G3" s="388"/>
      <c r="H3" s="386" t="s">
        <v>47</v>
      </c>
      <c r="I3" s="387"/>
      <c r="J3" s="388"/>
      <c r="K3" s="386" t="s">
        <v>48</v>
      </c>
      <c r="L3" s="387"/>
      <c r="M3" s="396"/>
    </row>
    <row r="4" spans="1:13" x14ac:dyDescent="0.2">
      <c r="A4" s="391"/>
      <c r="B4" s="191" t="s">
        <v>8</v>
      </c>
      <c r="C4" s="192" t="s">
        <v>9</v>
      </c>
      <c r="D4" s="193" t="s">
        <v>10</v>
      </c>
      <c r="E4" s="191" t="s">
        <v>11</v>
      </c>
      <c r="F4" s="192" t="s">
        <v>12</v>
      </c>
      <c r="G4" s="193" t="s">
        <v>13</v>
      </c>
      <c r="H4" s="191" t="s">
        <v>14</v>
      </c>
      <c r="I4" s="192" t="s">
        <v>15</v>
      </c>
      <c r="J4" s="193" t="s">
        <v>16</v>
      </c>
      <c r="K4" s="191" t="s">
        <v>17</v>
      </c>
      <c r="L4" s="192" t="s">
        <v>18</v>
      </c>
      <c r="M4" s="192" t="s">
        <v>19</v>
      </c>
    </row>
    <row r="5" spans="1:13" x14ac:dyDescent="0.2">
      <c r="A5" s="397" t="s">
        <v>163</v>
      </c>
      <c r="B5" s="399">
        <f>D6</f>
        <v>40328.986499999992</v>
      </c>
      <c r="C5" s="400"/>
      <c r="D5" s="401"/>
      <c r="E5" s="399">
        <f>G6</f>
        <v>40297.895499999991</v>
      </c>
      <c r="F5" s="400"/>
      <c r="G5" s="401"/>
      <c r="H5" s="399">
        <f>J6</f>
        <v>39824.826499999988</v>
      </c>
      <c r="I5" s="400"/>
      <c r="J5" s="401"/>
      <c r="K5" s="402">
        <f>M6</f>
        <v>0</v>
      </c>
      <c r="L5" s="403"/>
      <c r="M5" s="403"/>
    </row>
    <row r="6" spans="1:13" x14ac:dyDescent="0.2">
      <c r="A6" s="398"/>
      <c r="B6" s="218">
        <f>SUM(B7:B20)</f>
        <v>40375.085499999986</v>
      </c>
      <c r="C6" s="219">
        <f t="shared" ref="C6:M6" si="0">SUM(C7:C20)</f>
        <v>40347.708499999993</v>
      </c>
      <c r="D6" s="220">
        <f t="shared" si="0"/>
        <v>40328.986499999992</v>
      </c>
      <c r="E6" s="218">
        <f t="shared" si="0"/>
        <v>40324.4735</v>
      </c>
      <c r="F6" s="219">
        <f t="shared" si="0"/>
        <v>40310.629499999988</v>
      </c>
      <c r="G6" s="220">
        <f t="shared" si="0"/>
        <v>40297.895499999991</v>
      </c>
      <c r="H6" s="218">
        <f t="shared" si="0"/>
        <v>39816.198499999991</v>
      </c>
      <c r="I6" s="219">
        <f t="shared" si="0"/>
        <v>40514.0245</v>
      </c>
      <c r="J6" s="220">
        <f t="shared" si="0"/>
        <v>39824.826499999988</v>
      </c>
      <c r="K6" s="221">
        <f t="shared" si="0"/>
        <v>0</v>
      </c>
      <c r="L6" s="222">
        <f t="shared" si="0"/>
        <v>0</v>
      </c>
      <c r="M6" s="222">
        <f t="shared" si="0"/>
        <v>0</v>
      </c>
    </row>
    <row r="7" spans="1:13" x14ac:dyDescent="0.2">
      <c r="A7" s="162" t="s">
        <v>132</v>
      </c>
      <c r="B7" s="157">
        <v>2104.6369999999988</v>
      </c>
      <c r="C7" s="157">
        <v>2107.7969999999987</v>
      </c>
      <c r="D7" s="157">
        <v>2107.7969999999987</v>
      </c>
      <c r="E7" s="171">
        <v>2097.5699999999988</v>
      </c>
      <c r="F7" s="157">
        <v>2097.5699999999988</v>
      </c>
      <c r="G7" s="154">
        <v>2084.829999999999</v>
      </c>
      <c r="H7" s="171">
        <v>2058.7069999999994</v>
      </c>
      <c r="I7" s="157">
        <v>2058.1849999999995</v>
      </c>
      <c r="J7" s="154">
        <v>2060.6949999999988</v>
      </c>
      <c r="K7" s="145">
        <v>0</v>
      </c>
      <c r="L7" s="145">
        <v>0</v>
      </c>
      <c r="M7" s="145">
        <v>0</v>
      </c>
    </row>
    <row r="8" spans="1:13" x14ac:dyDescent="0.2">
      <c r="A8" s="162" t="s">
        <v>159</v>
      </c>
      <c r="B8" s="194">
        <v>2218.2910000000011</v>
      </c>
      <c r="C8" s="150">
        <v>2218.2910000000011</v>
      </c>
      <c r="D8" s="195">
        <v>2218.2890000000011</v>
      </c>
      <c r="E8" s="152">
        <v>2215.4240000000009</v>
      </c>
      <c r="F8" s="150">
        <v>2215.4240000000009</v>
      </c>
      <c r="G8" s="175">
        <v>2215.4250000000006</v>
      </c>
      <c r="H8" s="152">
        <v>2226.1850000000009</v>
      </c>
      <c r="I8" s="150">
        <v>2237.5600000000009</v>
      </c>
      <c r="J8" s="175">
        <v>2237.5600000000009</v>
      </c>
      <c r="K8" s="196">
        <v>0</v>
      </c>
      <c r="L8" s="142">
        <v>0</v>
      </c>
      <c r="M8" s="197">
        <v>0</v>
      </c>
    </row>
    <row r="9" spans="1:13" x14ac:dyDescent="0.2">
      <c r="A9" s="162" t="s">
        <v>160</v>
      </c>
      <c r="B9" s="189">
        <v>1932.6029999999996</v>
      </c>
      <c r="C9" s="170">
        <v>1932.5959999999993</v>
      </c>
      <c r="D9" s="158">
        <v>1932.5989999999993</v>
      </c>
      <c r="E9" s="153">
        <v>1934.5469999999991</v>
      </c>
      <c r="F9" s="170">
        <v>1932.234999999999</v>
      </c>
      <c r="G9" s="172">
        <v>1932.678999999999</v>
      </c>
      <c r="H9" s="153">
        <v>1932.5649999999989</v>
      </c>
      <c r="I9" s="170">
        <v>2626.4619999999991</v>
      </c>
      <c r="J9" s="172">
        <v>1932.156999999999</v>
      </c>
      <c r="K9" s="198">
        <v>0</v>
      </c>
      <c r="L9" s="139">
        <v>0</v>
      </c>
      <c r="M9" s="199">
        <v>0</v>
      </c>
    </row>
    <row r="10" spans="1:13" x14ac:dyDescent="0.2">
      <c r="A10" s="162" t="s">
        <v>161</v>
      </c>
      <c r="B10" s="189">
        <v>2871.8959999999997</v>
      </c>
      <c r="C10" s="170">
        <v>2871.8969999999999</v>
      </c>
      <c r="D10" s="158">
        <v>2871.7370000000001</v>
      </c>
      <c r="E10" s="153">
        <v>2869.4019999999996</v>
      </c>
      <c r="F10" s="170">
        <v>2869.4029999999998</v>
      </c>
      <c r="G10" s="172">
        <v>2869.4019999999996</v>
      </c>
      <c r="H10" s="153">
        <v>2869.2989999999995</v>
      </c>
      <c r="I10" s="170">
        <v>2869.3029999999999</v>
      </c>
      <c r="J10" s="172">
        <v>2869.3019999999997</v>
      </c>
      <c r="K10" s="198">
        <v>0</v>
      </c>
      <c r="L10" s="139">
        <v>0</v>
      </c>
      <c r="M10" s="199">
        <v>0</v>
      </c>
    </row>
    <row r="11" spans="1:13" x14ac:dyDescent="0.2">
      <c r="A11" s="162" t="s">
        <v>133</v>
      </c>
      <c r="B11" s="189">
        <v>602.40500000000031</v>
      </c>
      <c r="C11" s="170">
        <v>607.82100000000037</v>
      </c>
      <c r="D11" s="158">
        <v>607.82100000000037</v>
      </c>
      <c r="E11" s="153">
        <v>604.63800000000037</v>
      </c>
      <c r="F11" s="170">
        <v>604.5930000000003</v>
      </c>
      <c r="G11" s="172">
        <v>604.21700000000033</v>
      </c>
      <c r="H11" s="153">
        <v>575.21100000000024</v>
      </c>
      <c r="I11" s="170">
        <v>575.25200000000029</v>
      </c>
      <c r="J11" s="172">
        <v>574.8000000000003</v>
      </c>
      <c r="K11" s="198">
        <v>0</v>
      </c>
      <c r="L11" s="139">
        <v>0</v>
      </c>
      <c r="M11" s="199">
        <v>0</v>
      </c>
    </row>
    <row r="12" spans="1:13" x14ac:dyDescent="0.2">
      <c r="A12" s="162" t="s">
        <v>150</v>
      </c>
      <c r="B12" s="189">
        <v>1028.2255</v>
      </c>
      <c r="C12" s="170">
        <v>1028.2255</v>
      </c>
      <c r="D12" s="158">
        <v>1028.2255</v>
      </c>
      <c r="E12" s="153">
        <v>1027.8654999999999</v>
      </c>
      <c r="F12" s="170">
        <v>1027.8654999999999</v>
      </c>
      <c r="G12" s="172">
        <v>1027.8654999999999</v>
      </c>
      <c r="H12" s="153">
        <v>1077.5664999999997</v>
      </c>
      <c r="I12" s="170">
        <v>1077.1644999999999</v>
      </c>
      <c r="J12" s="172">
        <v>1077.1644999999999</v>
      </c>
      <c r="K12" s="198">
        <v>0</v>
      </c>
      <c r="L12" s="139">
        <v>0</v>
      </c>
      <c r="M12" s="199">
        <v>0</v>
      </c>
    </row>
    <row r="13" spans="1:13" x14ac:dyDescent="0.2">
      <c r="A13" s="162" t="s">
        <v>151</v>
      </c>
      <c r="B13" s="189">
        <v>569.85400000000061</v>
      </c>
      <c r="C13" s="170">
        <v>569.85400000000061</v>
      </c>
      <c r="D13" s="158">
        <v>569.85400000000061</v>
      </c>
      <c r="E13" s="153">
        <v>581.73400000000049</v>
      </c>
      <c r="F13" s="170">
        <v>581.73400000000049</v>
      </c>
      <c r="G13" s="172">
        <v>581.73400000000049</v>
      </c>
      <c r="H13" s="153">
        <v>565.4410000000006</v>
      </c>
      <c r="I13" s="170">
        <v>565.4410000000006</v>
      </c>
      <c r="J13" s="172">
        <v>565.4410000000006</v>
      </c>
      <c r="K13" s="198">
        <v>0</v>
      </c>
      <c r="L13" s="139">
        <v>0</v>
      </c>
      <c r="M13" s="199">
        <v>0</v>
      </c>
    </row>
    <row r="14" spans="1:13" x14ac:dyDescent="0.2">
      <c r="A14" s="162" t="s">
        <v>152</v>
      </c>
      <c r="B14" s="189">
        <v>6636.3539999999966</v>
      </c>
      <c r="C14" s="170">
        <v>6636.3519999999971</v>
      </c>
      <c r="D14" s="158">
        <v>6623.1889999999976</v>
      </c>
      <c r="E14" s="153">
        <v>6621.0749999999971</v>
      </c>
      <c r="F14" s="170">
        <v>6619.5909999999967</v>
      </c>
      <c r="G14" s="172">
        <v>6619.5909999999967</v>
      </c>
      <c r="H14" s="153">
        <v>6494.3679999999968</v>
      </c>
      <c r="I14" s="170">
        <v>6494.1779999999972</v>
      </c>
      <c r="J14" s="172">
        <v>6494.1779999999972</v>
      </c>
      <c r="K14" s="198">
        <v>0</v>
      </c>
      <c r="L14" s="139">
        <v>0</v>
      </c>
      <c r="M14" s="199">
        <v>0</v>
      </c>
    </row>
    <row r="15" spans="1:13" x14ac:dyDescent="0.2">
      <c r="A15" s="162" t="s">
        <v>153</v>
      </c>
      <c r="B15" s="189">
        <v>1284.9050000000002</v>
      </c>
      <c r="C15" s="170">
        <v>1282.9680000000001</v>
      </c>
      <c r="D15" s="158">
        <v>1277.5680000000002</v>
      </c>
      <c r="E15" s="153">
        <v>1283.2890000000004</v>
      </c>
      <c r="F15" s="170">
        <v>1281.4290000000003</v>
      </c>
      <c r="G15" s="172">
        <v>1281.4290000000003</v>
      </c>
      <c r="H15" s="153">
        <v>1278.8480000000002</v>
      </c>
      <c r="I15" s="170">
        <v>1272.1710000000003</v>
      </c>
      <c r="J15" s="172">
        <v>1272.1710000000003</v>
      </c>
      <c r="K15" s="198">
        <v>0</v>
      </c>
      <c r="L15" s="139">
        <v>0</v>
      </c>
      <c r="M15" s="199">
        <v>0</v>
      </c>
    </row>
    <row r="16" spans="1:13" x14ac:dyDescent="0.2">
      <c r="A16" s="162" t="s">
        <v>154</v>
      </c>
      <c r="B16" s="189">
        <v>3647.0189999999989</v>
      </c>
      <c r="C16" s="170">
        <v>3647.0189999999989</v>
      </c>
      <c r="D16" s="158">
        <v>3647.0189999999989</v>
      </c>
      <c r="E16" s="153">
        <v>3637.838999999999</v>
      </c>
      <c r="F16" s="170">
        <v>3637.838999999999</v>
      </c>
      <c r="G16" s="172">
        <v>3637.838999999999</v>
      </c>
      <c r="H16" s="153">
        <v>3661.5059999999989</v>
      </c>
      <c r="I16" s="170">
        <v>3661.5059999999989</v>
      </c>
      <c r="J16" s="172">
        <v>3661.5059999999989</v>
      </c>
      <c r="K16" s="198">
        <v>0</v>
      </c>
      <c r="L16" s="139">
        <v>0</v>
      </c>
      <c r="M16" s="199">
        <v>0</v>
      </c>
    </row>
    <row r="17" spans="1:13" x14ac:dyDescent="0.2">
      <c r="A17" s="162" t="s">
        <v>155</v>
      </c>
      <c r="B17" s="189">
        <v>1166.1759999999995</v>
      </c>
      <c r="C17" s="170">
        <v>1166.1309999999996</v>
      </c>
      <c r="D17" s="158">
        <v>1166.1309999999996</v>
      </c>
      <c r="E17" s="153">
        <v>1166.1139999999996</v>
      </c>
      <c r="F17" s="170">
        <v>1166.1139999999996</v>
      </c>
      <c r="G17" s="172">
        <v>1166.1139999999996</v>
      </c>
      <c r="H17" s="153">
        <v>1138.0219999999997</v>
      </c>
      <c r="I17" s="170">
        <v>1138.0219999999997</v>
      </c>
      <c r="J17" s="172">
        <v>1140.9449999999997</v>
      </c>
      <c r="K17" s="198">
        <v>0</v>
      </c>
      <c r="L17" s="139">
        <v>0</v>
      </c>
      <c r="M17" s="199">
        <v>0</v>
      </c>
    </row>
    <row r="18" spans="1:13" x14ac:dyDescent="0.2">
      <c r="A18" s="162" t="s">
        <v>156</v>
      </c>
      <c r="B18" s="189">
        <v>4395.8120000000008</v>
      </c>
      <c r="C18" s="170">
        <v>4365.7590000000018</v>
      </c>
      <c r="D18" s="158">
        <v>4365.7590000000018</v>
      </c>
      <c r="E18" s="153">
        <v>4371.327000000002</v>
      </c>
      <c r="F18" s="170">
        <v>4371.327000000002</v>
      </c>
      <c r="G18" s="172">
        <v>4371.327000000002</v>
      </c>
      <c r="H18" s="153">
        <v>4355.9950000000017</v>
      </c>
      <c r="I18" s="170">
        <v>4356.2990000000018</v>
      </c>
      <c r="J18" s="172">
        <v>4356.2990000000018</v>
      </c>
      <c r="K18" s="198">
        <v>0</v>
      </c>
      <c r="L18" s="139">
        <v>0</v>
      </c>
      <c r="M18" s="199">
        <v>0</v>
      </c>
    </row>
    <row r="19" spans="1:13" x14ac:dyDescent="0.2">
      <c r="A19" s="162" t="s">
        <v>157</v>
      </c>
      <c r="B19" s="189">
        <v>10487.069999999994</v>
      </c>
      <c r="C19" s="170">
        <v>10487.069999999994</v>
      </c>
      <c r="D19" s="158">
        <v>10487.069999999994</v>
      </c>
      <c r="E19" s="153">
        <v>10483.797999999995</v>
      </c>
      <c r="F19" s="170">
        <v>10475.657999999996</v>
      </c>
      <c r="G19" s="172">
        <v>10475.595999999996</v>
      </c>
      <c r="H19" s="153">
        <v>10153.488999999996</v>
      </c>
      <c r="I19" s="170">
        <v>10153.488999999996</v>
      </c>
      <c r="J19" s="172">
        <v>10153.488999999996</v>
      </c>
      <c r="K19" s="198">
        <v>0</v>
      </c>
      <c r="L19" s="139">
        <v>0</v>
      </c>
      <c r="M19" s="199">
        <v>0</v>
      </c>
    </row>
    <row r="20" spans="1:13" x14ac:dyDescent="0.2">
      <c r="A20" s="162" t="s">
        <v>158</v>
      </c>
      <c r="B20" s="157">
        <v>1429.8379999999995</v>
      </c>
      <c r="C20" s="157">
        <v>1425.9279999999992</v>
      </c>
      <c r="D20" s="157">
        <v>1425.9279999999992</v>
      </c>
      <c r="E20" s="171">
        <v>1429.8509999999994</v>
      </c>
      <c r="F20" s="157">
        <v>1429.8469999999993</v>
      </c>
      <c r="G20" s="154">
        <v>1429.8469999999993</v>
      </c>
      <c r="H20" s="171">
        <v>1428.9959999999999</v>
      </c>
      <c r="I20" s="157">
        <v>1428.9919999999997</v>
      </c>
      <c r="J20" s="154">
        <v>1429.1189999999997</v>
      </c>
      <c r="K20" s="145">
        <v>0</v>
      </c>
      <c r="L20" s="145">
        <v>0</v>
      </c>
      <c r="M20" s="145">
        <v>0</v>
      </c>
    </row>
    <row r="21" spans="1:13" x14ac:dyDescent="0.2">
      <c r="A21" s="107"/>
      <c r="B21" s="107"/>
      <c r="C21" s="107"/>
      <c r="D21" s="107"/>
      <c r="E21" s="107"/>
      <c r="F21" s="107"/>
      <c r="G21" s="107"/>
      <c r="H21" s="107"/>
      <c r="I21" s="107"/>
      <c r="J21" s="107"/>
      <c r="K21" s="107"/>
      <c r="L21" s="107"/>
      <c r="M21" s="4" t="s">
        <v>78</v>
      </c>
    </row>
    <row r="22" spans="1:13" x14ac:dyDescent="0.2">
      <c r="A22" s="107"/>
      <c r="B22" s="107"/>
      <c r="C22" s="107"/>
      <c r="D22" s="107"/>
      <c r="E22" s="107"/>
      <c r="F22" s="107"/>
      <c r="G22" s="107"/>
      <c r="H22" s="107"/>
    </row>
    <row r="23" spans="1:13" x14ac:dyDescent="0.2">
      <c r="A23" s="10" t="s">
        <v>91</v>
      </c>
      <c r="B23" s="10">
        <v>2060.6949999999988</v>
      </c>
      <c r="C23" s="107"/>
      <c r="D23" s="107"/>
      <c r="E23" s="107"/>
      <c r="F23" s="107"/>
      <c r="G23" s="107"/>
      <c r="H23" s="107"/>
    </row>
    <row r="24" spans="1:13" x14ac:dyDescent="0.2">
      <c r="A24" s="10" t="s">
        <v>82</v>
      </c>
      <c r="B24" s="10">
        <v>2237.5600000000009</v>
      </c>
      <c r="C24" s="107"/>
      <c r="D24" s="107"/>
      <c r="E24" s="107"/>
      <c r="F24" s="107"/>
      <c r="G24" s="107"/>
      <c r="H24" s="107"/>
    </row>
    <row r="25" spans="1:13" x14ac:dyDescent="0.2">
      <c r="A25" s="10" t="s">
        <v>83</v>
      </c>
      <c r="B25" s="10">
        <v>1932.156999999999</v>
      </c>
      <c r="C25" s="107"/>
      <c r="D25" s="107"/>
      <c r="E25" s="107"/>
      <c r="F25" s="107"/>
      <c r="G25" s="107"/>
      <c r="H25" s="107"/>
    </row>
    <row r="26" spans="1:13" x14ac:dyDescent="0.2">
      <c r="A26" s="10" t="s">
        <v>84</v>
      </c>
      <c r="B26" s="10">
        <v>2869.3019999999997</v>
      </c>
      <c r="C26" s="107"/>
      <c r="D26" s="107"/>
      <c r="E26" s="107"/>
      <c r="F26" s="107"/>
      <c r="G26" s="107"/>
      <c r="H26" s="107"/>
    </row>
    <row r="27" spans="1:13" x14ac:dyDescent="0.2">
      <c r="A27" s="10" t="s">
        <v>94</v>
      </c>
      <c r="B27" s="10">
        <v>574.8000000000003</v>
      </c>
      <c r="C27" s="107"/>
      <c r="D27" s="107"/>
      <c r="E27" s="107"/>
      <c r="F27" s="107"/>
      <c r="G27" s="107"/>
      <c r="H27" s="107"/>
    </row>
    <row r="28" spans="1:13" x14ac:dyDescent="0.2">
      <c r="A28" s="10" t="s">
        <v>85</v>
      </c>
      <c r="B28" s="10">
        <v>1077.1644999999999</v>
      </c>
      <c r="C28" s="107"/>
      <c r="D28" s="107"/>
      <c r="E28" s="107"/>
      <c r="F28" s="107"/>
      <c r="G28" s="107"/>
      <c r="H28" s="107"/>
    </row>
    <row r="29" spans="1:13" x14ac:dyDescent="0.2">
      <c r="A29" s="10" t="s">
        <v>86</v>
      </c>
      <c r="B29" s="10">
        <v>565.4410000000006</v>
      </c>
      <c r="C29" s="107"/>
      <c r="D29" s="107"/>
      <c r="E29" s="107"/>
      <c r="F29" s="107"/>
      <c r="G29" s="107"/>
      <c r="H29" s="107"/>
    </row>
    <row r="30" spans="1:13" x14ac:dyDescent="0.2">
      <c r="A30" s="10" t="s">
        <v>87</v>
      </c>
      <c r="B30" s="10">
        <v>6494.1779999999972</v>
      </c>
      <c r="C30" s="107"/>
      <c r="D30" s="107"/>
      <c r="E30" s="107"/>
      <c r="F30" s="107"/>
      <c r="G30" s="107"/>
      <c r="H30" s="107"/>
    </row>
    <row r="31" spans="1:13" x14ac:dyDescent="0.2">
      <c r="A31" s="10" t="s">
        <v>88</v>
      </c>
      <c r="B31" s="10">
        <v>1272.1710000000003</v>
      </c>
      <c r="C31" s="107"/>
      <c r="D31" s="107"/>
      <c r="E31" s="107"/>
      <c r="F31" s="107"/>
      <c r="G31" s="107"/>
      <c r="H31" s="107"/>
    </row>
    <row r="32" spans="1:13" x14ac:dyDescent="0.2">
      <c r="A32" s="10" t="s">
        <v>89</v>
      </c>
      <c r="B32" s="10">
        <v>3661.5059999999989</v>
      </c>
      <c r="C32" s="107"/>
      <c r="D32" s="107"/>
      <c r="E32" s="107"/>
      <c r="F32" s="107"/>
      <c r="G32" s="107"/>
      <c r="H32" s="107"/>
    </row>
    <row r="33" spans="1:8" x14ac:dyDescent="0.2">
      <c r="A33" s="10" t="s">
        <v>90</v>
      </c>
      <c r="B33" s="10">
        <v>1140.9449999999997</v>
      </c>
      <c r="C33" s="107"/>
      <c r="D33" s="107"/>
      <c r="E33" s="107"/>
      <c r="F33" s="107"/>
      <c r="G33" s="107"/>
      <c r="H33" s="107"/>
    </row>
    <row r="34" spans="1:8" x14ac:dyDescent="0.2">
      <c r="A34" s="10" t="s">
        <v>92</v>
      </c>
      <c r="B34" s="10">
        <v>4356.2990000000018</v>
      </c>
      <c r="C34" s="107"/>
      <c r="D34" s="107"/>
      <c r="E34" s="107"/>
      <c r="F34" s="107"/>
      <c r="G34" s="107"/>
      <c r="H34" s="107"/>
    </row>
    <row r="35" spans="1:8" x14ac:dyDescent="0.2">
      <c r="A35" s="10" t="s">
        <v>93</v>
      </c>
      <c r="B35" s="10">
        <v>10153.488999999996</v>
      </c>
      <c r="C35" s="107"/>
      <c r="D35" s="107"/>
      <c r="E35" s="107"/>
      <c r="F35" s="107"/>
      <c r="G35" s="107"/>
      <c r="H35" s="107"/>
    </row>
    <row r="36" spans="1:8" x14ac:dyDescent="0.2">
      <c r="A36" s="10" t="s">
        <v>95</v>
      </c>
      <c r="B36" s="10">
        <v>1429.1189999999997</v>
      </c>
      <c r="C36" s="107"/>
      <c r="D36" s="107"/>
      <c r="E36" s="107"/>
      <c r="F36" s="107"/>
      <c r="G36" s="107"/>
      <c r="H36" s="107"/>
    </row>
    <row r="37" spans="1:8" x14ac:dyDescent="0.2">
      <c r="A37" s="107"/>
      <c r="B37" s="107"/>
      <c r="C37" s="107"/>
      <c r="D37" s="107"/>
      <c r="E37" s="107"/>
      <c r="F37" s="107"/>
      <c r="G37" s="107"/>
      <c r="H37" s="107"/>
    </row>
    <row r="38" spans="1:8" x14ac:dyDescent="0.2">
      <c r="A38" s="107"/>
      <c r="B38" s="107"/>
      <c r="C38" s="107"/>
      <c r="D38" s="107"/>
      <c r="E38" s="107"/>
      <c r="F38" s="107"/>
      <c r="G38" s="107"/>
      <c r="H38" s="107"/>
    </row>
    <row r="39" spans="1:8" x14ac:dyDescent="0.2">
      <c r="A39" s="107"/>
      <c r="B39" s="107"/>
      <c r="C39" s="107"/>
      <c r="D39" s="107"/>
      <c r="E39" s="107"/>
      <c r="F39" s="107"/>
      <c r="G39" s="107"/>
      <c r="H39" s="107"/>
    </row>
    <row r="40" spans="1:8" x14ac:dyDescent="0.2">
      <c r="A40" s="107"/>
      <c r="B40" s="107"/>
      <c r="C40" s="107"/>
      <c r="D40" s="107"/>
      <c r="E40" s="107"/>
      <c r="F40" s="107"/>
      <c r="G40" s="107"/>
      <c r="H40" s="107"/>
    </row>
    <row r="41" spans="1:8" x14ac:dyDescent="0.2">
      <c r="A41" s="107"/>
      <c r="B41" s="107"/>
      <c r="C41" s="107"/>
      <c r="D41" s="107"/>
      <c r="E41" s="107"/>
      <c r="F41" s="107"/>
      <c r="G41" s="107"/>
      <c r="H41" s="107"/>
    </row>
    <row r="42" spans="1:8" x14ac:dyDescent="0.2">
      <c r="A42" s="107"/>
      <c r="B42" s="107"/>
      <c r="C42" s="107"/>
      <c r="D42" s="107"/>
      <c r="E42" s="107"/>
      <c r="F42" s="107"/>
      <c r="G42" s="107"/>
      <c r="H42" s="107"/>
    </row>
    <row r="43" spans="1:8" x14ac:dyDescent="0.2">
      <c r="A43" s="107"/>
      <c r="B43" s="107"/>
      <c r="C43" s="107"/>
      <c r="D43" s="107"/>
      <c r="E43" s="107"/>
      <c r="F43" s="107"/>
      <c r="G43" s="107"/>
      <c r="H43" s="107"/>
    </row>
    <row r="44" spans="1:8" x14ac:dyDescent="0.2">
      <c r="A44" s="107"/>
      <c r="B44" s="107"/>
      <c r="C44" s="107"/>
      <c r="D44" s="107"/>
      <c r="E44" s="107"/>
      <c r="F44" s="107"/>
      <c r="G44" s="107"/>
      <c r="H44" s="107"/>
    </row>
    <row r="45" spans="1:8" x14ac:dyDescent="0.2">
      <c r="A45" s="107"/>
      <c r="B45" s="107"/>
      <c r="C45" s="107"/>
      <c r="D45" s="107"/>
      <c r="E45" s="107"/>
      <c r="F45" s="107"/>
      <c r="G45" s="107"/>
      <c r="H45" s="107"/>
    </row>
    <row r="46" spans="1:8" x14ac:dyDescent="0.2">
      <c r="A46" s="107"/>
      <c r="B46" s="107"/>
      <c r="C46" s="107"/>
      <c r="D46" s="107"/>
      <c r="E46" s="107"/>
      <c r="F46" s="107"/>
      <c r="G46" s="107"/>
      <c r="H46" s="107"/>
    </row>
  </sheetData>
  <sortState ref="A7:M20">
    <sortCondition ref="A7"/>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Q30"/>
  <sheetViews>
    <sheetView showGridLines="0" zoomScaleNormal="100" workbookViewId="0">
      <selection activeCell="H8" sqref="H8:J15"/>
    </sheetView>
  </sheetViews>
  <sheetFormatPr defaultRowHeight="12" x14ac:dyDescent="0.2"/>
  <cols>
    <col min="1" max="1" width="31.5703125" style="7" customWidth="1"/>
    <col min="2" max="13" width="8.5703125" style="7" customWidth="1"/>
    <col min="14" max="14" width="9.7109375" style="7" customWidth="1"/>
    <col min="15" max="16384" width="9.140625" style="7"/>
  </cols>
  <sheetData>
    <row r="1" spans="1:17" s="107" customFormat="1" ht="18.75" x14ac:dyDescent="0.3">
      <c r="A1" s="185" t="s">
        <v>213</v>
      </c>
      <c r="N1" s="151" t="str">
        <f>Titulní!A35</f>
        <v>III. čtvrtletí 2020</v>
      </c>
    </row>
    <row r="2" spans="1:17" ht="15.75" x14ac:dyDescent="0.25">
      <c r="A2" s="166" t="s">
        <v>126</v>
      </c>
      <c r="B2" s="107"/>
      <c r="C2" s="107"/>
      <c r="D2" s="107"/>
      <c r="E2" s="107"/>
      <c r="F2" s="107"/>
      <c r="G2" s="107"/>
      <c r="H2" s="107"/>
      <c r="I2" s="107"/>
      <c r="J2" s="107"/>
      <c r="K2" s="107"/>
      <c r="L2" s="107"/>
      <c r="M2" s="107"/>
      <c r="N2" s="107"/>
    </row>
    <row r="3" spans="1:17" ht="6" customHeight="1" x14ac:dyDescent="0.2">
      <c r="A3" s="107"/>
      <c r="B3" s="107"/>
      <c r="C3" s="107"/>
      <c r="D3" s="107"/>
      <c r="E3" s="107"/>
      <c r="F3" s="107"/>
      <c r="G3" s="107"/>
      <c r="H3" s="107"/>
      <c r="I3" s="107"/>
      <c r="J3" s="107"/>
      <c r="K3" s="107"/>
      <c r="L3" s="107"/>
      <c r="M3" s="107"/>
      <c r="N3" s="107"/>
    </row>
    <row r="4" spans="1:17" x14ac:dyDescent="0.2">
      <c r="A4" s="375"/>
      <c r="B4" s="386" t="s">
        <v>45</v>
      </c>
      <c r="C4" s="387"/>
      <c r="D4" s="388"/>
      <c r="E4" s="386" t="s">
        <v>46</v>
      </c>
      <c r="F4" s="387"/>
      <c r="G4" s="388"/>
      <c r="H4" s="386" t="s">
        <v>47</v>
      </c>
      <c r="I4" s="387"/>
      <c r="J4" s="388"/>
      <c r="K4" s="386" t="s">
        <v>48</v>
      </c>
      <c r="L4" s="387"/>
      <c r="M4" s="388"/>
      <c r="N4" s="373" t="s">
        <v>7</v>
      </c>
    </row>
    <row r="5" spans="1:17" x14ac:dyDescent="0.2">
      <c r="A5" s="391"/>
      <c r="B5" s="191" t="s">
        <v>8</v>
      </c>
      <c r="C5" s="192" t="s">
        <v>9</v>
      </c>
      <c r="D5" s="193" t="s">
        <v>10</v>
      </c>
      <c r="E5" s="191" t="s">
        <v>11</v>
      </c>
      <c r="F5" s="192" t="s">
        <v>12</v>
      </c>
      <c r="G5" s="193" t="s">
        <v>13</v>
      </c>
      <c r="H5" s="191" t="s">
        <v>14</v>
      </c>
      <c r="I5" s="192" t="s">
        <v>15</v>
      </c>
      <c r="J5" s="193" t="s">
        <v>16</v>
      </c>
      <c r="K5" s="191" t="s">
        <v>17</v>
      </c>
      <c r="L5" s="192" t="s">
        <v>18</v>
      </c>
      <c r="M5" s="193" t="s">
        <v>19</v>
      </c>
      <c r="N5" s="373"/>
    </row>
    <row r="6" spans="1:17" ht="12" customHeight="1" x14ac:dyDescent="0.2">
      <c r="A6" s="392" t="s">
        <v>162</v>
      </c>
      <c r="B6" s="380">
        <f>SUM(B7:D7)</f>
        <v>30169.11788668533</v>
      </c>
      <c r="C6" s="381"/>
      <c r="D6" s="382"/>
      <c r="E6" s="380">
        <f>SUM(E7:G7)</f>
        <v>12949.065778</v>
      </c>
      <c r="F6" s="381"/>
      <c r="G6" s="382"/>
      <c r="H6" s="380">
        <f>SUM(H7:J7)</f>
        <v>8286.0972020000008</v>
      </c>
      <c r="I6" s="381"/>
      <c r="J6" s="382"/>
      <c r="K6" s="383">
        <f>SUM(K7:M7)</f>
        <v>0</v>
      </c>
      <c r="L6" s="384"/>
      <c r="M6" s="385"/>
      <c r="N6" s="389">
        <f>SUM(B7:M7)</f>
        <v>51404.280866685338</v>
      </c>
    </row>
    <row r="7" spans="1:17" x14ac:dyDescent="0.2">
      <c r="A7" s="393"/>
      <c r="B7" s="218">
        <f t="shared" ref="B7:M7" si="0">SUM(B8:B15)</f>
        <v>11867.569707666249</v>
      </c>
      <c r="C7" s="219">
        <f t="shared" si="0"/>
        <v>9373.2789373015075</v>
      </c>
      <c r="D7" s="220">
        <f t="shared" si="0"/>
        <v>8928.2692417175713</v>
      </c>
      <c r="E7" s="218">
        <f t="shared" si="0"/>
        <v>5684.1234220000015</v>
      </c>
      <c r="F7" s="219">
        <f t="shared" si="0"/>
        <v>4545.1112299999995</v>
      </c>
      <c r="G7" s="220">
        <f t="shared" si="0"/>
        <v>2719.8311259999996</v>
      </c>
      <c r="H7" s="218">
        <f t="shared" si="0"/>
        <v>2551.1659500000014</v>
      </c>
      <c r="I7" s="219">
        <f t="shared" si="0"/>
        <v>2485.5949289999999</v>
      </c>
      <c r="J7" s="220">
        <f t="shared" si="0"/>
        <v>3249.3363230000004</v>
      </c>
      <c r="K7" s="221">
        <f t="shared" si="0"/>
        <v>0</v>
      </c>
      <c r="L7" s="222">
        <f t="shared" si="0"/>
        <v>0</v>
      </c>
      <c r="M7" s="223">
        <f t="shared" si="0"/>
        <v>0</v>
      </c>
      <c r="N7" s="390"/>
    </row>
    <row r="8" spans="1:17" x14ac:dyDescent="0.2">
      <c r="A8" s="162" t="s">
        <v>26</v>
      </c>
      <c r="B8" s="200">
        <v>2701.0124346045832</v>
      </c>
      <c r="C8" s="201">
        <v>2238.7334015117858</v>
      </c>
      <c r="D8" s="202">
        <v>2147.6189026502984</v>
      </c>
      <c r="E8" s="200">
        <v>1521.5017039999998</v>
      </c>
      <c r="F8" s="201">
        <v>1328.879259</v>
      </c>
      <c r="G8" s="202">
        <v>1132.520323</v>
      </c>
      <c r="H8" s="200">
        <v>1162.1586800000009</v>
      </c>
      <c r="I8" s="201">
        <v>1151.9085220000002</v>
      </c>
      <c r="J8" s="202">
        <v>1297.0556530000001</v>
      </c>
      <c r="K8" s="226">
        <v>0</v>
      </c>
      <c r="L8" s="227">
        <v>0</v>
      </c>
      <c r="M8" s="228">
        <v>0</v>
      </c>
      <c r="N8" s="217">
        <f t="shared" ref="N8:N13" si="1">SUM(B8:M8)</f>
        <v>14681.388879766668</v>
      </c>
      <c r="P8" s="101"/>
      <c r="Q8" s="101"/>
    </row>
    <row r="9" spans="1:17" x14ac:dyDescent="0.2">
      <c r="A9" s="162" t="s">
        <v>0</v>
      </c>
      <c r="B9" s="153">
        <v>330.45049500000005</v>
      </c>
      <c r="C9" s="170">
        <v>275.24205000000001</v>
      </c>
      <c r="D9" s="172">
        <v>294.66894400000001</v>
      </c>
      <c r="E9" s="153">
        <v>205.82941599999998</v>
      </c>
      <c r="F9" s="170">
        <v>154.84795400000002</v>
      </c>
      <c r="G9" s="172">
        <v>91.035440000000008</v>
      </c>
      <c r="H9" s="153">
        <v>59.360194000000007</v>
      </c>
      <c r="I9" s="170">
        <v>60.79378899999999</v>
      </c>
      <c r="J9" s="172">
        <v>65.518136000000013</v>
      </c>
      <c r="K9" s="140">
        <v>0</v>
      </c>
      <c r="L9" s="139">
        <v>0</v>
      </c>
      <c r="M9" s="138">
        <v>0</v>
      </c>
      <c r="N9" s="217">
        <f t="shared" si="1"/>
        <v>1537.7464180000004</v>
      </c>
      <c r="P9" s="101"/>
      <c r="Q9" s="101"/>
    </row>
    <row r="10" spans="1:17" x14ac:dyDescent="0.2">
      <c r="A10" s="162" t="s">
        <v>1</v>
      </c>
      <c r="B10" s="153">
        <v>124.41404</v>
      </c>
      <c r="C10" s="170">
        <v>96.128088000000005</v>
      </c>
      <c r="D10" s="172">
        <v>91.643703000000002</v>
      </c>
      <c r="E10" s="153">
        <v>52.817470999999998</v>
      </c>
      <c r="F10" s="170">
        <v>27.706419</v>
      </c>
      <c r="G10" s="172">
        <v>7.8103320000000007</v>
      </c>
      <c r="H10" s="153">
        <v>5.6465359999999993</v>
      </c>
      <c r="I10" s="170">
        <v>4.690843000000001</v>
      </c>
      <c r="J10" s="172">
        <v>10.223765999999999</v>
      </c>
      <c r="K10" s="140">
        <v>0</v>
      </c>
      <c r="L10" s="139">
        <v>0</v>
      </c>
      <c r="M10" s="138">
        <v>0</v>
      </c>
      <c r="N10" s="217">
        <f t="shared" si="1"/>
        <v>421.08119800000003</v>
      </c>
      <c r="P10" s="101"/>
      <c r="Q10" s="101"/>
    </row>
    <row r="11" spans="1:17" x14ac:dyDescent="0.2">
      <c r="A11" s="162" t="s">
        <v>2</v>
      </c>
      <c r="B11" s="153">
        <v>50.826094999999988</v>
      </c>
      <c r="C11" s="170">
        <v>36.628519999999988</v>
      </c>
      <c r="D11" s="172">
        <v>33.990953999999995</v>
      </c>
      <c r="E11" s="153">
        <v>19.449276999999995</v>
      </c>
      <c r="F11" s="170">
        <v>11.872623000000003</v>
      </c>
      <c r="G11" s="172">
        <v>8.5648750000000007</v>
      </c>
      <c r="H11" s="153">
        <v>5.0756270000000008</v>
      </c>
      <c r="I11" s="170">
        <v>3.4063160000000003</v>
      </c>
      <c r="J11" s="172">
        <v>6.6204279999999986</v>
      </c>
      <c r="K11" s="140">
        <v>0</v>
      </c>
      <c r="L11" s="139">
        <v>0</v>
      </c>
      <c r="M11" s="138">
        <v>0</v>
      </c>
      <c r="N11" s="217">
        <f t="shared" si="1"/>
        <v>176.43471499999998</v>
      </c>
      <c r="P11" s="101"/>
      <c r="Q11" s="101"/>
    </row>
    <row r="12" spans="1:17" x14ac:dyDescent="0.2">
      <c r="A12" s="162" t="s">
        <v>6</v>
      </c>
      <c r="B12" s="153">
        <v>41.980723000000005</v>
      </c>
      <c r="C12" s="170">
        <v>46.060396999999995</v>
      </c>
      <c r="D12" s="172">
        <v>47.744917000000001</v>
      </c>
      <c r="E12" s="153">
        <v>28.758564999999997</v>
      </c>
      <c r="F12" s="170">
        <v>23.107972999999998</v>
      </c>
      <c r="G12" s="172">
        <v>17.162200000000006</v>
      </c>
      <c r="H12" s="153">
        <v>13.565344000000001</v>
      </c>
      <c r="I12" s="170">
        <v>12.465248000000001</v>
      </c>
      <c r="J12" s="172">
        <v>20.880766999999995</v>
      </c>
      <c r="K12" s="140">
        <v>0</v>
      </c>
      <c r="L12" s="139">
        <v>0</v>
      </c>
      <c r="M12" s="138">
        <v>0</v>
      </c>
      <c r="N12" s="217">
        <f t="shared" si="1"/>
        <v>251.72613400000003</v>
      </c>
      <c r="P12" s="101"/>
      <c r="Q12" s="101"/>
    </row>
    <row r="13" spans="1:17" x14ac:dyDescent="0.2">
      <c r="A13" s="162" t="s">
        <v>25</v>
      </c>
      <c r="B13" s="153">
        <v>5238.3117107595008</v>
      </c>
      <c r="C13" s="170">
        <v>4068.1445078124875</v>
      </c>
      <c r="D13" s="172">
        <v>3933.4417446043253</v>
      </c>
      <c r="E13" s="153">
        <v>2514.9105189999996</v>
      </c>
      <c r="F13" s="170">
        <v>1992.9196479999998</v>
      </c>
      <c r="G13" s="172">
        <v>982.48503499999981</v>
      </c>
      <c r="H13" s="153">
        <v>845.92669200000034</v>
      </c>
      <c r="I13" s="170">
        <v>806.29744999999946</v>
      </c>
      <c r="J13" s="172">
        <v>1179.7908720000003</v>
      </c>
      <c r="K13" s="140">
        <v>0</v>
      </c>
      <c r="L13" s="139">
        <v>0</v>
      </c>
      <c r="M13" s="138">
        <v>0</v>
      </c>
      <c r="N13" s="217">
        <f t="shared" si="1"/>
        <v>21562.228179176316</v>
      </c>
      <c r="P13" s="101"/>
      <c r="Q13" s="101"/>
    </row>
    <row r="14" spans="1:17" x14ac:dyDescent="0.2">
      <c r="A14" s="162" t="s">
        <v>5</v>
      </c>
      <c r="B14" s="153">
        <v>3084.2602063021654</v>
      </c>
      <c r="C14" s="170">
        <v>2386.9985099772348</v>
      </c>
      <c r="D14" s="172">
        <v>2184.2667734629467</v>
      </c>
      <c r="E14" s="153">
        <v>1237.5888430000014</v>
      </c>
      <c r="F14" s="170">
        <v>939.17133000000024</v>
      </c>
      <c r="G14" s="172">
        <v>447.45487999999995</v>
      </c>
      <c r="H14" s="153">
        <v>431.86110100000036</v>
      </c>
      <c r="I14" s="170">
        <v>418.42685599999999</v>
      </c>
      <c r="J14" s="172">
        <v>623.28127199999994</v>
      </c>
      <c r="K14" s="140">
        <v>0</v>
      </c>
      <c r="L14" s="139">
        <v>0</v>
      </c>
      <c r="M14" s="138">
        <v>0</v>
      </c>
      <c r="N14" s="217">
        <f>SUM(B14:M14)</f>
        <v>11753.30977174235</v>
      </c>
      <c r="P14" s="101"/>
      <c r="Q14" s="101"/>
    </row>
    <row r="15" spans="1:17" x14ac:dyDescent="0.2">
      <c r="A15" s="162" t="s">
        <v>3</v>
      </c>
      <c r="B15" s="171">
        <v>296.31400299999996</v>
      </c>
      <c r="C15" s="157">
        <v>225.34346299999999</v>
      </c>
      <c r="D15" s="154">
        <v>194.893303</v>
      </c>
      <c r="E15" s="171">
        <v>103.26762699999999</v>
      </c>
      <c r="F15" s="157">
        <v>66.606024000000005</v>
      </c>
      <c r="G15" s="154">
        <v>32.798040999999998</v>
      </c>
      <c r="H15" s="171">
        <v>27.571775999999989</v>
      </c>
      <c r="I15" s="157">
        <v>27.605905000000007</v>
      </c>
      <c r="J15" s="154">
        <v>45.965429000000022</v>
      </c>
      <c r="K15" s="146">
        <v>0</v>
      </c>
      <c r="L15" s="145">
        <v>0</v>
      </c>
      <c r="M15" s="144">
        <v>0</v>
      </c>
      <c r="N15" s="217">
        <f>SUM(B15:M15)</f>
        <v>1020.3655709999999</v>
      </c>
      <c r="P15" s="101"/>
      <c r="Q15" s="101"/>
    </row>
    <row r="16" spans="1:17" x14ac:dyDescent="0.2">
      <c r="A16" s="100" t="s">
        <v>172</v>
      </c>
      <c r="B16" s="107"/>
      <c r="C16" s="107"/>
      <c r="D16" s="107"/>
      <c r="E16" s="107"/>
      <c r="F16" s="107"/>
      <c r="G16" s="107"/>
      <c r="H16" s="107"/>
      <c r="I16" s="107"/>
      <c r="J16" s="107"/>
      <c r="K16" s="107"/>
      <c r="L16" s="107"/>
      <c r="M16" s="107"/>
      <c r="N16" s="4" t="s">
        <v>78</v>
      </c>
    </row>
    <row r="17" spans="2:2" x14ac:dyDescent="0.2">
      <c r="B17" s="8"/>
    </row>
    <row r="18" spans="2:2" x14ac:dyDescent="0.2">
      <c r="B18" s="8"/>
    </row>
    <row r="19" spans="2:2" x14ac:dyDescent="0.2">
      <c r="B19" s="8"/>
    </row>
    <row r="20" spans="2:2" x14ac:dyDescent="0.2">
      <c r="B20" s="8"/>
    </row>
    <row r="21" spans="2:2" x14ac:dyDescent="0.2">
      <c r="B21" s="8"/>
    </row>
    <row r="22" spans="2:2" x14ac:dyDescent="0.2">
      <c r="B22" s="8"/>
    </row>
    <row r="23" spans="2:2" x14ac:dyDescent="0.2">
      <c r="B23" s="8"/>
    </row>
    <row r="24" spans="2:2" x14ac:dyDescent="0.2">
      <c r="B24" s="8"/>
    </row>
    <row r="25" spans="2:2" x14ac:dyDescent="0.2">
      <c r="B25" s="8"/>
    </row>
    <row r="26" spans="2:2" x14ac:dyDescent="0.2">
      <c r="B26" s="8"/>
    </row>
    <row r="27" spans="2:2" x14ac:dyDescent="0.2">
      <c r="B27" s="8"/>
    </row>
    <row r="28" spans="2:2" x14ac:dyDescent="0.2">
      <c r="B28" s="8"/>
    </row>
    <row r="29" spans="2:2" x14ac:dyDescent="0.2">
      <c r="B29" s="8"/>
    </row>
    <row r="30" spans="2:2" x14ac:dyDescent="0.2">
      <c r="B30" s="8"/>
    </row>
  </sheetData>
  <mergeCells count="12">
    <mergeCell ref="N6:N7"/>
    <mergeCell ref="A4:A5"/>
    <mergeCell ref="B4:D4"/>
    <mergeCell ref="E4:G4"/>
    <mergeCell ref="H4:J4"/>
    <mergeCell ref="K4:M4"/>
    <mergeCell ref="N4:N5"/>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workbookViewId="0">
      <selection activeCell="N37" sqref="N37"/>
    </sheetView>
  </sheetViews>
  <sheetFormatPr defaultRowHeight="12" x14ac:dyDescent="0.2"/>
  <cols>
    <col min="1" max="1" width="28.28515625" style="7" customWidth="1"/>
    <col min="2" max="7" width="12" style="7" customWidth="1"/>
    <col min="8" max="8" width="16.5703125" style="7" customWidth="1"/>
    <col min="9" max="9" width="12" style="7" customWidth="1"/>
    <col min="10" max="10" width="15.28515625" style="7" customWidth="1"/>
    <col min="11" max="11" width="9.140625" style="7" bestFit="1" customWidth="1"/>
    <col min="12" max="13" width="9.140625" style="7" customWidth="1"/>
    <col min="14" max="14" width="10.5703125" style="7" customWidth="1"/>
    <col min="15" max="15" width="12.7109375" style="7" customWidth="1"/>
    <col min="16" max="16384" width="9.140625" style="7"/>
  </cols>
  <sheetData>
    <row r="1" spans="1:10" ht="15.75" x14ac:dyDescent="0.25">
      <c r="A1" s="166" t="s">
        <v>127</v>
      </c>
      <c r="B1" s="104"/>
      <c r="C1" s="94"/>
      <c r="D1" s="94"/>
      <c r="E1" s="94"/>
      <c r="F1" s="94"/>
      <c r="G1" s="94"/>
      <c r="H1" s="94"/>
      <c r="I1" s="94"/>
      <c r="J1" s="151" t="str">
        <f>Titulní!A35</f>
        <v>III. čtvrtletí 2020</v>
      </c>
    </row>
    <row r="2" spans="1:10" ht="6" customHeight="1" x14ac:dyDescent="0.2">
      <c r="A2" s="94"/>
      <c r="B2" s="94"/>
      <c r="C2" s="94"/>
      <c r="D2" s="94"/>
      <c r="E2" s="94"/>
      <c r="F2" s="94"/>
      <c r="G2" s="94"/>
      <c r="H2" s="94"/>
      <c r="I2" s="94"/>
      <c r="J2" s="94"/>
    </row>
    <row r="3" spans="1:10" ht="24" x14ac:dyDescent="0.2">
      <c r="A3" s="229"/>
      <c r="B3" s="230" t="s">
        <v>26</v>
      </c>
      <c r="C3" s="230" t="s">
        <v>0</v>
      </c>
      <c r="D3" s="230" t="s">
        <v>1</v>
      </c>
      <c r="E3" s="230" t="s">
        <v>2</v>
      </c>
      <c r="F3" s="230" t="s">
        <v>6</v>
      </c>
      <c r="G3" s="230" t="s">
        <v>25</v>
      </c>
      <c r="H3" s="230" t="s">
        <v>5</v>
      </c>
      <c r="I3" s="230" t="s">
        <v>3</v>
      </c>
      <c r="J3" s="230" t="s">
        <v>4</v>
      </c>
    </row>
    <row r="4" spans="1:10" ht="12" customHeight="1" x14ac:dyDescent="0.2">
      <c r="A4" s="231" t="s">
        <v>164</v>
      </c>
      <c r="B4" s="219">
        <f>SUM(B5:B18)</f>
        <v>3611.1228549999996</v>
      </c>
      <c r="C4" s="219">
        <f t="shared" ref="C4:I4" si="0">SUM(C5:C18)</f>
        <v>185.67211899999998</v>
      </c>
      <c r="D4" s="219">
        <f t="shared" si="0"/>
        <v>20.561145000000003</v>
      </c>
      <c r="E4" s="219">
        <f t="shared" si="0"/>
        <v>15.102371000000003</v>
      </c>
      <c r="F4" s="219">
        <f t="shared" si="0"/>
        <v>46.911358999999997</v>
      </c>
      <c r="G4" s="219">
        <f t="shared" si="0"/>
        <v>2832.0150139999992</v>
      </c>
      <c r="H4" s="219">
        <f t="shared" si="0"/>
        <v>1473.569229</v>
      </c>
      <c r="I4" s="219">
        <f t="shared" si="0"/>
        <v>101.14310999999999</v>
      </c>
      <c r="J4" s="219">
        <f>SUM(B4:I4)</f>
        <v>8286.097201999999</v>
      </c>
    </row>
    <row r="5" spans="1:10" x14ac:dyDescent="0.2">
      <c r="A5" s="169" t="s">
        <v>135</v>
      </c>
      <c r="B5" s="232">
        <v>21.308434000000002</v>
      </c>
      <c r="C5" s="232">
        <v>1.2820239999999998</v>
      </c>
      <c r="D5" s="232">
        <v>9.3997119999999992</v>
      </c>
      <c r="E5" s="232">
        <v>2.0773790000000001</v>
      </c>
      <c r="F5" s="232">
        <v>0.221891</v>
      </c>
      <c r="G5" s="232">
        <v>600.31382299999996</v>
      </c>
      <c r="H5" s="232">
        <v>237.55669299999994</v>
      </c>
      <c r="I5" s="232">
        <v>8.6671409999999991</v>
      </c>
      <c r="J5" s="157">
        <f t="shared" ref="J5:J18" si="1">SUM(B5:I5)</f>
        <v>880.82709699999998</v>
      </c>
    </row>
    <row r="6" spans="1:10" x14ac:dyDescent="0.2">
      <c r="A6" s="233" t="s">
        <v>104</v>
      </c>
      <c r="B6" s="234">
        <v>157.691844</v>
      </c>
      <c r="C6" s="234">
        <v>3.5423</v>
      </c>
      <c r="D6" s="234">
        <v>0.56067800000000001</v>
      </c>
      <c r="E6" s="234">
        <v>0.35440000000000005</v>
      </c>
      <c r="F6" s="234">
        <v>1.5396800000000002</v>
      </c>
      <c r="G6" s="234">
        <v>181.61955600000002</v>
      </c>
      <c r="H6" s="234">
        <v>178.43553099999994</v>
      </c>
      <c r="I6" s="234">
        <v>9.2068919999999999</v>
      </c>
      <c r="J6" s="158">
        <f t="shared" si="1"/>
        <v>532.95088099999998</v>
      </c>
    </row>
    <row r="7" spans="1:10" x14ac:dyDescent="0.2">
      <c r="A7" s="233" t="s">
        <v>105</v>
      </c>
      <c r="B7" s="234">
        <v>39.337641999999995</v>
      </c>
      <c r="C7" s="234">
        <v>0.47372000000000003</v>
      </c>
      <c r="D7" s="234">
        <v>1.2E-2</v>
      </c>
      <c r="E7" s="234">
        <v>0.04</v>
      </c>
      <c r="F7" s="234">
        <v>4.4016609999999998</v>
      </c>
      <c r="G7" s="234">
        <v>256.27210200000002</v>
      </c>
      <c r="H7" s="234">
        <v>54.322873999999985</v>
      </c>
      <c r="I7" s="234">
        <v>36.241748000000008</v>
      </c>
      <c r="J7" s="158">
        <f t="shared" si="1"/>
        <v>391.10174700000005</v>
      </c>
    </row>
    <row r="8" spans="1:10" x14ac:dyDescent="0.2">
      <c r="A8" s="233" t="s">
        <v>106</v>
      </c>
      <c r="B8" s="234">
        <v>17.203431999999999</v>
      </c>
      <c r="C8" s="234">
        <v>7.6903300000000003</v>
      </c>
      <c r="D8" s="234">
        <v>1.2585749999999998</v>
      </c>
      <c r="E8" s="234">
        <v>1.315059</v>
      </c>
      <c r="F8" s="234">
        <v>1.22031</v>
      </c>
      <c r="G8" s="234">
        <v>160.08963299999996</v>
      </c>
      <c r="H8" s="234">
        <v>59.745986000000002</v>
      </c>
      <c r="I8" s="234">
        <v>14.226044</v>
      </c>
      <c r="J8" s="158">
        <f t="shared" si="1"/>
        <v>262.74936899999994</v>
      </c>
    </row>
    <row r="9" spans="1:10" x14ac:dyDescent="0.2">
      <c r="A9" s="233" t="s">
        <v>134</v>
      </c>
      <c r="B9" s="234">
        <v>3.4449590000000003</v>
      </c>
      <c r="C9" s="234">
        <v>4.4910699999999997</v>
      </c>
      <c r="D9" s="234">
        <v>7.9750000000000001E-2</v>
      </c>
      <c r="E9" s="234">
        <v>0.13503000000000001</v>
      </c>
      <c r="F9" s="234">
        <v>7.8719069999999993</v>
      </c>
      <c r="G9" s="234">
        <v>69.370161999999979</v>
      </c>
      <c r="H9" s="234">
        <v>18.094076000000001</v>
      </c>
      <c r="I9" s="234">
        <v>8.8000000000000003E-4</v>
      </c>
      <c r="J9" s="158">
        <f t="shared" si="1"/>
        <v>103.48783399999998</v>
      </c>
    </row>
    <row r="10" spans="1:10" x14ac:dyDescent="0.2">
      <c r="A10" s="233" t="s">
        <v>107</v>
      </c>
      <c r="B10" s="234">
        <v>101.66815599999998</v>
      </c>
      <c r="C10" s="234">
        <v>66.730699999999985</v>
      </c>
      <c r="D10" s="234">
        <v>0.65449999999999997</v>
      </c>
      <c r="E10" s="234">
        <v>0.28199999999999997</v>
      </c>
      <c r="F10" s="234">
        <v>4.3999999999999997E-2</v>
      </c>
      <c r="G10" s="234">
        <v>126.25668699999997</v>
      </c>
      <c r="H10" s="234">
        <v>62.555003999999997</v>
      </c>
      <c r="I10" s="234">
        <v>1.1676980000000001</v>
      </c>
      <c r="J10" s="158">
        <f t="shared" si="1"/>
        <v>359.35874499999994</v>
      </c>
    </row>
    <row r="11" spans="1:10" x14ac:dyDescent="0.2">
      <c r="A11" s="233" t="s">
        <v>108</v>
      </c>
      <c r="B11" s="234">
        <v>18.116260999999998</v>
      </c>
      <c r="C11" s="234">
        <v>0.217</v>
      </c>
      <c r="D11" s="234">
        <v>3.2000000000000001E-2</v>
      </c>
      <c r="E11" s="234">
        <v>0.01</v>
      </c>
      <c r="F11" s="234">
        <v>2.6649799999999999</v>
      </c>
      <c r="G11" s="234">
        <v>94.602070999999995</v>
      </c>
      <c r="H11" s="234">
        <v>38.715547000000008</v>
      </c>
      <c r="I11" s="234">
        <v>0.811249</v>
      </c>
      <c r="J11" s="158">
        <f t="shared" si="1"/>
        <v>155.16910799999999</v>
      </c>
    </row>
    <row r="12" spans="1:10" x14ac:dyDescent="0.2">
      <c r="A12" s="233" t="s">
        <v>109</v>
      </c>
      <c r="B12" s="234">
        <v>708.38428199999987</v>
      </c>
      <c r="C12" s="234">
        <v>63.660599999999995</v>
      </c>
      <c r="D12" s="234">
        <v>1.196475</v>
      </c>
      <c r="E12" s="234">
        <v>4.5948140000000004</v>
      </c>
      <c r="F12" s="234">
        <v>0.1</v>
      </c>
      <c r="G12" s="234">
        <v>319.20634999999987</v>
      </c>
      <c r="H12" s="234">
        <v>379.29204500000009</v>
      </c>
      <c r="I12" s="234">
        <v>4.6059599999999996</v>
      </c>
      <c r="J12" s="158">
        <f t="shared" si="1"/>
        <v>1481.040526</v>
      </c>
    </row>
    <row r="13" spans="1:10" x14ac:dyDescent="0.2">
      <c r="A13" s="233" t="s">
        <v>110</v>
      </c>
      <c r="B13" s="234">
        <v>65.774767999999995</v>
      </c>
      <c r="C13" s="234">
        <v>1.0664100000000001</v>
      </c>
      <c r="D13" s="234">
        <v>3.2600000000000004E-2</v>
      </c>
      <c r="E13" s="234">
        <v>0.192796</v>
      </c>
      <c r="F13" s="234">
        <v>0.41800400000000004</v>
      </c>
      <c r="G13" s="234">
        <v>130.28950499999993</v>
      </c>
      <c r="H13" s="234">
        <v>97.006302000000005</v>
      </c>
      <c r="I13" s="234">
        <v>0.70396000000000003</v>
      </c>
      <c r="J13" s="158">
        <f t="shared" si="1"/>
        <v>295.48434499999991</v>
      </c>
    </row>
    <row r="14" spans="1:10" x14ac:dyDescent="0.2">
      <c r="A14" s="233" t="s">
        <v>111</v>
      </c>
      <c r="B14" s="234">
        <v>27.987533999999997</v>
      </c>
      <c r="C14" s="234">
        <v>0.27470000000000006</v>
      </c>
      <c r="D14" s="234">
        <v>1.8479000000000001</v>
      </c>
      <c r="E14" s="234">
        <v>1.1203479999999999</v>
      </c>
      <c r="F14" s="234">
        <v>8.08216</v>
      </c>
      <c r="G14" s="234">
        <v>93.13590600000002</v>
      </c>
      <c r="H14" s="234">
        <v>42.221542999999997</v>
      </c>
      <c r="I14" s="234">
        <v>7.5114480000000015</v>
      </c>
      <c r="J14" s="158">
        <f t="shared" si="1"/>
        <v>182.18153900000001</v>
      </c>
    </row>
    <row r="15" spans="1:10" x14ac:dyDescent="0.2">
      <c r="A15" s="233" t="s">
        <v>112</v>
      </c>
      <c r="B15" s="234">
        <v>122.745986</v>
      </c>
      <c r="C15" s="234">
        <v>0</v>
      </c>
      <c r="D15" s="234">
        <v>0.17191000000000001</v>
      </c>
      <c r="E15" s="234">
        <v>9.3265000000000001E-2</v>
      </c>
      <c r="F15" s="234">
        <v>3.1410300000000002</v>
      </c>
      <c r="G15" s="234">
        <v>140.48557899999997</v>
      </c>
      <c r="H15" s="234">
        <v>60.208906000000006</v>
      </c>
      <c r="I15" s="234">
        <v>4.4441000000000006</v>
      </c>
      <c r="J15" s="158">
        <f t="shared" si="1"/>
        <v>331.29077599999999</v>
      </c>
    </row>
    <row r="16" spans="1:10" x14ac:dyDescent="0.2">
      <c r="A16" s="233" t="s">
        <v>113</v>
      </c>
      <c r="B16" s="234">
        <v>1211.6822859999997</v>
      </c>
      <c r="C16" s="234">
        <v>0.18150400000000003</v>
      </c>
      <c r="D16" s="234">
        <v>0.84789999999999999</v>
      </c>
      <c r="E16" s="234">
        <v>4.1539700000000002</v>
      </c>
      <c r="F16" s="234">
        <v>4.3694560000000005</v>
      </c>
      <c r="G16" s="234">
        <v>213.98880500000001</v>
      </c>
      <c r="H16" s="234">
        <v>82.163962000000026</v>
      </c>
      <c r="I16" s="234">
        <v>0.92232599999999998</v>
      </c>
      <c r="J16" s="158">
        <f t="shared" si="1"/>
        <v>1518.3102089999998</v>
      </c>
    </row>
    <row r="17" spans="1:10" x14ac:dyDescent="0.2">
      <c r="A17" s="233" t="s">
        <v>114</v>
      </c>
      <c r="B17" s="234">
        <v>795.0647009999999</v>
      </c>
      <c r="C17" s="234">
        <v>36.026561000000001</v>
      </c>
      <c r="D17" s="234">
        <v>3.7910149999999998</v>
      </c>
      <c r="E17" s="234">
        <v>0.24947</v>
      </c>
      <c r="F17" s="234">
        <v>10.414769999999999</v>
      </c>
      <c r="G17" s="234">
        <v>345.67231699999979</v>
      </c>
      <c r="H17" s="234">
        <v>126.67137699999998</v>
      </c>
      <c r="I17" s="234">
        <v>12.607973999999999</v>
      </c>
      <c r="J17" s="158">
        <f t="shared" si="1"/>
        <v>1330.4981849999997</v>
      </c>
    </row>
    <row r="18" spans="1:10" x14ac:dyDescent="0.2">
      <c r="A18" s="169" t="s">
        <v>115</v>
      </c>
      <c r="B18" s="232">
        <v>320.71257000000003</v>
      </c>
      <c r="C18" s="232">
        <v>3.5200000000000002E-2</v>
      </c>
      <c r="D18" s="232">
        <v>0.67613000000000001</v>
      </c>
      <c r="E18" s="232">
        <v>0.48384000000000005</v>
      </c>
      <c r="F18" s="232">
        <v>2.4215100000000001</v>
      </c>
      <c r="G18" s="232">
        <v>100.712518</v>
      </c>
      <c r="H18" s="232">
        <v>36.579383</v>
      </c>
      <c r="I18" s="232">
        <v>2.5689999999999998E-2</v>
      </c>
      <c r="J18" s="157">
        <f t="shared" si="1"/>
        <v>461.64684099999999</v>
      </c>
    </row>
    <row r="19" spans="1:10" x14ac:dyDescent="0.2">
      <c r="A19" s="100" t="s">
        <v>172</v>
      </c>
      <c r="B19" s="107"/>
      <c r="C19" s="107"/>
      <c r="D19" s="107"/>
      <c r="E19" s="107"/>
      <c r="F19" s="107"/>
      <c r="G19" s="107"/>
      <c r="H19" s="107"/>
      <c r="I19" s="107"/>
      <c r="J19" s="4" t="s">
        <v>78</v>
      </c>
    </row>
  </sheetData>
  <sortState ref="A5:J18">
    <sortCondition ref="A5"/>
  </sortState>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zoomScaleNormal="100" zoomScaleSheetLayoutView="100" workbookViewId="0">
      <selection activeCell="P42" sqref="P42"/>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8.75" x14ac:dyDescent="0.3">
      <c r="A1" s="203" t="s">
        <v>286</v>
      </c>
      <c r="I1" s="205" t="str">
        <f>Titulní!A35</f>
        <v>III. čtvrtletí 2020</v>
      </c>
    </row>
    <row r="2" spans="1:15" ht="15.75" x14ac:dyDescent="0.25">
      <c r="A2" s="204" t="s">
        <v>140</v>
      </c>
    </row>
    <row r="3" spans="1:15" ht="1.5" customHeight="1" x14ac:dyDescent="0.2">
      <c r="F3" s="87"/>
      <c r="G3" s="87"/>
      <c r="H3" s="87"/>
      <c r="I3" s="87"/>
      <c r="J3" s="87"/>
    </row>
    <row r="4" spans="1:15" ht="5.0999999999999996" customHeight="1" x14ac:dyDescent="0.2">
      <c r="F4" s="87"/>
      <c r="G4" s="87"/>
      <c r="H4" s="87"/>
      <c r="I4" s="87"/>
      <c r="J4" s="87"/>
    </row>
    <row r="5" spans="1:15" ht="5.0999999999999996" customHeight="1" x14ac:dyDescent="0.2">
      <c r="A5" s="7"/>
      <c r="B5" s="104"/>
      <c r="C5" s="104"/>
      <c r="D5" s="104"/>
      <c r="E5" s="104"/>
      <c r="F5" s="93"/>
      <c r="J5" s="93"/>
      <c r="K5" s="102"/>
    </row>
    <row r="6" spans="1:15" ht="12.75" customHeight="1" x14ac:dyDescent="0.2">
      <c r="A6" s="206"/>
      <c r="B6" s="404" t="s">
        <v>14</v>
      </c>
      <c r="C6" s="405"/>
      <c r="D6" s="404" t="s">
        <v>15</v>
      </c>
      <c r="E6" s="405"/>
      <c r="F6" s="404" t="s">
        <v>16</v>
      </c>
      <c r="G6" s="405"/>
      <c r="H6" s="404" t="s">
        <v>7</v>
      </c>
      <c r="I6" s="406"/>
    </row>
    <row r="7" spans="1:15" x14ac:dyDescent="0.2">
      <c r="A7" s="207"/>
      <c r="B7" s="235" t="s">
        <v>181</v>
      </c>
      <c r="C7" s="236" t="s">
        <v>49</v>
      </c>
      <c r="D7" s="235" t="s">
        <v>181</v>
      </c>
      <c r="E7" s="236" t="s">
        <v>49</v>
      </c>
      <c r="F7" s="235" t="s">
        <v>181</v>
      </c>
      <c r="G7" s="236" t="s">
        <v>49</v>
      </c>
      <c r="H7" s="235" t="s">
        <v>181</v>
      </c>
      <c r="I7" s="237" t="s">
        <v>49</v>
      </c>
      <c r="J7" s="93"/>
      <c r="O7" s="93"/>
    </row>
    <row r="8" spans="1:15" x14ac:dyDescent="0.2">
      <c r="A8" s="209" t="s">
        <v>166</v>
      </c>
      <c r="B8" s="238">
        <v>2058.7069999999994</v>
      </c>
      <c r="C8" s="239">
        <v>5.1705262620689411E-2</v>
      </c>
      <c r="D8" s="238">
        <v>2058.1849999999995</v>
      </c>
      <c r="E8" s="239">
        <v>5.0801790871208057E-2</v>
      </c>
      <c r="F8" s="238">
        <v>2060.6949999999988</v>
      </c>
      <c r="G8" s="239">
        <v>5.1743979349163E-2</v>
      </c>
      <c r="H8" s="238">
        <v>2060.6949999999988</v>
      </c>
      <c r="I8" s="248">
        <v>5.1743979349163E-2</v>
      </c>
      <c r="J8" s="95"/>
      <c r="O8" s="60"/>
    </row>
    <row r="9" spans="1:15" x14ac:dyDescent="0.2">
      <c r="A9" s="209" t="s">
        <v>182</v>
      </c>
      <c r="B9" s="238">
        <v>281425.93999999989</v>
      </c>
      <c r="C9" s="239">
        <v>3.5047490616472173E-2</v>
      </c>
      <c r="D9" s="238">
        <v>239451.79199999996</v>
      </c>
      <c r="E9" s="239">
        <v>3.1176578989843974E-2</v>
      </c>
      <c r="F9" s="238">
        <v>217968.44500000001</v>
      </c>
      <c r="G9" s="239">
        <v>2.4867793977144715E-2</v>
      </c>
      <c r="H9" s="238">
        <v>738846.17699999991</v>
      </c>
      <c r="I9" s="248">
        <v>3.0187250673617425E-2</v>
      </c>
      <c r="J9" s="95"/>
      <c r="O9" s="60"/>
    </row>
    <row r="10" spans="1:15" x14ac:dyDescent="0.2">
      <c r="A10" s="209" t="s">
        <v>183</v>
      </c>
      <c r="B10" s="238">
        <v>207804.23699999999</v>
      </c>
      <c r="C10" s="240">
        <v>6.8925559722825394E-2</v>
      </c>
      <c r="D10" s="238">
        <v>164347.13699999999</v>
      </c>
      <c r="E10" s="240">
        <v>5.5595092870257351E-2</v>
      </c>
      <c r="F10" s="238">
        <v>152465.61299999998</v>
      </c>
      <c r="G10" s="240">
        <v>4.1153876769252057E-2</v>
      </c>
      <c r="H10" s="238">
        <v>524616.98699999996</v>
      </c>
      <c r="I10" s="249">
        <v>5.4219371235744711E-2</v>
      </c>
      <c r="J10" s="85"/>
      <c r="K10" s="87"/>
      <c r="L10" s="87" t="str">
        <f>+B6</f>
        <v>Červenec</v>
      </c>
      <c r="M10" s="87" t="str">
        <f>+D6</f>
        <v>Srpen</v>
      </c>
      <c r="N10" s="87" t="str">
        <f>+F6</f>
        <v>Září</v>
      </c>
      <c r="O10" s="88"/>
    </row>
    <row r="11" spans="1:15" x14ac:dyDescent="0.2">
      <c r="A11" s="208" t="s">
        <v>41</v>
      </c>
      <c r="B11" s="241">
        <v>0</v>
      </c>
      <c r="C11" s="242">
        <v>0</v>
      </c>
      <c r="D11" s="246">
        <v>0</v>
      </c>
      <c r="E11" s="244">
        <v>0</v>
      </c>
      <c r="F11" s="246">
        <v>0</v>
      </c>
      <c r="G11" s="244">
        <v>0</v>
      </c>
      <c r="H11" s="246">
        <v>0</v>
      </c>
      <c r="I11" s="250">
        <v>0</v>
      </c>
      <c r="J11" s="85"/>
      <c r="K11" s="87" t="str">
        <f>+A11</f>
        <v>Biomasa</v>
      </c>
      <c r="L11" s="77">
        <f>+B11</f>
        <v>0</v>
      </c>
      <c r="M11" s="77">
        <f>+D11</f>
        <v>0</v>
      </c>
      <c r="N11" s="77">
        <f>+F11</f>
        <v>0</v>
      </c>
      <c r="O11" s="105"/>
    </row>
    <row r="12" spans="1:15" x14ac:dyDescent="0.2">
      <c r="A12" s="208" t="s">
        <v>40</v>
      </c>
      <c r="B12" s="241">
        <v>2583</v>
      </c>
      <c r="C12" s="243">
        <v>8.9542906860193033E-2</v>
      </c>
      <c r="D12" s="247">
        <v>2434</v>
      </c>
      <c r="E12" s="245">
        <v>8.8435110919029364E-2</v>
      </c>
      <c r="F12" s="247">
        <v>2965</v>
      </c>
      <c r="G12" s="244">
        <v>8.8970056519841259E-2</v>
      </c>
      <c r="H12" s="247">
        <v>7982</v>
      </c>
      <c r="I12" s="250">
        <v>8.8990140289355063E-2</v>
      </c>
      <c r="J12" s="85"/>
      <c r="K12" s="87" t="str">
        <f t="shared" ref="K12:L27" si="0">+A12</f>
        <v>Bioplyn</v>
      </c>
      <c r="L12" s="77">
        <f t="shared" si="0"/>
        <v>2583</v>
      </c>
      <c r="M12" s="77">
        <f t="shared" ref="M12:M26" si="1">+D12</f>
        <v>2434</v>
      </c>
      <c r="N12" s="77">
        <f t="shared" ref="N12:N26" si="2">+F12</f>
        <v>2965</v>
      </c>
      <c r="O12" s="105"/>
    </row>
    <row r="13" spans="1:15" x14ac:dyDescent="0.2">
      <c r="A13" s="208" t="s">
        <v>39</v>
      </c>
      <c r="B13" s="241">
        <v>0</v>
      </c>
      <c r="C13" s="243">
        <v>0</v>
      </c>
      <c r="D13" s="247">
        <v>0</v>
      </c>
      <c r="E13" s="245">
        <v>0</v>
      </c>
      <c r="F13" s="247">
        <v>0</v>
      </c>
      <c r="G13" s="244">
        <v>0</v>
      </c>
      <c r="H13" s="247">
        <v>0</v>
      </c>
      <c r="I13" s="250">
        <v>0</v>
      </c>
      <c r="J13" s="85"/>
      <c r="K13" s="87" t="str">
        <f t="shared" si="0"/>
        <v>Černé uhlí</v>
      </c>
      <c r="L13" s="77">
        <f t="shared" si="0"/>
        <v>0</v>
      </c>
      <c r="M13" s="77">
        <f t="shared" si="1"/>
        <v>0</v>
      </c>
      <c r="N13" s="77">
        <f t="shared" si="2"/>
        <v>0</v>
      </c>
      <c r="O13" s="105"/>
    </row>
    <row r="14" spans="1:15" x14ac:dyDescent="0.2">
      <c r="A14" s="208" t="s">
        <v>64</v>
      </c>
      <c r="B14" s="241">
        <v>0</v>
      </c>
      <c r="C14" s="243">
        <v>0</v>
      </c>
      <c r="D14" s="247">
        <v>0</v>
      </c>
      <c r="E14" s="245">
        <v>0</v>
      </c>
      <c r="F14" s="247">
        <v>0</v>
      </c>
      <c r="G14" s="244">
        <v>0</v>
      </c>
      <c r="H14" s="247">
        <v>0</v>
      </c>
      <c r="I14" s="250">
        <v>0</v>
      </c>
      <c r="J14" s="85"/>
      <c r="K14" s="87" t="str">
        <f t="shared" si="0"/>
        <v>Elektrická energie</v>
      </c>
      <c r="L14" s="77">
        <f t="shared" si="0"/>
        <v>0</v>
      </c>
      <c r="M14" s="77">
        <f t="shared" si="1"/>
        <v>0</v>
      </c>
      <c r="N14" s="77">
        <f t="shared" si="2"/>
        <v>0</v>
      </c>
      <c r="O14" s="105"/>
    </row>
    <row r="15" spans="1:15" x14ac:dyDescent="0.2">
      <c r="A15" s="208" t="s">
        <v>65</v>
      </c>
      <c r="B15" s="241">
        <v>1197</v>
      </c>
      <c r="C15" s="243">
        <v>0.70638222536956707</v>
      </c>
      <c r="D15" s="247">
        <v>1113</v>
      </c>
      <c r="E15" s="245">
        <v>0.70748420396903089</v>
      </c>
      <c r="F15" s="247">
        <v>792</v>
      </c>
      <c r="G15" s="244">
        <v>0.62986615344239338</v>
      </c>
      <c r="H15" s="247">
        <v>3102</v>
      </c>
      <c r="I15" s="250">
        <v>0.68550365292565529</v>
      </c>
      <c r="J15" s="85"/>
      <c r="K15" s="87" t="str">
        <f t="shared" si="0"/>
        <v>Energie prostředí (tepelné čerpadlo)</v>
      </c>
      <c r="L15" s="77">
        <f t="shared" si="0"/>
        <v>1197</v>
      </c>
      <c r="M15" s="77">
        <f t="shared" si="1"/>
        <v>1113</v>
      </c>
      <c r="N15" s="77">
        <f t="shared" si="2"/>
        <v>792</v>
      </c>
      <c r="O15" s="105"/>
    </row>
    <row r="16" spans="1:15" x14ac:dyDescent="0.2">
      <c r="A16" s="208" t="s">
        <v>66</v>
      </c>
      <c r="B16" s="241">
        <v>0</v>
      </c>
      <c r="C16" s="243">
        <v>0</v>
      </c>
      <c r="D16" s="247">
        <v>0</v>
      </c>
      <c r="E16" s="245">
        <v>0</v>
      </c>
      <c r="F16" s="247">
        <v>0</v>
      </c>
      <c r="G16" s="244">
        <v>0</v>
      </c>
      <c r="H16" s="247">
        <v>0</v>
      </c>
      <c r="I16" s="250">
        <v>0</v>
      </c>
      <c r="J16" s="85"/>
      <c r="K16" s="87" t="str">
        <f t="shared" si="0"/>
        <v>Energie Slunce (solární kolektor)</v>
      </c>
      <c r="L16" s="77">
        <f t="shared" si="0"/>
        <v>0</v>
      </c>
      <c r="M16" s="77">
        <f t="shared" si="1"/>
        <v>0</v>
      </c>
      <c r="N16" s="77">
        <f t="shared" si="2"/>
        <v>0</v>
      </c>
      <c r="O16" s="105"/>
    </row>
    <row r="17" spans="1:18" x14ac:dyDescent="0.2">
      <c r="A17" s="208" t="s">
        <v>38</v>
      </c>
      <c r="B17" s="241">
        <v>0</v>
      </c>
      <c r="C17" s="243">
        <v>0</v>
      </c>
      <c r="D17" s="247">
        <v>0</v>
      </c>
      <c r="E17" s="245">
        <v>0</v>
      </c>
      <c r="F17" s="247">
        <v>0</v>
      </c>
      <c r="G17" s="244">
        <v>0</v>
      </c>
      <c r="H17" s="247">
        <v>0</v>
      </c>
      <c r="I17" s="250">
        <v>0</v>
      </c>
      <c r="J17" s="85"/>
      <c r="K17" s="87" t="str">
        <f t="shared" si="0"/>
        <v>Hnědé uhlí</v>
      </c>
      <c r="L17" s="77">
        <f t="shared" si="0"/>
        <v>0</v>
      </c>
      <c r="M17" s="77">
        <f t="shared" si="1"/>
        <v>0</v>
      </c>
      <c r="N17" s="77">
        <f t="shared" si="2"/>
        <v>0</v>
      </c>
      <c r="O17" s="105"/>
    </row>
    <row r="18" spans="1:18" x14ac:dyDescent="0.2">
      <c r="A18" s="208" t="s">
        <v>76</v>
      </c>
      <c r="B18" s="241">
        <v>0</v>
      </c>
      <c r="C18" s="243">
        <v>0</v>
      </c>
      <c r="D18" s="247">
        <v>0</v>
      </c>
      <c r="E18" s="245">
        <v>0</v>
      </c>
      <c r="F18" s="247">
        <v>0</v>
      </c>
      <c r="G18" s="244">
        <v>0</v>
      </c>
      <c r="H18" s="247">
        <v>0</v>
      </c>
      <c r="I18" s="250">
        <v>0</v>
      </c>
      <c r="J18" s="85"/>
      <c r="K18" s="87" t="str">
        <f t="shared" si="0"/>
        <v>Jaderné palivo</v>
      </c>
      <c r="L18" s="77">
        <f t="shared" si="0"/>
        <v>0</v>
      </c>
      <c r="M18" s="77">
        <f t="shared" si="1"/>
        <v>0</v>
      </c>
      <c r="N18" s="77">
        <f t="shared" si="2"/>
        <v>0</v>
      </c>
      <c r="O18" s="105"/>
    </row>
    <row r="19" spans="1:18" x14ac:dyDescent="0.2">
      <c r="A19" s="208" t="s">
        <v>37</v>
      </c>
      <c r="B19" s="241">
        <v>0</v>
      </c>
      <c r="C19" s="243">
        <v>0</v>
      </c>
      <c r="D19" s="247">
        <v>0</v>
      </c>
      <c r="E19" s="245">
        <v>0</v>
      </c>
      <c r="F19" s="247">
        <v>0</v>
      </c>
      <c r="G19" s="244">
        <v>0</v>
      </c>
      <c r="H19" s="247">
        <v>0</v>
      </c>
      <c r="I19" s="250">
        <v>0</v>
      </c>
      <c r="J19" s="85"/>
      <c r="K19" s="87" t="str">
        <f t="shared" si="0"/>
        <v>Koks</v>
      </c>
      <c r="L19" s="77">
        <f t="shared" si="0"/>
        <v>0</v>
      </c>
      <c r="M19" s="77">
        <f t="shared" si="1"/>
        <v>0</v>
      </c>
      <c r="N19" s="77">
        <f t="shared" si="2"/>
        <v>0</v>
      </c>
      <c r="O19" s="105"/>
    </row>
    <row r="20" spans="1:18" x14ac:dyDescent="0.2">
      <c r="A20" s="208" t="s">
        <v>36</v>
      </c>
      <c r="B20" s="241">
        <v>0</v>
      </c>
      <c r="C20" s="243">
        <v>0</v>
      </c>
      <c r="D20" s="247">
        <v>0</v>
      </c>
      <c r="E20" s="245">
        <v>0</v>
      </c>
      <c r="F20" s="247">
        <v>0</v>
      </c>
      <c r="G20" s="244">
        <v>0</v>
      </c>
      <c r="H20" s="247">
        <v>0</v>
      </c>
      <c r="I20" s="250">
        <v>0</v>
      </c>
      <c r="J20" s="85"/>
      <c r="K20" s="87" t="str">
        <f t="shared" si="0"/>
        <v>Odpadní teplo</v>
      </c>
      <c r="L20" s="77">
        <f t="shared" si="0"/>
        <v>0</v>
      </c>
      <c r="M20" s="77">
        <f t="shared" si="1"/>
        <v>0</v>
      </c>
      <c r="N20" s="77">
        <f t="shared" si="2"/>
        <v>0</v>
      </c>
      <c r="O20" s="105"/>
    </row>
    <row r="21" spans="1:18" x14ac:dyDescent="0.2">
      <c r="A21" s="208" t="s">
        <v>35</v>
      </c>
      <c r="B21" s="241">
        <v>0</v>
      </c>
      <c r="C21" s="243">
        <v>0</v>
      </c>
      <c r="D21" s="247">
        <v>0</v>
      </c>
      <c r="E21" s="245">
        <v>0</v>
      </c>
      <c r="F21" s="247">
        <v>0</v>
      </c>
      <c r="G21" s="244">
        <v>0</v>
      </c>
      <c r="H21" s="247">
        <v>0</v>
      </c>
      <c r="I21" s="250">
        <v>0</v>
      </c>
      <c r="J21" s="85"/>
      <c r="K21" s="87" t="str">
        <f t="shared" si="0"/>
        <v>Ostatní kapalná paliva</v>
      </c>
      <c r="L21" s="77">
        <f t="shared" si="0"/>
        <v>0</v>
      </c>
      <c r="M21" s="77">
        <f t="shared" si="1"/>
        <v>0</v>
      </c>
      <c r="N21" s="77">
        <f t="shared" si="2"/>
        <v>0</v>
      </c>
      <c r="O21" s="105"/>
    </row>
    <row r="22" spans="1:18" x14ac:dyDescent="0.2">
      <c r="A22" s="208" t="s">
        <v>34</v>
      </c>
      <c r="B22" s="241">
        <v>53048</v>
      </c>
      <c r="C22" s="243">
        <v>0.26478495663178742</v>
      </c>
      <c r="D22" s="247">
        <v>60996</v>
      </c>
      <c r="E22" s="245">
        <v>0.3009545873565132</v>
      </c>
      <c r="F22" s="247">
        <v>26972</v>
      </c>
      <c r="G22" s="244">
        <v>0.14423907654370141</v>
      </c>
      <c r="H22" s="247">
        <v>141016</v>
      </c>
      <c r="I22" s="250">
        <v>0.23900453850541004</v>
      </c>
      <c r="J22" s="85"/>
      <c r="K22" s="87" t="str">
        <f t="shared" si="0"/>
        <v>Ostatní pevná paliva</v>
      </c>
      <c r="L22" s="77">
        <f t="shared" si="0"/>
        <v>53048</v>
      </c>
      <c r="M22" s="77">
        <f t="shared" si="1"/>
        <v>60996</v>
      </c>
      <c r="N22" s="77">
        <f t="shared" si="2"/>
        <v>26972</v>
      </c>
      <c r="O22" s="105"/>
    </row>
    <row r="23" spans="1:18" x14ac:dyDescent="0.2">
      <c r="A23" s="208" t="s">
        <v>33</v>
      </c>
      <c r="B23" s="241">
        <v>0</v>
      </c>
      <c r="C23" s="243">
        <v>0</v>
      </c>
      <c r="D23" s="247">
        <v>0</v>
      </c>
      <c r="E23" s="245">
        <v>0</v>
      </c>
      <c r="F23" s="247">
        <v>0</v>
      </c>
      <c r="G23" s="244">
        <v>0</v>
      </c>
      <c r="H23" s="247">
        <v>0</v>
      </c>
      <c r="I23" s="250">
        <v>0</v>
      </c>
      <c r="J23" s="85"/>
      <c r="K23" s="87" t="str">
        <f t="shared" si="0"/>
        <v>Ostatní plyny</v>
      </c>
      <c r="L23" s="77">
        <f t="shared" si="0"/>
        <v>0</v>
      </c>
      <c r="M23" s="77">
        <f t="shared" si="1"/>
        <v>0</v>
      </c>
      <c r="N23" s="77">
        <f t="shared" si="2"/>
        <v>0</v>
      </c>
      <c r="O23" s="105"/>
    </row>
    <row r="24" spans="1:18" x14ac:dyDescent="0.2">
      <c r="A24" s="208" t="s">
        <v>3</v>
      </c>
      <c r="B24" s="241">
        <v>0</v>
      </c>
      <c r="C24" s="243">
        <v>0</v>
      </c>
      <c r="D24" s="247">
        <v>0</v>
      </c>
      <c r="E24" s="245">
        <v>0</v>
      </c>
      <c r="F24" s="247">
        <v>0</v>
      </c>
      <c r="G24" s="244">
        <v>0</v>
      </c>
      <c r="H24" s="247">
        <v>0</v>
      </c>
      <c r="I24" s="250">
        <v>0</v>
      </c>
      <c r="J24" s="85"/>
      <c r="K24" s="87" t="str">
        <f t="shared" si="0"/>
        <v>Ostatní</v>
      </c>
      <c r="L24" s="77">
        <f t="shared" si="0"/>
        <v>0</v>
      </c>
      <c r="M24" s="77">
        <f t="shared" si="1"/>
        <v>0</v>
      </c>
      <c r="N24" s="77">
        <f t="shared" si="2"/>
        <v>0</v>
      </c>
      <c r="O24" s="105"/>
    </row>
    <row r="25" spans="1:18" x14ac:dyDescent="0.2">
      <c r="A25" s="208" t="s">
        <v>32</v>
      </c>
      <c r="B25" s="241">
        <v>132</v>
      </c>
      <c r="C25" s="243">
        <v>9.9480170888846253E-3</v>
      </c>
      <c r="D25" s="247">
        <v>0</v>
      </c>
      <c r="E25" s="245">
        <v>0</v>
      </c>
      <c r="F25" s="247">
        <v>35.520000000000003</v>
      </c>
      <c r="G25" s="244">
        <v>7.2627952069641045E-3</v>
      </c>
      <c r="H25" s="247">
        <v>167.52</v>
      </c>
      <c r="I25" s="250">
        <v>8.3808156166533272E-3</v>
      </c>
      <c r="J25" s="85"/>
      <c r="K25" s="87" t="str">
        <f t="shared" si="0"/>
        <v>Topné oleje</v>
      </c>
      <c r="L25" s="77">
        <f t="shared" si="0"/>
        <v>132</v>
      </c>
      <c r="M25" s="77">
        <f t="shared" si="1"/>
        <v>0</v>
      </c>
      <c r="N25" s="77">
        <f t="shared" si="2"/>
        <v>35.520000000000003</v>
      </c>
    </row>
    <row r="26" spans="1:18" x14ac:dyDescent="0.2">
      <c r="A26" s="208" t="s">
        <v>31</v>
      </c>
      <c r="B26" s="241">
        <v>150844.23699999999</v>
      </c>
      <c r="C26" s="242">
        <v>0.15020872891162199</v>
      </c>
      <c r="D26" s="246">
        <v>99804.136999999988</v>
      </c>
      <c r="E26" s="244">
        <v>0.10686320551340928</v>
      </c>
      <c r="F26" s="246">
        <v>121701.09299999999</v>
      </c>
      <c r="G26" s="244">
        <v>0.11239571057497687</v>
      </c>
      <c r="H26" s="246">
        <v>372349.46699999995</v>
      </c>
      <c r="I26" s="250">
        <v>0.12325513940440146</v>
      </c>
      <c r="J26" s="85"/>
      <c r="K26" s="87" t="str">
        <f t="shared" si="0"/>
        <v>Zemní plyn</v>
      </c>
      <c r="L26" s="77">
        <f t="shared" si="0"/>
        <v>150844.23699999999</v>
      </c>
      <c r="M26" s="77">
        <f t="shared" si="1"/>
        <v>99804.136999999988</v>
      </c>
      <c r="N26" s="77">
        <f t="shared" si="2"/>
        <v>121701.09299999999</v>
      </c>
      <c r="O26" s="105"/>
    </row>
    <row r="27" spans="1:18" x14ac:dyDescent="0.2">
      <c r="A27" s="210" t="s">
        <v>186</v>
      </c>
      <c r="B27" s="238">
        <v>142036.1</v>
      </c>
      <c r="C27" s="240"/>
      <c r="D27" s="238">
        <v>183089</v>
      </c>
      <c r="E27" s="240"/>
      <c r="F27" s="238">
        <v>354138</v>
      </c>
      <c r="G27" s="240"/>
      <c r="H27" s="238">
        <v>679263.1</v>
      </c>
      <c r="I27" s="249"/>
      <c r="J27" s="85"/>
      <c r="K27" s="87" t="str">
        <f t="shared" si="0"/>
        <v>Dodávka tepla ze Středočeského kraje [GJ]</v>
      </c>
      <c r="L27" s="77"/>
      <c r="M27" s="77"/>
      <c r="N27" s="77"/>
      <c r="O27" s="82"/>
      <c r="P27" s="113"/>
      <c r="Q27" s="113"/>
      <c r="R27" s="113"/>
    </row>
    <row r="28" spans="1:18" ht="13.5" customHeight="1" x14ac:dyDescent="0.2">
      <c r="A28" s="210" t="s">
        <v>184</v>
      </c>
      <c r="B28" s="238">
        <v>251682.85400000002</v>
      </c>
      <c r="C28" s="240">
        <v>9.8654050317659614E-2</v>
      </c>
      <c r="D28" s="238">
        <v>243096.4</v>
      </c>
      <c r="E28" s="240">
        <v>9.7802098468957738E-2</v>
      </c>
      <c r="F28" s="238">
        <v>386047.84299999999</v>
      </c>
      <c r="G28" s="240">
        <v>0.11880821331648897</v>
      </c>
      <c r="H28" s="238">
        <v>880827.09700000007</v>
      </c>
      <c r="I28" s="249">
        <v>0.10630180596812168</v>
      </c>
      <c r="J28" s="10"/>
      <c r="K28" s="87"/>
      <c r="L28" s="87" t="str">
        <f>+L10</f>
        <v>Červenec</v>
      </c>
      <c r="M28" s="87" t="str">
        <f>+M10</f>
        <v>Srpen</v>
      </c>
      <c r="N28" s="87" t="str">
        <f>+N10</f>
        <v>Září</v>
      </c>
      <c r="O28" s="72"/>
      <c r="P28" s="111"/>
      <c r="Q28" s="111"/>
      <c r="R28" s="111"/>
    </row>
    <row r="29" spans="1:18" ht="12.75" customHeight="1" x14ac:dyDescent="0.2">
      <c r="A29" s="208" t="s">
        <v>26</v>
      </c>
      <c r="B29" s="241">
        <v>6648.2619999999997</v>
      </c>
      <c r="C29" s="244">
        <v>5.7206146754417353E-3</v>
      </c>
      <c r="D29" s="246">
        <v>6330.8249999999998</v>
      </c>
      <c r="E29" s="244">
        <v>5.4959442343634288E-3</v>
      </c>
      <c r="F29" s="246">
        <v>8329.3469999999998</v>
      </c>
      <c r="G29" s="244">
        <v>6.4217344727921233E-3</v>
      </c>
      <c r="H29" s="246">
        <v>21308.434000000001</v>
      </c>
      <c r="I29" s="250">
        <v>5.9007779174547054E-3</v>
      </c>
      <c r="J29" s="85"/>
      <c r="K29" s="87" t="str">
        <f>+A29</f>
        <v>Průmysl</v>
      </c>
      <c r="L29" s="77">
        <f t="shared" ref="L29:L36" si="3">+B29</f>
        <v>6648.2619999999997</v>
      </c>
      <c r="M29" s="77">
        <f t="shared" ref="M29:M36" si="4">+D29</f>
        <v>6330.8249999999998</v>
      </c>
      <c r="N29" s="77">
        <f t="shared" ref="N29:N36" si="5">+F29</f>
        <v>8329.3469999999998</v>
      </c>
      <c r="O29" s="72"/>
      <c r="P29" s="111"/>
      <c r="Q29" s="111"/>
      <c r="R29" s="111"/>
    </row>
    <row r="30" spans="1:18" ht="12.75" customHeight="1" x14ac:dyDescent="0.2">
      <c r="A30" s="208" t="s">
        <v>0</v>
      </c>
      <c r="B30" s="241">
        <v>303.69200000000001</v>
      </c>
      <c r="C30" s="245">
        <v>5.1160884009240262E-3</v>
      </c>
      <c r="D30" s="247">
        <v>309.13900000000001</v>
      </c>
      <c r="E30" s="245">
        <v>5.085042486823778E-3</v>
      </c>
      <c r="F30" s="247">
        <v>669.19299999999998</v>
      </c>
      <c r="G30" s="244">
        <v>1.0213858953496477E-2</v>
      </c>
      <c r="H30" s="247">
        <v>1282.0239999999999</v>
      </c>
      <c r="I30" s="250">
        <v>6.9047738933813736E-3</v>
      </c>
      <c r="J30" s="85"/>
      <c r="K30" s="87" t="str">
        <f t="shared" ref="K30:K36" si="6">+A30</f>
        <v>Energetika</v>
      </c>
      <c r="L30" s="77">
        <f t="shared" si="3"/>
        <v>303.69200000000001</v>
      </c>
      <c r="M30" s="77">
        <f t="shared" si="4"/>
        <v>309.13900000000001</v>
      </c>
      <c r="N30" s="77">
        <f t="shared" si="5"/>
        <v>669.19299999999998</v>
      </c>
      <c r="O30" s="72"/>
      <c r="P30" s="112"/>
      <c r="Q30" s="112"/>
      <c r="R30" s="112"/>
    </row>
    <row r="31" spans="1:18" ht="12.75" customHeight="1" x14ac:dyDescent="0.2">
      <c r="A31" s="208" t="s">
        <v>1</v>
      </c>
      <c r="B31" s="241">
        <v>2469.15</v>
      </c>
      <c r="C31" s="245">
        <v>0.43728579787678684</v>
      </c>
      <c r="D31" s="247">
        <v>1996.559</v>
      </c>
      <c r="E31" s="245">
        <v>0.42562903938588426</v>
      </c>
      <c r="F31" s="247">
        <v>4934.0029999999997</v>
      </c>
      <c r="G31" s="244">
        <v>0.48260132323059823</v>
      </c>
      <c r="H31" s="247">
        <v>9399.7119999999995</v>
      </c>
      <c r="I31" s="250">
        <v>0.45715897631187369</v>
      </c>
      <c r="J31" s="85"/>
      <c r="K31" s="87" t="str">
        <f t="shared" si="6"/>
        <v>Doprava</v>
      </c>
      <c r="L31" s="77">
        <f t="shared" si="3"/>
        <v>2469.15</v>
      </c>
      <c r="M31" s="77">
        <f t="shared" si="4"/>
        <v>1996.559</v>
      </c>
      <c r="N31" s="77">
        <f t="shared" si="5"/>
        <v>4934.0029999999997</v>
      </c>
      <c r="O31" s="72"/>
      <c r="P31" s="105"/>
      <c r="Q31" s="105"/>
      <c r="R31" s="105"/>
    </row>
    <row r="32" spans="1:18" ht="12.75" customHeight="1" x14ac:dyDescent="0.2">
      <c r="A32" s="208" t="s">
        <v>2</v>
      </c>
      <c r="B32" s="241">
        <v>485.88499999999999</v>
      </c>
      <c r="C32" s="245">
        <v>9.5729059680705442E-2</v>
      </c>
      <c r="D32" s="247">
        <v>407.99</v>
      </c>
      <c r="E32" s="245">
        <v>0.11977455996448948</v>
      </c>
      <c r="F32" s="247">
        <v>1183.5039999999999</v>
      </c>
      <c r="G32" s="244">
        <v>0.17876548162747186</v>
      </c>
      <c r="H32" s="247">
        <v>2077.3789999999999</v>
      </c>
      <c r="I32" s="250">
        <v>0.13755316963144396</v>
      </c>
      <c r="J32" s="85"/>
      <c r="K32" s="87" t="str">
        <f t="shared" si="6"/>
        <v>Stavebnictví</v>
      </c>
      <c r="L32" s="77">
        <f t="shared" si="3"/>
        <v>485.88499999999999</v>
      </c>
      <c r="M32" s="77">
        <f t="shared" si="4"/>
        <v>407.99</v>
      </c>
      <c r="N32" s="77">
        <f t="shared" si="5"/>
        <v>1183.5039999999999</v>
      </c>
    </row>
    <row r="33" spans="1:14" x14ac:dyDescent="0.2">
      <c r="A33" s="208" t="s">
        <v>6</v>
      </c>
      <c r="B33" s="241">
        <v>66.945999999999998</v>
      </c>
      <c r="C33" s="245">
        <v>4.9350757341649412E-3</v>
      </c>
      <c r="D33" s="247">
        <v>56.045000000000002</v>
      </c>
      <c r="E33" s="245">
        <v>4.4960998770341353E-3</v>
      </c>
      <c r="F33" s="247">
        <v>98.9</v>
      </c>
      <c r="G33" s="244">
        <v>4.7364160521498099E-3</v>
      </c>
      <c r="H33" s="247">
        <v>221.89100000000002</v>
      </c>
      <c r="I33" s="250">
        <v>4.7300057966770904E-3</v>
      </c>
      <c r="J33" s="85"/>
      <c r="K33" s="87" t="str">
        <f t="shared" si="6"/>
        <v>Zemědělství a lesnictví</v>
      </c>
      <c r="L33" s="77">
        <f t="shared" si="3"/>
        <v>66.945999999999998</v>
      </c>
      <c r="M33" s="77">
        <f t="shared" si="4"/>
        <v>56.045000000000002</v>
      </c>
      <c r="N33" s="77">
        <f t="shared" si="5"/>
        <v>98.9</v>
      </c>
    </row>
    <row r="34" spans="1:14" x14ac:dyDescent="0.2">
      <c r="A34" s="208" t="s">
        <v>25</v>
      </c>
      <c r="B34" s="241">
        <v>175444.45</v>
      </c>
      <c r="C34" s="245">
        <v>0.20739911822051826</v>
      </c>
      <c r="D34" s="247">
        <v>170816.18799999999</v>
      </c>
      <c r="E34" s="245">
        <v>0.21185257128123142</v>
      </c>
      <c r="F34" s="247">
        <v>254053.185</v>
      </c>
      <c r="G34" s="244">
        <v>0.21533747296190298</v>
      </c>
      <c r="H34" s="247">
        <v>600313.82300000009</v>
      </c>
      <c r="I34" s="250">
        <v>0.21197409619382762</v>
      </c>
      <c r="J34" s="85"/>
      <c r="K34" s="87" t="str">
        <f t="shared" si="6"/>
        <v>Domácnosti</v>
      </c>
      <c r="L34" s="77">
        <f t="shared" si="3"/>
        <v>175444.45</v>
      </c>
      <c r="M34" s="77">
        <f t="shared" si="4"/>
        <v>170816.18799999999</v>
      </c>
      <c r="N34" s="77">
        <f t="shared" si="5"/>
        <v>254053.185</v>
      </c>
    </row>
    <row r="35" spans="1:14" x14ac:dyDescent="0.2">
      <c r="A35" s="208" t="s">
        <v>5</v>
      </c>
      <c r="B35" s="241">
        <v>63767.00499999999</v>
      </c>
      <c r="C35" s="245">
        <v>0.14765628312516144</v>
      </c>
      <c r="D35" s="247">
        <v>60656.619000000006</v>
      </c>
      <c r="E35" s="245">
        <v>0.14496349393022709</v>
      </c>
      <c r="F35" s="247">
        <v>113133.06899999999</v>
      </c>
      <c r="G35" s="244">
        <v>0.18151206218177529</v>
      </c>
      <c r="H35" s="247">
        <v>237556.69299999997</v>
      </c>
      <c r="I35" s="250">
        <v>0.16121176278987023</v>
      </c>
      <c r="J35" s="85"/>
      <c r="K35" s="87" t="str">
        <f t="shared" si="6"/>
        <v>Obchod, služby, školství, zdravotnictví</v>
      </c>
      <c r="L35" s="77">
        <f t="shared" si="3"/>
        <v>63767.00499999999</v>
      </c>
      <c r="M35" s="77">
        <f t="shared" si="4"/>
        <v>60656.619000000006</v>
      </c>
      <c r="N35" s="77">
        <f t="shared" si="5"/>
        <v>113133.06899999999</v>
      </c>
    </row>
    <row r="36" spans="1:14" x14ac:dyDescent="0.2">
      <c r="A36" s="208" t="s">
        <v>3</v>
      </c>
      <c r="B36" s="241">
        <v>2497.4639999999999</v>
      </c>
      <c r="C36" s="244">
        <v>9.0580454447330525E-2</v>
      </c>
      <c r="D36" s="246">
        <v>2523.0349999999999</v>
      </c>
      <c r="E36" s="244">
        <v>9.1394757752009906E-2</v>
      </c>
      <c r="F36" s="246">
        <v>3646.6419999999998</v>
      </c>
      <c r="G36" s="244">
        <v>7.9334449374985669E-2</v>
      </c>
      <c r="H36" s="246">
        <v>8667.1409999999996</v>
      </c>
      <c r="I36" s="250">
        <v>8.5691857804253785E-2</v>
      </c>
      <c r="J36" s="85"/>
      <c r="K36" s="87" t="str">
        <f t="shared" si="6"/>
        <v>Ostatní</v>
      </c>
      <c r="L36" s="77">
        <f t="shared" si="3"/>
        <v>2497.4639999999999</v>
      </c>
      <c r="M36" s="77">
        <f t="shared" si="4"/>
        <v>2523.0349999999999</v>
      </c>
      <c r="N36" s="77">
        <f t="shared" si="5"/>
        <v>3646.6419999999998</v>
      </c>
    </row>
    <row r="37" spans="1:14" ht="18" customHeight="1" x14ac:dyDescent="0.2">
      <c r="A37" s="110" t="s">
        <v>173</v>
      </c>
      <c r="B37" s="68"/>
      <c r="C37" s="68"/>
      <c r="D37" s="8"/>
      <c r="F37" s="10"/>
      <c r="G37" s="87"/>
      <c r="H37" s="87"/>
      <c r="I37" s="4" t="s">
        <v>78</v>
      </c>
      <c r="J37" s="87"/>
    </row>
    <row r="38" spans="1:14" x14ac:dyDescent="0.2">
      <c r="A38" s="68"/>
      <c r="B38" s="68"/>
      <c r="C38" s="68"/>
    </row>
    <row r="39" spans="1:14" x14ac:dyDescent="0.2">
      <c r="B39" s="72"/>
      <c r="C39" s="72"/>
      <c r="D39" s="72"/>
    </row>
    <row r="40" spans="1:14" x14ac:dyDescent="0.2">
      <c r="B40" s="72"/>
      <c r="C40" s="72"/>
      <c r="D40" s="72"/>
    </row>
    <row r="41" spans="1:14" x14ac:dyDescent="0.2">
      <c r="B41" s="72"/>
      <c r="C41" s="72"/>
      <c r="D41" s="72"/>
      <c r="L41" s="93" t="s">
        <v>170</v>
      </c>
      <c r="M41" s="97">
        <v>5.1743979349163E-2</v>
      </c>
    </row>
    <row r="42" spans="1:14" x14ac:dyDescent="0.2">
      <c r="B42" s="99"/>
      <c r="C42" s="99"/>
      <c r="D42" s="99"/>
      <c r="L42" s="93" t="s">
        <v>63</v>
      </c>
      <c r="M42" s="97">
        <v>3.0187250673617425E-2</v>
      </c>
    </row>
    <row r="43" spans="1:14" x14ac:dyDescent="0.2">
      <c r="B43" s="72"/>
      <c r="C43" s="72"/>
      <c r="D43" s="72"/>
      <c r="L43" s="93" t="s">
        <v>125</v>
      </c>
      <c r="M43" s="97">
        <v>5.4219371235744711E-2</v>
      </c>
    </row>
    <row r="47" spans="1:14" ht="10.5" customHeight="1" x14ac:dyDescent="0.2"/>
  </sheetData>
  <mergeCells count="4">
    <mergeCell ref="D6:E6"/>
    <mergeCell ref="H6:I6"/>
    <mergeCell ref="B6:C6"/>
    <mergeCell ref="F6:G6"/>
  </mergeCells>
  <conditionalFormatting sqref="C11:C26 C29:C36 E11:E26 E29:E36 G11:G26 G29:G36 I11:I26 I29:I36">
    <cfRule type="dataBar" priority="1">
      <dataBar>
        <cfvo type="num" val="0"/>
        <cfvo type="num" val="1"/>
        <color rgb="FF63C384"/>
      </dataBar>
      <extLst>
        <ext xmlns:x14="http://schemas.microsoft.com/office/spreadsheetml/2009/9/main" uri="{B025F937-C7B1-47D3-B67F-A62EFF666E3E}">
          <x14:id>{7E1E576A-4315-49E9-9868-42D83EAED563}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8:N28" formula="1"/>
  </ignoredErrors>
  <drawing r:id="rId2"/>
  <extLst>
    <ext xmlns:x14="http://schemas.microsoft.com/office/spreadsheetml/2009/9/main" uri="{78C0D931-6437-407d-A8EE-F0AAD7539E65}">
      <x14:conditionalFormattings>
        <x14:conditionalFormatting xmlns:xm="http://schemas.microsoft.com/office/excel/2006/main">
          <x14:cfRule type="dataBar" id="{7E1E576A-4315-49E9-9868-42D83EAED563}">
            <x14:dataBar minLength="0" maxLength="100" gradient="0" direction="rightToLeft">
              <x14:cfvo type="num">
                <xm:f>0</xm:f>
              </x14:cfvo>
              <x14:cfvo type="num">
                <xm:f>1</xm:f>
              </x14:cfvo>
              <x14:negativeFillColor rgb="FFFF0000"/>
              <x14:axisColor rgb="FF000000"/>
            </x14:dataBar>
          </x14:cfRule>
          <xm:sqref>C11:C26 C29:C36 E11:E26 E29:E36 G11:G26 G29:G36 I11:I26 I29:I36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K47" sqref="K47"/>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141</v>
      </c>
      <c r="I1" s="205" t="str">
        <f>Titulní!A35</f>
        <v>III.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14</v>
      </c>
      <c r="C5" s="405"/>
      <c r="D5" s="404" t="s">
        <v>15</v>
      </c>
      <c r="E5" s="405"/>
      <c r="F5" s="404" t="s">
        <v>16</v>
      </c>
      <c r="G5" s="405"/>
      <c r="H5" s="404" t="s">
        <v>7</v>
      </c>
      <c r="I5" s="406"/>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2226.1850000000009</v>
      </c>
      <c r="C7" s="239">
        <v>5.5911540625858624E-2</v>
      </c>
      <c r="D7" s="238">
        <v>2237.5600000000009</v>
      </c>
      <c r="E7" s="239">
        <v>5.5229270051905137E-2</v>
      </c>
      <c r="F7" s="238">
        <v>2237.5600000000009</v>
      </c>
      <c r="G7" s="239">
        <v>5.6185053310903982E-2</v>
      </c>
      <c r="H7" s="238">
        <v>2237.5600000000009</v>
      </c>
      <c r="I7" s="248">
        <v>5.6185053310903982E-2</v>
      </c>
      <c r="J7" s="95"/>
      <c r="O7" s="60"/>
    </row>
    <row r="8" spans="1:15" x14ac:dyDescent="0.2">
      <c r="A8" s="209" t="s">
        <v>182</v>
      </c>
      <c r="B8" s="238">
        <v>322627.09200000012</v>
      </c>
      <c r="C8" s="239">
        <v>4.0178492357490977E-2</v>
      </c>
      <c r="D8" s="238">
        <v>303577.48200000002</v>
      </c>
      <c r="E8" s="239">
        <v>3.95257319565641E-2</v>
      </c>
      <c r="F8" s="238">
        <v>370215.03199999966</v>
      </c>
      <c r="G8" s="239">
        <v>4.2237449292341508E-2</v>
      </c>
      <c r="H8" s="238">
        <v>996419.6059999998</v>
      </c>
      <c r="I8" s="248">
        <v>4.0711002315207356E-2</v>
      </c>
      <c r="J8" s="95"/>
      <c r="O8" s="60"/>
    </row>
    <row r="9" spans="1:15" x14ac:dyDescent="0.2">
      <c r="A9" s="209" t="s">
        <v>183</v>
      </c>
      <c r="B9" s="238">
        <v>183601.86500000002</v>
      </c>
      <c r="C9" s="240">
        <v>6.0897994641368296E-2</v>
      </c>
      <c r="D9" s="238">
        <v>184831.73799999998</v>
      </c>
      <c r="E9" s="240">
        <v>6.2524591709079022E-2</v>
      </c>
      <c r="F9" s="238">
        <v>221757.557</v>
      </c>
      <c r="G9" s="240">
        <v>5.9857321227104437E-2</v>
      </c>
      <c r="H9" s="238">
        <v>590191.16</v>
      </c>
      <c r="I9" s="249">
        <v>6.099648771780012E-2</v>
      </c>
      <c r="J9" s="85"/>
      <c r="K9" s="87"/>
      <c r="L9" s="87" t="str">
        <f>+B5</f>
        <v>Červenec</v>
      </c>
      <c r="M9" s="87" t="str">
        <f>+D5</f>
        <v>Srpen</v>
      </c>
      <c r="N9" s="87" t="str">
        <f>+F5</f>
        <v>Září</v>
      </c>
      <c r="O9" s="88"/>
    </row>
    <row r="10" spans="1:15" x14ac:dyDescent="0.2">
      <c r="A10" s="208" t="s">
        <v>41</v>
      </c>
      <c r="B10" s="241">
        <v>68647.48</v>
      </c>
      <c r="C10" s="242">
        <v>0.23545853569948091</v>
      </c>
      <c r="D10" s="246">
        <v>65789.361999999994</v>
      </c>
      <c r="E10" s="244">
        <v>0.20516229770579864</v>
      </c>
      <c r="F10" s="246">
        <v>65123.62</v>
      </c>
      <c r="G10" s="244">
        <v>0.17184626235035122</v>
      </c>
      <c r="H10" s="246">
        <v>199560.462</v>
      </c>
      <c r="I10" s="250">
        <v>0.20133577401175873</v>
      </c>
      <c r="J10" s="85"/>
      <c r="K10" s="87" t="str">
        <f>+A10</f>
        <v>Biomasa</v>
      </c>
      <c r="L10" s="77">
        <f>+B10</f>
        <v>68647.48</v>
      </c>
      <c r="M10" s="77">
        <f>+D10</f>
        <v>65789.361999999994</v>
      </c>
      <c r="N10" s="77">
        <f>+F10</f>
        <v>65123.62</v>
      </c>
      <c r="O10" s="105"/>
    </row>
    <row r="11" spans="1:15" x14ac:dyDescent="0.2">
      <c r="A11" s="208" t="s">
        <v>40</v>
      </c>
      <c r="B11" s="241">
        <v>3140.6350000000002</v>
      </c>
      <c r="C11" s="243">
        <v>0.10887401753266061</v>
      </c>
      <c r="D11" s="247">
        <v>3039.3320000000003</v>
      </c>
      <c r="E11" s="245">
        <v>0.11042878493827256</v>
      </c>
      <c r="F11" s="247">
        <v>3526.1819999999998</v>
      </c>
      <c r="G11" s="244">
        <v>0.10580931259333791</v>
      </c>
      <c r="H11" s="247">
        <v>9706.1490000000013</v>
      </c>
      <c r="I11" s="250">
        <v>0.10821242309939659</v>
      </c>
      <c r="J11" s="85"/>
      <c r="K11" s="87" t="str">
        <f t="shared" ref="K11:L25" si="0">+A11</f>
        <v>Bioplyn</v>
      </c>
      <c r="L11" s="77">
        <f t="shared" si="0"/>
        <v>3140.6350000000002</v>
      </c>
      <c r="M11" s="77">
        <f t="shared" ref="M11:M25" si="1">+D11</f>
        <v>3039.3320000000003</v>
      </c>
      <c r="N11" s="77">
        <f t="shared" ref="N11:N25" si="2">+F11</f>
        <v>3526.1819999999998</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49.8</v>
      </c>
      <c r="C13" s="243">
        <v>8.2810777373701072E-2</v>
      </c>
      <c r="D13" s="247">
        <v>54.9</v>
      </c>
      <c r="E13" s="245">
        <v>5.0909225790298503E-2</v>
      </c>
      <c r="F13" s="247">
        <v>19.2</v>
      </c>
      <c r="G13" s="244">
        <v>2.1453808386204309E-2</v>
      </c>
      <c r="H13" s="247">
        <v>123.89999999999999</v>
      </c>
      <c r="I13" s="250">
        <v>4.8121980481662566E-2</v>
      </c>
      <c r="J13" s="85"/>
      <c r="K13" s="87" t="str">
        <f t="shared" si="0"/>
        <v>Elektrická energie</v>
      </c>
      <c r="L13" s="77">
        <f t="shared" si="0"/>
        <v>49.8</v>
      </c>
      <c r="M13" s="77">
        <f t="shared" si="1"/>
        <v>54.9</v>
      </c>
      <c r="N13" s="77">
        <f t="shared" si="2"/>
        <v>19.2</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71744.056000000011</v>
      </c>
      <c r="C16" s="243">
        <v>7.0298447306009801E-2</v>
      </c>
      <c r="D16" s="247">
        <v>82605.008999999991</v>
      </c>
      <c r="E16" s="245">
        <v>8.5807004101978418E-2</v>
      </c>
      <c r="F16" s="247">
        <v>112156.50199999999</v>
      </c>
      <c r="G16" s="244">
        <v>7.6909083388253127E-2</v>
      </c>
      <c r="H16" s="247">
        <v>266505.56699999998</v>
      </c>
      <c r="I16" s="250">
        <v>7.7437714001262842E-2</v>
      </c>
      <c r="J16" s="85"/>
      <c r="K16" s="87" t="str">
        <f t="shared" si="0"/>
        <v>Hnědé uhlí</v>
      </c>
      <c r="L16" s="77">
        <f t="shared" si="0"/>
        <v>71744.056000000011</v>
      </c>
      <c r="M16" s="77">
        <f t="shared" si="1"/>
        <v>82605.008999999991</v>
      </c>
      <c r="N16" s="77">
        <f t="shared" si="2"/>
        <v>112156.50199999999</v>
      </c>
      <c r="O16" s="105"/>
    </row>
    <row r="17" spans="1:18" x14ac:dyDescent="0.2">
      <c r="A17" s="208" t="s">
        <v>76</v>
      </c>
      <c r="B17" s="241">
        <v>0</v>
      </c>
      <c r="C17" s="243">
        <v>0</v>
      </c>
      <c r="D17" s="247">
        <v>2757.23</v>
      </c>
      <c r="E17" s="245">
        <v>0.66148542310423586</v>
      </c>
      <c r="F17" s="247">
        <v>6234.64</v>
      </c>
      <c r="G17" s="244">
        <v>0.78882249267118187</v>
      </c>
      <c r="H17" s="247">
        <v>8991.8700000000008</v>
      </c>
      <c r="I17" s="250">
        <v>0.66690721756530857</v>
      </c>
      <c r="J17" s="85"/>
      <c r="K17" s="87" t="str">
        <f t="shared" si="0"/>
        <v>Jaderné palivo</v>
      </c>
      <c r="L17" s="77">
        <f t="shared" si="0"/>
        <v>0</v>
      </c>
      <c r="M17" s="77">
        <f t="shared" si="1"/>
        <v>2757.23</v>
      </c>
      <c r="N17" s="77">
        <f t="shared" si="2"/>
        <v>6234.64</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0</v>
      </c>
      <c r="C19" s="243">
        <v>0</v>
      </c>
      <c r="D19" s="247">
        <v>0</v>
      </c>
      <c r="E19" s="245">
        <v>0</v>
      </c>
      <c r="F19" s="247">
        <v>0</v>
      </c>
      <c r="G19" s="244">
        <v>0</v>
      </c>
      <c r="H19" s="247">
        <v>0</v>
      </c>
      <c r="I19" s="250">
        <v>0</v>
      </c>
      <c r="J19" s="85"/>
      <c r="K19" s="87" t="str">
        <f t="shared" si="0"/>
        <v>Odpadní teplo</v>
      </c>
      <c r="L19" s="77">
        <f t="shared" si="0"/>
        <v>0</v>
      </c>
      <c r="M19" s="77">
        <f t="shared" si="1"/>
        <v>0</v>
      </c>
      <c r="N19" s="77">
        <f t="shared" si="2"/>
        <v>0</v>
      </c>
      <c r="O19" s="105"/>
    </row>
    <row r="20" spans="1:18" x14ac:dyDescent="0.2">
      <c r="A20" s="208" t="s">
        <v>35</v>
      </c>
      <c r="B20" s="241">
        <v>4569</v>
      </c>
      <c r="C20" s="243">
        <v>0.69058111743551831</v>
      </c>
      <c r="D20" s="247">
        <v>0</v>
      </c>
      <c r="E20" s="245">
        <v>0</v>
      </c>
      <c r="F20" s="247">
        <v>870</v>
      </c>
      <c r="G20" s="244">
        <v>0.34634185374102944</v>
      </c>
      <c r="H20" s="247">
        <v>5439</v>
      </c>
      <c r="I20" s="250">
        <v>0.54328147404180349</v>
      </c>
      <c r="J20" s="85"/>
      <c r="K20" s="87" t="str">
        <f t="shared" si="0"/>
        <v>Ostatní kapalná paliva</v>
      </c>
      <c r="L20" s="77">
        <f t="shared" si="0"/>
        <v>4569</v>
      </c>
      <c r="M20" s="77">
        <f t="shared" si="1"/>
        <v>0</v>
      </c>
      <c r="N20" s="77">
        <f t="shared" si="2"/>
        <v>870</v>
      </c>
      <c r="O20" s="105"/>
    </row>
    <row r="21" spans="1:18" x14ac:dyDescent="0.2">
      <c r="A21" s="208" t="s">
        <v>34</v>
      </c>
      <c r="B21" s="241">
        <v>680</v>
      </c>
      <c r="C21" s="243">
        <v>3.3941669904542192E-3</v>
      </c>
      <c r="D21" s="247">
        <v>599</v>
      </c>
      <c r="E21" s="245">
        <v>2.9554691754631688E-3</v>
      </c>
      <c r="F21" s="247">
        <v>401</v>
      </c>
      <c r="G21" s="244">
        <v>2.1444412610864693E-3</v>
      </c>
      <c r="H21" s="247">
        <v>1680</v>
      </c>
      <c r="I21" s="250">
        <v>2.8473905421306017E-3</v>
      </c>
      <c r="J21" s="85"/>
      <c r="K21" s="87" t="str">
        <f t="shared" si="0"/>
        <v>Ostatní pevná paliva</v>
      </c>
      <c r="L21" s="77">
        <f t="shared" si="0"/>
        <v>680</v>
      </c>
      <c r="M21" s="77">
        <f t="shared" si="1"/>
        <v>599</v>
      </c>
      <c r="N21" s="77">
        <f t="shared" si="2"/>
        <v>401</v>
      </c>
      <c r="O21" s="105"/>
    </row>
    <row r="22" spans="1:18" x14ac:dyDescent="0.2">
      <c r="A22" s="208" t="s">
        <v>33</v>
      </c>
      <c r="B22" s="241">
        <v>44.966999999999999</v>
      </c>
      <c r="C22" s="243">
        <v>2.536350521961274E-4</v>
      </c>
      <c r="D22" s="247">
        <v>32.883000000000003</v>
      </c>
      <c r="E22" s="245">
        <v>1.3534291097803261E-4</v>
      </c>
      <c r="F22" s="247">
        <v>40.314</v>
      </c>
      <c r="G22" s="244">
        <v>1.7551762799502424E-4</v>
      </c>
      <c r="H22" s="247">
        <v>118.16399999999999</v>
      </c>
      <c r="I22" s="250">
        <v>1.8180835345501021E-4</v>
      </c>
      <c r="J22" s="85"/>
      <c r="K22" s="87" t="str">
        <f t="shared" si="0"/>
        <v>Ostatní plyny</v>
      </c>
      <c r="L22" s="77">
        <f t="shared" si="0"/>
        <v>44.966999999999999</v>
      </c>
      <c r="M22" s="77">
        <f t="shared" si="1"/>
        <v>32.883000000000003</v>
      </c>
      <c r="N22" s="77">
        <f t="shared" si="2"/>
        <v>40.314</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4.7040000000000006</v>
      </c>
      <c r="C24" s="243">
        <v>3.5451115444025221E-4</v>
      </c>
      <c r="D24" s="247">
        <v>4.3559999999999999</v>
      </c>
      <c r="E24" s="245">
        <v>2.3818207368224782E-3</v>
      </c>
      <c r="F24" s="247">
        <v>3342.348</v>
      </c>
      <c r="G24" s="244">
        <v>0.68341185344611655</v>
      </c>
      <c r="H24" s="247">
        <v>3351.4079999999999</v>
      </c>
      <c r="I24" s="250">
        <v>0.16766674130955644</v>
      </c>
      <c r="J24" s="85"/>
      <c r="K24" s="87" t="str">
        <f t="shared" si="0"/>
        <v>Topné oleje</v>
      </c>
      <c r="L24" s="77">
        <f t="shared" si="0"/>
        <v>4.7040000000000006</v>
      </c>
      <c r="M24" s="77">
        <f t="shared" si="1"/>
        <v>4.3559999999999999</v>
      </c>
      <c r="N24" s="77">
        <f t="shared" si="2"/>
        <v>3342.348</v>
      </c>
      <c r="O24" s="105"/>
    </row>
    <row r="25" spans="1:18" x14ac:dyDescent="0.2">
      <c r="A25" s="208" t="s">
        <v>31</v>
      </c>
      <c r="B25" s="241">
        <v>34721.223000000005</v>
      </c>
      <c r="C25" s="242">
        <v>3.4574942184148375E-2</v>
      </c>
      <c r="D25" s="246">
        <v>29949.665999999997</v>
      </c>
      <c r="E25" s="244">
        <v>3.2067982440607309E-2</v>
      </c>
      <c r="F25" s="246">
        <v>30043.750999999997</v>
      </c>
      <c r="G25" s="244">
        <v>2.7746576951307018E-2</v>
      </c>
      <c r="H25" s="246">
        <v>94714.64</v>
      </c>
      <c r="I25" s="250">
        <v>3.1352444924643064E-2</v>
      </c>
      <c r="J25" s="85"/>
      <c r="K25" s="87" t="str">
        <f t="shared" si="0"/>
        <v>Zemní plyn</v>
      </c>
      <c r="L25" s="77">
        <f t="shared" si="0"/>
        <v>34721.223000000005</v>
      </c>
      <c r="M25" s="77">
        <f t="shared" si="1"/>
        <v>29949.665999999997</v>
      </c>
      <c r="N25" s="77">
        <f t="shared" si="2"/>
        <v>30043.750999999997</v>
      </c>
      <c r="O25" s="82"/>
    </row>
    <row r="26" spans="1:18" ht="13.5" customHeight="1" x14ac:dyDescent="0.2">
      <c r="A26" s="210" t="s">
        <v>184</v>
      </c>
      <c r="B26" s="238">
        <v>176112.57899999997</v>
      </c>
      <c r="C26" s="240">
        <v>6.9032192515739665E-2</v>
      </c>
      <c r="D26" s="238">
        <v>161547.06800000003</v>
      </c>
      <c r="E26" s="240">
        <v>6.499332055887054E-2</v>
      </c>
      <c r="F26" s="238">
        <v>195291.234</v>
      </c>
      <c r="G26" s="240">
        <v>6.0101883765511323E-2</v>
      </c>
      <c r="H26" s="238">
        <v>532950.88100000005</v>
      </c>
      <c r="I26" s="249">
        <v>6.4318685625768743E-2</v>
      </c>
      <c r="J26" s="10"/>
      <c r="K26" s="87"/>
      <c r="L26" s="87" t="str">
        <f>+L9</f>
        <v>Červenec</v>
      </c>
      <c r="M26" s="87" t="str">
        <f>+M9</f>
        <v>Srpen</v>
      </c>
      <c r="N26" s="87" t="str">
        <f>+N9</f>
        <v>Září</v>
      </c>
      <c r="O26" s="72"/>
      <c r="P26" s="99"/>
      <c r="Q26" s="99"/>
      <c r="R26" s="99"/>
    </row>
    <row r="27" spans="1:18" ht="12.75" customHeight="1" x14ac:dyDescent="0.2">
      <c r="A27" s="208" t="s">
        <v>26</v>
      </c>
      <c r="B27" s="241">
        <v>61340.843999999997</v>
      </c>
      <c r="C27" s="244">
        <v>5.2781814614162627E-2</v>
      </c>
      <c r="D27" s="246">
        <v>45178.833000000006</v>
      </c>
      <c r="E27" s="244">
        <v>3.9220851427992122E-2</v>
      </c>
      <c r="F27" s="246">
        <v>51172.167000000009</v>
      </c>
      <c r="G27" s="244">
        <v>3.9452560791545313E-2</v>
      </c>
      <c r="H27" s="246">
        <v>157691.84400000001</v>
      </c>
      <c r="I27" s="250">
        <v>4.3668368629900839E-2</v>
      </c>
      <c r="J27" s="85"/>
      <c r="K27" s="87" t="str">
        <f>+A27</f>
        <v>Průmysl</v>
      </c>
      <c r="L27" s="77">
        <f t="shared" ref="L27:L34" si="3">+B27</f>
        <v>61340.843999999997</v>
      </c>
      <c r="M27" s="77">
        <f t="shared" ref="M27:M34" si="4">+D27</f>
        <v>45178.833000000006</v>
      </c>
      <c r="N27" s="77">
        <f t="shared" ref="N27:N34" si="5">+F27</f>
        <v>51172.167000000009</v>
      </c>
      <c r="O27" s="72"/>
      <c r="P27" s="105"/>
      <c r="Q27" s="105"/>
      <c r="R27" s="105"/>
    </row>
    <row r="28" spans="1:18" ht="12.75" customHeight="1" x14ac:dyDescent="0.2">
      <c r="A28" s="208" t="s">
        <v>0</v>
      </c>
      <c r="B28" s="241">
        <v>312.36</v>
      </c>
      <c r="C28" s="245">
        <v>5.262112182450077E-3</v>
      </c>
      <c r="D28" s="247">
        <v>2715.69</v>
      </c>
      <c r="E28" s="245">
        <v>4.4670517246424638E-2</v>
      </c>
      <c r="F28" s="247">
        <v>514.25</v>
      </c>
      <c r="G28" s="244">
        <v>7.8489717717243959E-3</v>
      </c>
      <c r="H28" s="247">
        <v>3542.3</v>
      </c>
      <c r="I28" s="250">
        <v>1.9078254824032033E-2</v>
      </c>
      <c r="J28" s="85"/>
      <c r="K28" s="87" t="str">
        <f t="shared" ref="K28:K34" si="6">+A28</f>
        <v>Energetika</v>
      </c>
      <c r="L28" s="77">
        <f t="shared" si="3"/>
        <v>312.36</v>
      </c>
      <c r="M28" s="77">
        <f t="shared" si="4"/>
        <v>2715.69</v>
      </c>
      <c r="N28" s="77">
        <f t="shared" si="5"/>
        <v>514.25</v>
      </c>
    </row>
    <row r="29" spans="1:18" ht="12.75" customHeight="1" x14ac:dyDescent="0.2">
      <c r="A29" s="208" t="s">
        <v>1</v>
      </c>
      <c r="B29" s="241">
        <v>172.75800000000001</v>
      </c>
      <c r="C29" s="245">
        <v>3.0595395123665207E-2</v>
      </c>
      <c r="D29" s="247">
        <v>144.38200000000001</v>
      </c>
      <c r="E29" s="245">
        <v>3.0779542184635036E-2</v>
      </c>
      <c r="F29" s="247">
        <v>243.53800000000001</v>
      </c>
      <c r="G29" s="244">
        <v>2.3820772110785794E-2</v>
      </c>
      <c r="H29" s="247">
        <v>560.678</v>
      </c>
      <c r="I29" s="250">
        <v>2.7268812121114851E-2</v>
      </c>
      <c r="J29" s="85"/>
      <c r="K29" s="87" t="str">
        <f t="shared" si="6"/>
        <v>Doprava</v>
      </c>
      <c r="L29" s="77">
        <f t="shared" si="3"/>
        <v>172.75800000000001</v>
      </c>
      <c r="M29" s="77">
        <f t="shared" si="4"/>
        <v>144.38200000000001</v>
      </c>
      <c r="N29" s="77">
        <f t="shared" si="5"/>
        <v>243.53800000000001</v>
      </c>
      <c r="O29" s="72"/>
    </row>
    <row r="30" spans="1:18" ht="12.75" customHeight="1" x14ac:dyDescent="0.2">
      <c r="A30" s="208" t="s">
        <v>2</v>
      </c>
      <c r="B30" s="241">
        <v>116.61599999999999</v>
      </c>
      <c r="C30" s="245">
        <v>2.2975683595346932E-2</v>
      </c>
      <c r="D30" s="247">
        <v>94.716999999999999</v>
      </c>
      <c r="E30" s="245">
        <v>2.7806286909376577E-2</v>
      </c>
      <c r="F30" s="247">
        <v>143.06700000000001</v>
      </c>
      <c r="G30" s="244">
        <v>2.1609932167527542E-2</v>
      </c>
      <c r="H30" s="247">
        <v>354.4</v>
      </c>
      <c r="I30" s="250">
        <v>2.3466513966581806E-2</v>
      </c>
      <c r="J30" s="85"/>
      <c r="K30" s="87" t="str">
        <f t="shared" si="6"/>
        <v>Stavebnictví</v>
      </c>
      <c r="L30" s="77">
        <f t="shared" si="3"/>
        <v>116.61599999999999</v>
      </c>
      <c r="M30" s="77">
        <f t="shared" si="4"/>
        <v>94.716999999999999</v>
      </c>
      <c r="N30" s="77">
        <f t="shared" si="5"/>
        <v>143.06700000000001</v>
      </c>
    </row>
    <row r="31" spans="1:18" x14ac:dyDescent="0.2">
      <c r="A31" s="208" t="s">
        <v>6</v>
      </c>
      <c r="B31" s="241">
        <v>537.85</v>
      </c>
      <c r="C31" s="245">
        <v>3.9648828662214537E-2</v>
      </c>
      <c r="D31" s="247">
        <v>412.88</v>
      </c>
      <c r="E31" s="245">
        <v>3.3122485810149947E-2</v>
      </c>
      <c r="F31" s="247">
        <v>588.95000000000005</v>
      </c>
      <c r="G31" s="244">
        <v>2.8205381536032664E-2</v>
      </c>
      <c r="H31" s="247">
        <v>1539.68</v>
      </c>
      <c r="I31" s="250">
        <v>3.2821048735765683E-2</v>
      </c>
      <c r="J31" s="85"/>
      <c r="K31" s="87" t="str">
        <f t="shared" si="6"/>
        <v>Zemědělství a lesnictví</v>
      </c>
      <c r="L31" s="77">
        <f t="shared" si="3"/>
        <v>537.85</v>
      </c>
      <c r="M31" s="77">
        <f t="shared" si="4"/>
        <v>412.88</v>
      </c>
      <c r="N31" s="77">
        <f t="shared" si="5"/>
        <v>588.95000000000005</v>
      </c>
    </row>
    <row r="32" spans="1:18" x14ac:dyDescent="0.2">
      <c r="A32" s="208" t="s">
        <v>25</v>
      </c>
      <c r="B32" s="241">
        <v>53283.192999999992</v>
      </c>
      <c r="C32" s="245">
        <v>6.2987955698648138E-2</v>
      </c>
      <c r="D32" s="247">
        <v>51950.415000000001</v>
      </c>
      <c r="E32" s="245">
        <v>6.4430831326578106E-2</v>
      </c>
      <c r="F32" s="247">
        <v>76385.948000000004</v>
      </c>
      <c r="G32" s="244">
        <v>6.4745328865368587E-2</v>
      </c>
      <c r="H32" s="247">
        <v>181619.55599999998</v>
      </c>
      <c r="I32" s="250">
        <v>6.4130859159350476E-2</v>
      </c>
      <c r="J32" s="85"/>
      <c r="K32" s="87" t="str">
        <f t="shared" si="6"/>
        <v>Domácnosti</v>
      </c>
      <c r="L32" s="77">
        <f t="shared" si="3"/>
        <v>53283.192999999992</v>
      </c>
      <c r="M32" s="77">
        <f t="shared" si="4"/>
        <v>51950.415000000001</v>
      </c>
      <c r="N32" s="77">
        <f t="shared" si="5"/>
        <v>76385.948000000004</v>
      </c>
    </row>
    <row r="33" spans="1:14" x14ac:dyDescent="0.2">
      <c r="A33" s="208" t="s">
        <v>5</v>
      </c>
      <c r="B33" s="241">
        <v>57523.595999999998</v>
      </c>
      <c r="C33" s="245">
        <v>0.13319929918856005</v>
      </c>
      <c r="D33" s="247">
        <v>58338.864000000001</v>
      </c>
      <c r="E33" s="245">
        <v>0.13942428207810828</v>
      </c>
      <c r="F33" s="247">
        <v>62573.071000000004</v>
      </c>
      <c r="G33" s="244">
        <v>0.10039299079084155</v>
      </c>
      <c r="H33" s="247">
        <v>178435.53099999999</v>
      </c>
      <c r="I33" s="250">
        <v>0.12109070105996354</v>
      </c>
      <c r="J33" s="85"/>
      <c r="K33" s="87" t="str">
        <f t="shared" si="6"/>
        <v>Obchod, služby, školství, zdravotnictví</v>
      </c>
      <c r="L33" s="77">
        <f t="shared" si="3"/>
        <v>57523.595999999998</v>
      </c>
      <c r="M33" s="77">
        <f t="shared" si="4"/>
        <v>58338.864000000001</v>
      </c>
      <c r="N33" s="77">
        <f t="shared" si="5"/>
        <v>62573.071000000004</v>
      </c>
    </row>
    <row r="34" spans="1:14" x14ac:dyDescent="0.2">
      <c r="A34" s="208" t="s">
        <v>3</v>
      </c>
      <c r="B34" s="241">
        <v>2825.3620000000001</v>
      </c>
      <c r="C34" s="244">
        <v>0.10247297816433738</v>
      </c>
      <c r="D34" s="246">
        <v>2711.2870000000003</v>
      </c>
      <c r="E34" s="244">
        <v>9.8214023412744461E-2</v>
      </c>
      <c r="F34" s="246">
        <v>3670.2429999999999</v>
      </c>
      <c r="G34" s="244">
        <v>7.9847900473201255E-2</v>
      </c>
      <c r="H34" s="246">
        <v>9206.8919999999998</v>
      </c>
      <c r="I34" s="250">
        <v>9.1028365649424861E-2</v>
      </c>
      <c r="J34" s="85"/>
      <c r="K34" s="87" t="str">
        <f t="shared" si="6"/>
        <v>Ostatní</v>
      </c>
      <c r="L34" s="77">
        <f t="shared" si="3"/>
        <v>2825.3620000000001</v>
      </c>
      <c r="M34" s="77">
        <f t="shared" si="4"/>
        <v>2711.2870000000003</v>
      </c>
      <c r="N34" s="77">
        <f t="shared" si="5"/>
        <v>3670.2429999999999</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5.6185053310903982E-2</v>
      </c>
    </row>
    <row r="40" spans="1:14" x14ac:dyDescent="0.2">
      <c r="B40" s="99"/>
      <c r="C40" s="99"/>
      <c r="D40" s="99"/>
      <c r="L40" s="93" t="s">
        <v>63</v>
      </c>
      <c r="M40" s="97">
        <v>4.0711002315207356E-2</v>
      </c>
    </row>
    <row r="41" spans="1:14" x14ac:dyDescent="0.2">
      <c r="B41" s="72"/>
      <c r="C41" s="72"/>
      <c r="D41" s="72"/>
      <c r="L41" s="93" t="s">
        <v>125</v>
      </c>
      <c r="M41" s="97">
        <v>6.099648771780012E-2</v>
      </c>
    </row>
  </sheetData>
  <mergeCells count="4">
    <mergeCell ref="B5:C5"/>
    <mergeCell ref="D5:E5"/>
    <mergeCell ref="F5:G5"/>
    <mergeCell ref="H5:I5"/>
  </mergeCells>
  <conditionalFormatting sqref="C10:C25 E10:E25 G10:G25 I10:I25">
    <cfRule type="dataBar" priority="2">
      <dataBar>
        <cfvo type="num" val="0"/>
        <cfvo type="num" val="1"/>
        <color rgb="FF63C384"/>
      </dataBar>
      <extLst>
        <ext xmlns:x14="http://schemas.microsoft.com/office/spreadsheetml/2009/9/main" uri="{B025F937-C7B1-47D3-B67F-A62EFF666E3E}">
          <x14:id>{8DF12F87-A012-442F-9A6C-FAFF94B6B04F}</x14:id>
        </ext>
      </extLst>
    </cfRule>
  </conditionalFormatting>
  <conditionalFormatting sqref="C27:C34 E27:E34 G27:G34 I27:I34">
    <cfRule type="dataBar" priority="1">
      <dataBar>
        <cfvo type="num" val="0"/>
        <cfvo type="num" val="1"/>
        <color rgb="FF63C384"/>
      </dataBar>
      <extLst>
        <ext xmlns:x14="http://schemas.microsoft.com/office/spreadsheetml/2009/9/main" uri="{B025F937-C7B1-47D3-B67F-A62EFF666E3E}">
          <x14:id>{0040B672-6F40-4FF1-BD8F-15618A6B7E58}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8DF12F87-A012-442F-9A6C-FAFF94B6B04F}">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 xmlns:xm="http://schemas.microsoft.com/office/excel/2006/main">
          <x14:cfRule type="dataBar" id="{0040B672-6F40-4FF1-BD8F-15618A6B7E58}">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customWidth="1"/>
    <col min="4" max="4" width="14.42578125" style="70" customWidth="1"/>
    <col min="5" max="5" width="8" style="70" customWidth="1"/>
    <col min="6" max="6" width="14.42578125" style="70" customWidth="1"/>
    <col min="7" max="7" width="8" style="70" customWidth="1"/>
    <col min="8" max="8" width="14.42578125" style="70" customWidth="1"/>
    <col min="9" max="9" width="8" style="70" customWidth="1"/>
    <col min="10" max="10" width="14.42578125" style="70" customWidth="1"/>
    <col min="11" max="11" width="8" style="70" customWidth="1"/>
    <col min="12" max="12" width="14.42578125" style="70" customWidth="1"/>
    <col min="13" max="13" width="8" style="70" customWidth="1"/>
    <col min="14" max="26" width="9.140625" style="70" customWidth="1"/>
    <col min="27" max="16384" width="9.140625" style="70"/>
  </cols>
  <sheetData>
    <row r="1" spans="1:21" ht="18.75" x14ac:dyDescent="0.3">
      <c r="A1" s="73" t="s">
        <v>50</v>
      </c>
      <c r="B1" s="82"/>
      <c r="C1" s="82"/>
      <c r="D1" s="82"/>
      <c r="E1" s="82"/>
      <c r="F1" s="82"/>
      <c r="G1" s="82"/>
      <c r="H1" s="82"/>
      <c r="I1" s="82"/>
      <c r="J1" s="82"/>
      <c r="K1" s="82"/>
      <c r="L1" s="82"/>
      <c r="M1" s="74" t="e">
        <f>#REF!</f>
        <v>#REF!</v>
      </c>
      <c r="N1" s="85"/>
      <c r="O1" s="82"/>
    </row>
    <row r="2" spans="1:21" ht="7.5" customHeight="1" x14ac:dyDescent="0.3">
      <c r="A2" s="73"/>
      <c r="B2" s="82"/>
      <c r="C2" s="82"/>
      <c r="D2" s="82"/>
      <c r="E2" s="82"/>
      <c r="F2" s="82"/>
      <c r="G2" s="82"/>
      <c r="H2" s="82"/>
      <c r="I2" s="82"/>
      <c r="J2" s="82"/>
      <c r="K2" s="82"/>
      <c r="L2" s="82"/>
      <c r="M2" s="82"/>
      <c r="N2" s="85"/>
      <c r="O2" s="82"/>
    </row>
    <row r="3" spans="1:21" x14ac:dyDescent="0.2">
      <c r="A3" s="27"/>
      <c r="B3" s="409"/>
      <c r="C3" s="409"/>
      <c r="D3" s="409"/>
      <c r="E3" s="409"/>
      <c r="F3" s="409"/>
      <c r="G3" s="410"/>
      <c r="H3" s="411"/>
      <c r="I3" s="409"/>
      <c r="J3" s="409"/>
      <c r="K3" s="409"/>
      <c r="L3" s="409"/>
      <c r="M3" s="409"/>
      <c r="N3" s="51"/>
    </row>
    <row r="4" spans="1:21" ht="13.5" customHeight="1" x14ac:dyDescent="0.2">
      <c r="A4" s="27"/>
      <c r="B4" s="412"/>
      <c r="C4" s="413"/>
      <c r="D4" s="413"/>
      <c r="E4" s="413"/>
      <c r="F4" s="413"/>
      <c r="G4" s="414"/>
      <c r="H4" s="412"/>
      <c r="I4" s="413"/>
      <c r="J4" s="413"/>
      <c r="K4" s="413"/>
      <c r="L4" s="413"/>
      <c r="M4" s="413"/>
      <c r="N4" s="52"/>
    </row>
    <row r="5" spans="1:21" x14ac:dyDescent="0.2">
      <c r="A5" s="15"/>
      <c r="B5" s="407"/>
      <c r="C5" s="415"/>
      <c r="D5" s="407"/>
      <c r="E5" s="415"/>
      <c r="F5" s="407"/>
      <c r="G5" s="415"/>
      <c r="H5" s="407"/>
      <c r="I5" s="415"/>
      <c r="J5" s="407"/>
      <c r="K5" s="415"/>
      <c r="L5" s="407"/>
      <c r="M5" s="408"/>
      <c r="N5" s="53"/>
    </row>
    <row r="6" spans="1:21" x14ac:dyDescent="0.2">
      <c r="A6" s="13"/>
      <c r="B6" s="63"/>
      <c r="C6" s="31"/>
      <c r="D6" s="31"/>
      <c r="E6" s="31"/>
      <c r="F6" s="31"/>
      <c r="G6" s="31"/>
      <c r="H6" s="31"/>
      <c r="I6" s="31"/>
      <c r="J6" s="31"/>
      <c r="K6" s="31"/>
      <c r="L6" s="31"/>
      <c r="M6" s="48"/>
      <c r="N6" s="53"/>
    </row>
    <row r="7" spans="1:21" x14ac:dyDescent="0.2">
      <c r="A7" s="420"/>
      <c r="B7" s="418"/>
      <c r="C7" s="419"/>
      <c r="D7" s="419"/>
      <c r="E7" s="419"/>
      <c r="F7" s="419"/>
      <c r="G7" s="422"/>
      <c r="H7" s="418"/>
      <c r="I7" s="419"/>
      <c r="J7" s="419"/>
      <c r="K7" s="419"/>
      <c r="L7" s="419"/>
      <c r="M7" s="419"/>
      <c r="N7" s="54"/>
    </row>
    <row r="8" spans="1:21" x14ac:dyDescent="0.2">
      <c r="A8" s="421"/>
      <c r="B8" s="33"/>
      <c r="C8" s="45"/>
      <c r="D8" s="34"/>
      <c r="E8" s="45"/>
      <c r="F8" s="34"/>
      <c r="G8" s="45"/>
      <c r="H8" s="33"/>
      <c r="I8" s="45"/>
      <c r="J8" s="34"/>
      <c r="K8" s="45"/>
      <c r="L8" s="34"/>
      <c r="M8" s="45"/>
      <c r="N8" s="55"/>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09"/>
      <c r="C18" s="409"/>
      <c r="D18" s="409"/>
      <c r="E18" s="409"/>
      <c r="F18" s="409"/>
      <c r="G18" s="410"/>
      <c r="H18" s="7"/>
      <c r="I18" s="7"/>
      <c r="J18" s="7"/>
      <c r="K18" s="7"/>
      <c r="L18" s="7"/>
      <c r="M18" s="7"/>
      <c r="N18" s="85"/>
      <c r="O18" s="82"/>
      <c r="P18" s="59"/>
      <c r="Q18" s="38"/>
      <c r="R18" s="8"/>
      <c r="S18" s="8"/>
      <c r="T18" s="8"/>
    </row>
    <row r="19" spans="1:20" x14ac:dyDescent="0.2">
      <c r="A19" s="36"/>
      <c r="B19" s="423"/>
      <c r="C19" s="424"/>
      <c r="D19" s="424"/>
      <c r="E19" s="424"/>
      <c r="F19" s="424"/>
      <c r="G19" s="424"/>
      <c r="H19" s="85"/>
      <c r="I19" s="86"/>
      <c r="J19" s="87"/>
      <c r="K19" s="50"/>
      <c r="L19" s="87"/>
      <c r="M19" s="88"/>
      <c r="N19" s="85"/>
      <c r="O19" s="82"/>
      <c r="P19" s="59"/>
      <c r="Q19" s="38"/>
      <c r="R19" s="8"/>
      <c r="S19" s="8"/>
      <c r="T19" s="8"/>
    </row>
    <row r="20" spans="1:20" x14ac:dyDescent="0.2">
      <c r="A20" s="37"/>
      <c r="B20" s="408"/>
      <c r="C20" s="415"/>
      <c r="D20" s="408"/>
      <c r="E20" s="415"/>
      <c r="F20" s="408"/>
      <c r="G20" s="415"/>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16"/>
      <c r="B22" s="418"/>
      <c r="C22" s="419"/>
      <c r="D22" s="419"/>
      <c r="E22" s="419"/>
      <c r="F22" s="419"/>
      <c r="G22" s="419"/>
      <c r="H22" s="85"/>
      <c r="I22" s="86"/>
      <c r="J22" s="87"/>
      <c r="K22" s="50"/>
      <c r="L22" s="87"/>
      <c r="M22" s="88"/>
      <c r="N22" s="85"/>
      <c r="O22" s="82"/>
      <c r="P22" s="59"/>
      <c r="Q22" s="38"/>
      <c r="R22" s="8"/>
      <c r="S22" s="8"/>
      <c r="T22" s="8"/>
    </row>
    <row r="23" spans="1:20" x14ac:dyDescent="0.2">
      <c r="A23" s="417"/>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topLeftCell="A3" zoomScaleNormal="100" workbookViewId="0">
      <selection activeCell="A3" sqref="A3"/>
    </sheetView>
  </sheetViews>
  <sheetFormatPr defaultRowHeight="12" x14ac:dyDescent="0.2"/>
  <cols>
    <col min="1" max="1" width="4.7109375" style="177" customWidth="1"/>
    <col min="2" max="6" width="9.140625" style="177"/>
    <col min="7" max="7" width="9.140625" style="177" customWidth="1"/>
    <col min="8" max="8" width="9.140625" style="292" customWidth="1"/>
    <col min="9" max="9" width="9.140625" style="177" customWidth="1"/>
    <col min="10" max="10" width="9" style="177" customWidth="1"/>
    <col min="11" max="11" width="12.42578125" style="177" customWidth="1"/>
    <col min="12" max="16384" width="9.140625" style="177"/>
  </cols>
  <sheetData>
    <row r="1" spans="1:11" ht="18.75" x14ac:dyDescent="0.3">
      <c r="A1" s="334" t="s">
        <v>43</v>
      </c>
      <c r="J1" s="293"/>
      <c r="K1" s="293"/>
    </row>
    <row r="2" spans="1:11" ht="6" customHeight="1" x14ac:dyDescent="0.2">
      <c r="A2" s="294"/>
      <c r="B2" s="134"/>
      <c r="C2" s="134"/>
      <c r="D2" s="134"/>
      <c r="E2" s="134"/>
      <c r="F2" s="134"/>
      <c r="G2" s="134"/>
      <c r="H2" s="295"/>
      <c r="I2" s="134"/>
      <c r="J2" s="296"/>
      <c r="K2" s="296"/>
    </row>
    <row r="3" spans="1:11" s="134" customFormat="1" ht="15" x14ac:dyDescent="0.25">
      <c r="A3" s="297" t="s">
        <v>190</v>
      </c>
      <c r="B3" s="298" t="s">
        <v>30</v>
      </c>
      <c r="C3" s="181"/>
      <c r="D3" s="181"/>
      <c r="E3" s="181"/>
      <c r="F3" s="181"/>
      <c r="G3" s="181"/>
      <c r="H3" s="299"/>
      <c r="I3" s="300"/>
      <c r="J3" s="301"/>
      <c r="K3" s="302">
        <v>4</v>
      </c>
    </row>
    <row r="4" spans="1:11" s="134" customFormat="1" ht="15" x14ac:dyDescent="0.25">
      <c r="A4" s="297" t="s">
        <v>191</v>
      </c>
      <c r="B4" s="298" t="s">
        <v>192</v>
      </c>
      <c r="C4" s="181"/>
      <c r="D4" s="181"/>
      <c r="E4" s="181"/>
      <c r="F4" s="181"/>
      <c r="G4" s="181"/>
      <c r="H4" s="299"/>
      <c r="I4" s="300"/>
      <c r="J4" s="301"/>
      <c r="K4" s="302">
        <v>5</v>
      </c>
    </row>
    <row r="5" spans="1:11" s="134" customFormat="1" ht="15" x14ac:dyDescent="0.25">
      <c r="A5" s="297" t="s">
        <v>193</v>
      </c>
      <c r="B5" s="298" t="s">
        <v>227</v>
      </c>
      <c r="C5" s="181"/>
      <c r="D5" s="181"/>
      <c r="E5" s="300"/>
      <c r="F5" s="300"/>
      <c r="G5" s="300"/>
      <c r="H5" s="181"/>
      <c r="I5" s="300"/>
      <c r="J5" s="181"/>
      <c r="K5" s="302">
        <v>6</v>
      </c>
    </row>
    <row r="6" spans="1:11" s="134" customFormat="1" ht="15" x14ac:dyDescent="0.25">
      <c r="A6" s="297" t="s">
        <v>194</v>
      </c>
      <c r="B6" s="298" t="s">
        <v>228</v>
      </c>
      <c r="C6" s="181"/>
      <c r="D6" s="181"/>
      <c r="E6" s="300"/>
      <c r="F6" s="300"/>
      <c r="G6" s="300"/>
      <c r="H6" s="181"/>
      <c r="I6" s="300"/>
      <c r="J6" s="181"/>
      <c r="K6" s="302">
        <v>7</v>
      </c>
    </row>
    <row r="7" spans="1:11" s="134" customFormat="1" ht="15" x14ac:dyDescent="0.25">
      <c r="A7" s="303" t="s">
        <v>195</v>
      </c>
      <c r="B7" s="304" t="s">
        <v>229</v>
      </c>
      <c r="C7" s="181"/>
      <c r="D7" s="181"/>
      <c r="E7" s="300"/>
      <c r="F7" s="300"/>
      <c r="G7" s="300"/>
      <c r="H7" s="181"/>
      <c r="I7" s="300"/>
      <c r="J7" s="181"/>
      <c r="K7" s="305">
        <v>7</v>
      </c>
    </row>
    <row r="8" spans="1:11" s="134" customFormat="1" ht="15" x14ac:dyDescent="0.25">
      <c r="A8" s="303" t="s">
        <v>196</v>
      </c>
      <c r="B8" s="304" t="s">
        <v>230</v>
      </c>
      <c r="C8" s="181"/>
      <c r="D8" s="181"/>
      <c r="E8" s="300"/>
      <c r="F8" s="300"/>
      <c r="G8" s="300"/>
      <c r="H8" s="181"/>
      <c r="I8" s="300"/>
      <c r="J8" s="181"/>
      <c r="K8" s="305">
        <v>8</v>
      </c>
    </row>
    <row r="9" spans="1:11" s="134" customFormat="1" ht="15" x14ac:dyDescent="0.25">
      <c r="A9" s="303" t="s">
        <v>197</v>
      </c>
      <c r="B9" s="304" t="s">
        <v>231</v>
      </c>
      <c r="C9" s="181"/>
      <c r="D9" s="181"/>
      <c r="E9" s="300"/>
      <c r="F9" s="300"/>
      <c r="G9" s="300"/>
      <c r="H9" s="181"/>
      <c r="I9" s="300"/>
      <c r="J9" s="181"/>
      <c r="K9" s="305">
        <v>9</v>
      </c>
    </row>
    <row r="10" spans="1:11" s="134" customFormat="1" ht="15" x14ac:dyDescent="0.25">
      <c r="A10" s="297" t="s">
        <v>198</v>
      </c>
      <c r="B10" s="298" t="s">
        <v>125</v>
      </c>
      <c r="C10" s="306"/>
      <c r="D10" s="306"/>
      <c r="E10" s="307"/>
      <c r="F10" s="307"/>
      <c r="G10" s="307"/>
      <c r="H10" s="306"/>
      <c r="I10" s="307"/>
      <c r="J10" s="306"/>
      <c r="K10" s="302">
        <v>10</v>
      </c>
    </row>
    <row r="11" spans="1:11" s="134" customFormat="1" ht="15" x14ac:dyDescent="0.25">
      <c r="A11" s="303" t="s">
        <v>232</v>
      </c>
      <c r="B11" s="304" t="s">
        <v>233</v>
      </c>
      <c r="C11" s="181"/>
      <c r="D11" s="181"/>
      <c r="E11" s="300"/>
      <c r="F11" s="300"/>
      <c r="G11" s="300"/>
      <c r="H11" s="181"/>
      <c r="I11" s="300"/>
      <c r="J11" s="181"/>
      <c r="K11" s="305">
        <v>10</v>
      </c>
    </row>
    <row r="12" spans="1:11" s="134" customFormat="1" ht="15" x14ac:dyDescent="0.25">
      <c r="A12" s="303" t="s">
        <v>234</v>
      </c>
      <c r="B12" s="304" t="s">
        <v>235</v>
      </c>
      <c r="C12" s="181"/>
      <c r="D12" s="181"/>
      <c r="E12" s="300"/>
      <c r="F12" s="300"/>
      <c r="G12" s="300"/>
      <c r="H12" s="181"/>
      <c r="I12" s="300"/>
      <c r="J12" s="181"/>
      <c r="K12" s="305">
        <v>11</v>
      </c>
    </row>
    <row r="13" spans="1:11" s="134" customFormat="1" ht="15" x14ac:dyDescent="0.25">
      <c r="A13" s="303" t="s">
        <v>236</v>
      </c>
      <c r="B13" s="304" t="s">
        <v>237</v>
      </c>
      <c r="C13" s="181"/>
      <c r="D13" s="308"/>
      <c r="E13" s="300"/>
      <c r="F13" s="300"/>
      <c r="G13" s="300"/>
      <c r="H13" s="181"/>
      <c r="I13" s="300"/>
      <c r="J13" s="181"/>
      <c r="K13" s="305">
        <v>12</v>
      </c>
    </row>
    <row r="14" spans="1:11" s="134" customFormat="1" ht="15" x14ac:dyDescent="0.25">
      <c r="A14" s="303" t="s">
        <v>238</v>
      </c>
      <c r="B14" s="304" t="s">
        <v>239</v>
      </c>
      <c r="C14" s="181"/>
      <c r="D14" s="181"/>
      <c r="E14" s="300"/>
      <c r="F14" s="300"/>
      <c r="G14" s="300"/>
      <c r="H14" s="181"/>
      <c r="I14" s="300"/>
      <c r="J14" s="181"/>
      <c r="K14" s="305">
        <v>13</v>
      </c>
    </row>
    <row r="15" spans="1:11" s="134" customFormat="1" ht="15" x14ac:dyDescent="0.25">
      <c r="A15" s="297" t="s">
        <v>199</v>
      </c>
      <c r="B15" s="298" t="s">
        <v>240</v>
      </c>
      <c r="C15" s="306"/>
      <c r="D15" s="306"/>
      <c r="E15" s="307"/>
      <c r="F15" s="307"/>
      <c r="G15" s="307"/>
      <c r="H15" s="306"/>
      <c r="I15" s="307"/>
      <c r="J15" s="306"/>
      <c r="K15" s="302">
        <v>14</v>
      </c>
    </row>
    <row r="16" spans="1:11" s="134" customFormat="1" ht="15" x14ac:dyDescent="0.25">
      <c r="A16" s="297" t="s">
        <v>200</v>
      </c>
      <c r="B16" s="298" t="s">
        <v>241</v>
      </c>
      <c r="C16" s="306"/>
      <c r="D16" s="306"/>
      <c r="E16" s="307"/>
      <c r="F16" s="307"/>
      <c r="G16" s="307"/>
      <c r="H16" s="306"/>
      <c r="I16" s="307"/>
      <c r="J16" s="306"/>
      <c r="K16" s="302">
        <v>15</v>
      </c>
    </row>
    <row r="17" spans="1:12" s="134" customFormat="1" ht="15" x14ac:dyDescent="0.25">
      <c r="A17" s="303" t="s">
        <v>201</v>
      </c>
      <c r="B17" s="304" t="s">
        <v>242</v>
      </c>
      <c r="C17" s="181"/>
      <c r="D17" s="181"/>
      <c r="E17" s="300"/>
      <c r="F17" s="300"/>
      <c r="G17" s="300"/>
      <c r="H17" s="181"/>
      <c r="I17" s="300"/>
      <c r="J17" s="181"/>
      <c r="K17" s="305">
        <v>15</v>
      </c>
    </row>
    <row r="18" spans="1:12" s="134" customFormat="1" ht="15" x14ac:dyDescent="0.25">
      <c r="A18" s="303" t="s">
        <v>202</v>
      </c>
      <c r="B18" s="304" t="s">
        <v>243</v>
      </c>
      <c r="C18" s="181"/>
      <c r="D18" s="181"/>
      <c r="E18" s="300"/>
      <c r="F18" s="300"/>
      <c r="G18" s="300"/>
      <c r="H18" s="181"/>
      <c r="I18" s="300"/>
      <c r="J18" s="181"/>
      <c r="K18" s="305">
        <v>16</v>
      </c>
    </row>
    <row r="19" spans="1:12" s="309" customFormat="1" ht="15" x14ac:dyDescent="0.25">
      <c r="A19" s="297" t="s">
        <v>203</v>
      </c>
      <c r="B19" s="298" t="s">
        <v>287</v>
      </c>
      <c r="C19" s="306"/>
      <c r="D19" s="306"/>
      <c r="E19" s="307"/>
      <c r="F19" s="307"/>
      <c r="G19" s="307"/>
      <c r="H19" s="306"/>
      <c r="I19" s="307"/>
      <c r="J19" s="306"/>
      <c r="K19" s="302">
        <v>17</v>
      </c>
      <c r="L19" s="134"/>
    </row>
    <row r="20" spans="1:12" s="134" customFormat="1" ht="15" x14ac:dyDescent="0.25">
      <c r="A20" s="303" t="s">
        <v>244</v>
      </c>
      <c r="B20" s="304" t="s">
        <v>245</v>
      </c>
      <c r="C20" s="181"/>
      <c r="D20" s="181"/>
      <c r="E20" s="300"/>
      <c r="F20" s="300"/>
      <c r="G20" s="300"/>
      <c r="H20" s="181"/>
      <c r="I20" s="300"/>
      <c r="J20" s="181"/>
      <c r="K20" s="305">
        <v>17</v>
      </c>
    </row>
    <row r="21" spans="1:12" s="134" customFormat="1" ht="15" x14ac:dyDescent="0.25">
      <c r="A21" s="303" t="s">
        <v>246</v>
      </c>
      <c r="B21" s="304" t="s">
        <v>247</v>
      </c>
      <c r="C21" s="181"/>
      <c r="D21" s="181"/>
      <c r="E21" s="300"/>
      <c r="F21" s="300"/>
      <c r="G21" s="300"/>
      <c r="H21" s="181"/>
      <c r="I21" s="300"/>
      <c r="J21" s="181"/>
      <c r="K21" s="305">
        <v>18</v>
      </c>
    </row>
    <row r="22" spans="1:12" s="134" customFormat="1" ht="15" x14ac:dyDescent="0.25">
      <c r="A22" s="303" t="s">
        <v>248</v>
      </c>
      <c r="B22" s="304" t="s">
        <v>249</v>
      </c>
      <c r="C22" s="181"/>
      <c r="D22" s="181"/>
      <c r="E22" s="300"/>
      <c r="F22" s="300"/>
      <c r="G22" s="300"/>
      <c r="H22" s="181"/>
      <c r="I22" s="300"/>
      <c r="J22" s="181"/>
      <c r="K22" s="305">
        <v>19</v>
      </c>
    </row>
    <row r="23" spans="1:12" s="134" customFormat="1" ht="15" x14ac:dyDescent="0.25">
      <c r="A23" s="303" t="s">
        <v>250</v>
      </c>
      <c r="B23" s="304" t="s">
        <v>251</v>
      </c>
      <c r="C23" s="181"/>
      <c r="D23" s="181"/>
      <c r="E23" s="300"/>
      <c r="F23" s="300"/>
      <c r="G23" s="300"/>
      <c r="H23" s="181"/>
      <c r="I23" s="300"/>
      <c r="J23" s="181"/>
      <c r="K23" s="305">
        <v>20</v>
      </c>
    </row>
    <row r="24" spans="1:12" s="134" customFormat="1" ht="15" x14ac:dyDescent="0.25">
      <c r="A24" s="303" t="s">
        <v>252</v>
      </c>
      <c r="B24" s="304" t="s">
        <v>253</v>
      </c>
      <c r="C24" s="181"/>
      <c r="D24" s="181"/>
      <c r="E24" s="300"/>
      <c r="F24" s="300"/>
      <c r="G24" s="300"/>
      <c r="H24" s="181"/>
      <c r="I24" s="300"/>
      <c r="J24" s="181"/>
      <c r="K24" s="305">
        <v>21</v>
      </c>
    </row>
    <row r="25" spans="1:12" s="134" customFormat="1" ht="15" x14ac:dyDescent="0.25">
      <c r="A25" s="303" t="s">
        <v>254</v>
      </c>
      <c r="B25" s="304" t="s">
        <v>255</v>
      </c>
      <c r="C25" s="181"/>
      <c r="D25" s="181"/>
      <c r="E25" s="300"/>
      <c r="F25" s="300"/>
      <c r="G25" s="300"/>
      <c r="H25" s="181"/>
      <c r="I25" s="300"/>
      <c r="J25" s="181"/>
      <c r="K25" s="305">
        <v>22</v>
      </c>
    </row>
    <row r="26" spans="1:12" s="134" customFormat="1" ht="15" x14ac:dyDescent="0.25">
      <c r="A26" s="303" t="s">
        <v>256</v>
      </c>
      <c r="B26" s="304" t="s">
        <v>257</v>
      </c>
      <c r="C26" s="181"/>
      <c r="D26" s="181"/>
      <c r="E26" s="300"/>
      <c r="F26" s="300"/>
      <c r="G26" s="300"/>
      <c r="H26" s="181"/>
      <c r="I26" s="300"/>
      <c r="J26" s="181"/>
      <c r="K26" s="305">
        <v>23</v>
      </c>
    </row>
    <row r="27" spans="1:12" s="134" customFormat="1" ht="15" x14ac:dyDescent="0.25">
      <c r="A27" s="303" t="s">
        <v>258</v>
      </c>
      <c r="B27" s="304" t="s">
        <v>259</v>
      </c>
      <c r="C27" s="181"/>
      <c r="D27" s="181"/>
      <c r="E27" s="300"/>
      <c r="F27" s="300"/>
      <c r="G27" s="300"/>
      <c r="H27" s="181"/>
      <c r="I27" s="300"/>
      <c r="J27" s="181"/>
      <c r="K27" s="305">
        <v>24</v>
      </c>
    </row>
    <row r="28" spans="1:12" s="134" customFormat="1" ht="15" x14ac:dyDescent="0.25">
      <c r="A28" s="303" t="s">
        <v>260</v>
      </c>
      <c r="B28" s="304" t="s">
        <v>261</v>
      </c>
      <c r="C28" s="181"/>
      <c r="D28" s="181"/>
      <c r="E28" s="300"/>
      <c r="F28" s="300"/>
      <c r="G28" s="300"/>
      <c r="H28" s="181"/>
      <c r="I28" s="300"/>
      <c r="J28" s="181"/>
      <c r="K28" s="305">
        <v>25</v>
      </c>
    </row>
    <row r="29" spans="1:12" s="134" customFormat="1" ht="15" x14ac:dyDescent="0.25">
      <c r="A29" s="303" t="s">
        <v>262</v>
      </c>
      <c r="B29" s="304" t="s">
        <v>263</v>
      </c>
      <c r="C29" s="181"/>
      <c r="D29" s="181"/>
      <c r="E29" s="300"/>
      <c r="F29" s="300"/>
      <c r="G29" s="300"/>
      <c r="H29" s="181"/>
      <c r="I29" s="300"/>
      <c r="J29" s="181"/>
      <c r="K29" s="305">
        <v>26</v>
      </c>
    </row>
    <row r="30" spans="1:12" s="134" customFormat="1" ht="15" x14ac:dyDescent="0.25">
      <c r="A30" s="303" t="s">
        <v>264</v>
      </c>
      <c r="B30" s="304" t="s">
        <v>265</v>
      </c>
      <c r="C30" s="181"/>
      <c r="D30" s="181"/>
      <c r="E30" s="300"/>
      <c r="F30" s="300"/>
      <c r="G30" s="300"/>
      <c r="H30" s="181"/>
      <c r="I30" s="300"/>
      <c r="J30" s="181"/>
      <c r="K30" s="305">
        <v>27</v>
      </c>
    </row>
    <row r="31" spans="1:12" s="134" customFormat="1" ht="15" x14ac:dyDescent="0.25">
      <c r="A31" s="303" t="s">
        <v>266</v>
      </c>
      <c r="B31" s="304" t="s">
        <v>267</v>
      </c>
      <c r="C31" s="181"/>
      <c r="D31" s="181"/>
      <c r="E31" s="300"/>
      <c r="F31" s="300"/>
      <c r="G31" s="300"/>
      <c r="H31" s="181"/>
      <c r="I31" s="300"/>
      <c r="J31" s="181"/>
      <c r="K31" s="305">
        <v>28</v>
      </c>
    </row>
    <row r="32" spans="1:12" s="134" customFormat="1" ht="15" x14ac:dyDescent="0.25">
      <c r="A32" s="303" t="s">
        <v>268</v>
      </c>
      <c r="B32" s="304" t="s">
        <v>269</v>
      </c>
      <c r="C32" s="181"/>
      <c r="D32" s="181"/>
      <c r="E32" s="300"/>
      <c r="F32" s="300"/>
      <c r="G32" s="300"/>
      <c r="H32" s="181"/>
      <c r="I32" s="300"/>
      <c r="J32" s="181"/>
      <c r="K32" s="305">
        <v>29</v>
      </c>
    </row>
    <row r="33" spans="1:12" s="134" customFormat="1" ht="15" x14ac:dyDescent="0.25">
      <c r="A33" s="303" t="s">
        <v>270</v>
      </c>
      <c r="B33" s="304" t="s">
        <v>271</v>
      </c>
      <c r="C33" s="181"/>
      <c r="D33" s="181"/>
      <c r="E33" s="300"/>
      <c r="F33" s="300"/>
      <c r="G33" s="300"/>
      <c r="H33" s="181"/>
      <c r="I33" s="300"/>
      <c r="J33" s="181"/>
      <c r="K33" s="305">
        <v>30</v>
      </c>
    </row>
    <row r="34" spans="1:12" s="310" customFormat="1" ht="15" x14ac:dyDescent="0.25">
      <c r="A34" s="297" t="s">
        <v>204</v>
      </c>
      <c r="B34" s="298" t="s">
        <v>272</v>
      </c>
      <c r="C34" s="306"/>
      <c r="D34" s="306"/>
      <c r="E34" s="307"/>
      <c r="F34" s="307"/>
      <c r="G34" s="307"/>
      <c r="H34" s="306"/>
      <c r="I34" s="307"/>
      <c r="J34" s="306"/>
      <c r="K34" s="302">
        <v>31</v>
      </c>
      <c r="L34" s="134"/>
    </row>
    <row r="35" spans="1:12" ht="15" x14ac:dyDescent="0.25">
      <c r="A35" s="311" t="s">
        <v>205</v>
      </c>
      <c r="B35" s="312" t="s">
        <v>273</v>
      </c>
      <c r="C35" s="313"/>
      <c r="D35" s="313"/>
      <c r="E35" s="314"/>
      <c r="F35" s="314"/>
      <c r="G35" s="314"/>
      <c r="H35" s="313"/>
      <c r="I35" s="314"/>
      <c r="J35" s="313"/>
      <c r="K35" s="132">
        <v>32</v>
      </c>
      <c r="L35" s="134"/>
    </row>
    <row r="36" spans="1:12" ht="15" x14ac:dyDescent="0.25">
      <c r="A36" s="303" t="s">
        <v>274</v>
      </c>
      <c r="B36" s="304" t="s">
        <v>290</v>
      </c>
      <c r="C36" s="181"/>
      <c r="D36" s="181"/>
      <c r="E36" s="300"/>
      <c r="F36" s="300"/>
      <c r="G36" s="300"/>
      <c r="H36" s="181"/>
      <c r="I36" s="300"/>
      <c r="J36" s="181"/>
      <c r="K36" s="305">
        <v>32</v>
      </c>
      <c r="L36" s="134"/>
    </row>
    <row r="37" spans="1:12" ht="15" x14ac:dyDescent="0.25">
      <c r="A37" s="303" t="s">
        <v>275</v>
      </c>
      <c r="B37" s="304" t="s">
        <v>291</v>
      </c>
      <c r="C37" s="181"/>
      <c r="D37" s="181"/>
      <c r="E37" s="300"/>
      <c r="F37" s="300"/>
      <c r="G37" s="300"/>
      <c r="H37" s="181"/>
      <c r="I37" s="300"/>
      <c r="J37" s="181"/>
      <c r="K37" s="305">
        <v>33</v>
      </c>
      <c r="L37" s="134"/>
    </row>
    <row r="38" spans="1:12" ht="15" x14ac:dyDescent="0.25">
      <c r="A38" s="315" t="s">
        <v>276</v>
      </c>
      <c r="B38" s="304" t="s">
        <v>277</v>
      </c>
      <c r="C38" s="181"/>
      <c r="D38" s="181"/>
      <c r="E38" s="300"/>
      <c r="F38" s="300"/>
      <c r="G38" s="300"/>
      <c r="H38" s="181"/>
      <c r="I38" s="300"/>
      <c r="J38" s="181"/>
      <c r="K38" s="305">
        <v>34</v>
      </c>
      <c r="L38" s="134"/>
    </row>
    <row r="39" spans="1:12" ht="15" x14ac:dyDescent="0.25">
      <c r="A39" s="315" t="s">
        <v>278</v>
      </c>
      <c r="B39" s="316" t="s">
        <v>279</v>
      </c>
      <c r="C39" s="317"/>
      <c r="D39" s="317"/>
      <c r="E39" s="318"/>
      <c r="F39" s="318"/>
      <c r="G39" s="318"/>
      <c r="H39" s="317"/>
      <c r="I39" s="318"/>
      <c r="J39" s="317"/>
      <c r="K39" s="133">
        <v>35</v>
      </c>
      <c r="L39" s="134"/>
    </row>
  </sheetData>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4" ht="18.75" x14ac:dyDescent="0.3">
      <c r="A1" s="73" t="s">
        <v>51</v>
      </c>
      <c r="M1" s="74" t="e">
        <f>#REF!</f>
        <v>#REF!</v>
      </c>
    </row>
    <row r="2" spans="1:24" ht="7.5" customHeight="1" x14ac:dyDescent="0.2"/>
    <row r="3" spans="1:24" x14ac:dyDescent="0.2">
      <c r="A3" s="27"/>
      <c r="B3" s="409"/>
      <c r="C3" s="409"/>
      <c r="D3" s="409"/>
      <c r="E3" s="409"/>
      <c r="F3" s="409"/>
      <c r="G3" s="410"/>
      <c r="H3" s="411"/>
      <c r="I3" s="409"/>
      <c r="J3" s="409"/>
      <c r="K3" s="409"/>
      <c r="L3" s="409"/>
      <c r="M3" s="409"/>
      <c r="N3" s="9"/>
    </row>
    <row r="4" spans="1:24" x14ac:dyDescent="0.2">
      <c r="A4" s="27"/>
      <c r="B4" s="412"/>
      <c r="C4" s="413"/>
      <c r="D4" s="413"/>
      <c r="E4" s="413"/>
      <c r="F4" s="413"/>
      <c r="G4" s="414"/>
      <c r="H4" s="412"/>
      <c r="I4" s="413"/>
      <c r="J4" s="413"/>
      <c r="K4" s="413"/>
      <c r="L4" s="413"/>
      <c r="M4" s="413"/>
      <c r="N4" s="39"/>
    </row>
    <row r="5" spans="1:24" x14ac:dyDescent="0.2">
      <c r="A5" s="15"/>
      <c r="B5" s="407"/>
      <c r="C5" s="415"/>
      <c r="D5" s="407"/>
      <c r="E5" s="415"/>
      <c r="F5" s="407"/>
      <c r="G5" s="415"/>
      <c r="H5" s="407"/>
      <c r="I5" s="415"/>
      <c r="J5" s="407"/>
      <c r="K5" s="415"/>
      <c r="L5" s="407"/>
      <c r="M5" s="408"/>
      <c r="N5" s="58"/>
    </row>
    <row r="6" spans="1:24" x14ac:dyDescent="0.2">
      <c r="A6" s="13"/>
      <c r="B6" s="63"/>
      <c r="C6" s="31"/>
      <c r="D6" s="31"/>
      <c r="E6" s="31"/>
      <c r="F6" s="31"/>
      <c r="G6" s="31"/>
      <c r="H6" s="31"/>
      <c r="I6" s="31"/>
      <c r="J6" s="31"/>
      <c r="K6" s="31"/>
      <c r="L6" s="31"/>
      <c r="M6" s="32"/>
      <c r="N6" s="58"/>
    </row>
    <row r="7" spans="1:24" x14ac:dyDescent="0.2">
      <c r="A7" s="420"/>
      <c r="B7" s="418"/>
      <c r="C7" s="419"/>
      <c r="D7" s="419"/>
      <c r="E7" s="419"/>
      <c r="F7" s="419"/>
      <c r="G7" s="422"/>
      <c r="H7" s="418"/>
      <c r="I7" s="419"/>
      <c r="J7" s="419"/>
      <c r="K7" s="419"/>
      <c r="L7" s="419"/>
      <c r="M7" s="419"/>
      <c r="N7" s="40"/>
    </row>
    <row r="8" spans="1:24" x14ac:dyDescent="0.2">
      <c r="A8" s="421"/>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09"/>
      <c r="C18" s="409"/>
      <c r="D18" s="409"/>
      <c r="E18" s="409"/>
      <c r="F18" s="409"/>
      <c r="G18" s="410"/>
      <c r="H18" s="82"/>
      <c r="I18" s="82"/>
      <c r="J18" s="82"/>
      <c r="K18" s="82"/>
      <c r="L18" s="82"/>
      <c r="M18" s="82"/>
      <c r="N18" s="85"/>
      <c r="O18" s="82"/>
    </row>
    <row r="19" spans="1:15" x14ac:dyDescent="0.2">
      <c r="A19" s="36"/>
      <c r="B19" s="423"/>
      <c r="C19" s="424"/>
      <c r="D19" s="424"/>
      <c r="E19" s="424"/>
      <c r="F19" s="424"/>
      <c r="G19" s="424"/>
      <c r="H19" s="85"/>
      <c r="I19" s="86"/>
      <c r="J19" s="87"/>
      <c r="K19" s="50"/>
      <c r="L19" s="87"/>
      <c r="M19" s="88"/>
      <c r="N19" s="85"/>
      <c r="O19" s="82"/>
    </row>
    <row r="20" spans="1:15" x14ac:dyDescent="0.2">
      <c r="A20" s="37"/>
      <c r="B20" s="408"/>
      <c r="C20" s="415"/>
      <c r="D20" s="408"/>
      <c r="E20" s="415"/>
      <c r="F20" s="408"/>
      <c r="G20" s="415"/>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16"/>
      <c r="B22" s="418"/>
      <c r="C22" s="419"/>
      <c r="D22" s="419"/>
      <c r="E22" s="419"/>
      <c r="F22" s="419"/>
      <c r="G22" s="419"/>
      <c r="H22" s="85"/>
      <c r="I22" s="86"/>
      <c r="J22" s="87"/>
      <c r="K22" s="50"/>
      <c r="L22" s="87"/>
      <c r="M22" s="88"/>
      <c r="N22" s="85"/>
      <c r="O22" s="82"/>
    </row>
    <row r="23" spans="1:15" x14ac:dyDescent="0.2">
      <c r="A23" s="417"/>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52</v>
      </c>
      <c r="B1" s="82"/>
      <c r="C1" s="82"/>
      <c r="D1" s="82"/>
      <c r="E1" s="82"/>
      <c r="F1" s="82"/>
      <c r="G1" s="82"/>
      <c r="H1" s="82"/>
      <c r="I1" s="82"/>
      <c r="J1" s="82"/>
      <c r="K1" s="82"/>
      <c r="L1" s="82"/>
      <c r="M1" s="74" t="e">
        <f>#REF!</f>
        <v>#REF!</v>
      </c>
      <c r="N1" s="82"/>
      <c r="O1" s="82"/>
    </row>
    <row r="2" spans="1:21" ht="7.5" customHeight="1" x14ac:dyDescent="0.3">
      <c r="A2" s="73"/>
      <c r="B2" s="82"/>
      <c r="C2" s="82"/>
      <c r="D2" s="82"/>
      <c r="E2" s="82"/>
      <c r="F2" s="82"/>
      <c r="G2" s="82"/>
      <c r="H2" s="82"/>
      <c r="I2" s="82"/>
      <c r="J2" s="82"/>
      <c r="K2" s="82"/>
      <c r="L2" s="82"/>
      <c r="M2" s="82"/>
      <c r="N2" s="82"/>
      <c r="O2" s="82"/>
    </row>
    <row r="3" spans="1:21" x14ac:dyDescent="0.2">
      <c r="A3" s="27"/>
      <c r="B3" s="409"/>
      <c r="C3" s="409"/>
      <c r="D3" s="409"/>
      <c r="E3" s="409"/>
      <c r="F3" s="409"/>
      <c r="G3" s="410"/>
      <c r="H3" s="411"/>
      <c r="I3" s="409"/>
      <c r="J3" s="409"/>
      <c r="K3" s="409"/>
      <c r="L3" s="409"/>
      <c r="M3" s="409"/>
      <c r="N3" s="9"/>
    </row>
    <row r="4" spans="1:21" ht="13.5" customHeight="1" x14ac:dyDescent="0.2">
      <c r="A4" s="27"/>
      <c r="B4" s="412"/>
      <c r="C4" s="413"/>
      <c r="D4" s="413"/>
      <c r="E4" s="413"/>
      <c r="F4" s="413"/>
      <c r="G4" s="414"/>
      <c r="H4" s="412"/>
      <c r="I4" s="413"/>
      <c r="J4" s="413"/>
      <c r="K4" s="413"/>
      <c r="L4" s="413"/>
      <c r="M4" s="413"/>
      <c r="N4" s="39"/>
    </row>
    <row r="5" spans="1:21" x14ac:dyDescent="0.2">
      <c r="A5" s="15"/>
      <c r="B5" s="407"/>
      <c r="C5" s="415"/>
      <c r="D5" s="407"/>
      <c r="E5" s="415"/>
      <c r="F5" s="407"/>
      <c r="G5" s="415"/>
      <c r="H5" s="407"/>
      <c r="I5" s="415"/>
      <c r="J5" s="407"/>
      <c r="K5" s="415"/>
      <c r="L5" s="407"/>
      <c r="M5" s="408"/>
      <c r="N5" s="58"/>
    </row>
    <row r="6" spans="1:21" x14ac:dyDescent="0.2">
      <c r="A6" s="13"/>
      <c r="B6" s="63"/>
      <c r="C6" s="31"/>
      <c r="D6" s="31"/>
      <c r="E6" s="31"/>
      <c r="F6" s="31"/>
      <c r="G6" s="31"/>
      <c r="H6" s="31"/>
      <c r="I6" s="31"/>
      <c r="J6" s="31"/>
      <c r="K6" s="31"/>
      <c r="L6" s="31"/>
      <c r="M6" s="48"/>
      <c r="N6" s="58"/>
    </row>
    <row r="7" spans="1:21" x14ac:dyDescent="0.2">
      <c r="A7" s="420"/>
      <c r="B7" s="418"/>
      <c r="C7" s="419"/>
      <c r="D7" s="419"/>
      <c r="E7" s="419"/>
      <c r="F7" s="419"/>
      <c r="G7" s="422"/>
      <c r="H7" s="418"/>
      <c r="I7" s="419"/>
      <c r="J7" s="419"/>
      <c r="K7" s="419"/>
      <c r="L7" s="419"/>
      <c r="M7" s="419"/>
      <c r="N7" s="40"/>
    </row>
    <row r="8" spans="1:21" x14ac:dyDescent="0.2">
      <c r="A8" s="421"/>
      <c r="B8" s="33"/>
      <c r="C8" s="45"/>
      <c r="D8" s="34"/>
      <c r="E8" s="45"/>
      <c r="F8" s="34"/>
      <c r="G8" s="45"/>
      <c r="H8" s="33"/>
      <c r="I8" s="45"/>
      <c r="J8" s="34"/>
      <c r="K8" s="45"/>
      <c r="L8" s="34"/>
      <c r="M8" s="45"/>
      <c r="N8" s="2"/>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09"/>
      <c r="C18" s="409"/>
      <c r="D18" s="409"/>
      <c r="E18" s="409"/>
      <c r="F18" s="409"/>
      <c r="G18" s="410"/>
      <c r="H18" s="7"/>
      <c r="I18" s="7"/>
      <c r="J18" s="7"/>
      <c r="K18" s="7"/>
      <c r="L18" s="7"/>
      <c r="M18" s="7"/>
      <c r="N18" s="85"/>
      <c r="O18" s="82"/>
      <c r="P18" s="59"/>
      <c r="Q18" s="38"/>
      <c r="R18" s="8"/>
      <c r="S18" s="8"/>
      <c r="T18" s="8"/>
    </row>
    <row r="19" spans="1:20" x14ac:dyDescent="0.2">
      <c r="A19" s="36"/>
      <c r="B19" s="423"/>
      <c r="C19" s="424"/>
      <c r="D19" s="424"/>
      <c r="E19" s="424"/>
      <c r="F19" s="424"/>
      <c r="G19" s="424"/>
      <c r="H19" s="85"/>
      <c r="I19" s="86"/>
      <c r="J19" s="87"/>
      <c r="K19" s="50"/>
      <c r="L19" s="87"/>
      <c r="M19" s="88"/>
      <c r="N19" s="85"/>
      <c r="O19" s="82"/>
      <c r="P19" s="59"/>
      <c r="Q19" s="38"/>
      <c r="R19" s="8"/>
      <c r="S19" s="8"/>
      <c r="T19" s="8"/>
    </row>
    <row r="20" spans="1:20" x14ac:dyDescent="0.2">
      <c r="A20" s="37"/>
      <c r="B20" s="408"/>
      <c r="C20" s="415"/>
      <c r="D20" s="408"/>
      <c r="E20" s="415"/>
      <c r="F20" s="408"/>
      <c r="G20" s="415"/>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16"/>
      <c r="B22" s="418"/>
      <c r="C22" s="419"/>
      <c r="D22" s="419"/>
      <c r="E22" s="419"/>
      <c r="F22" s="419"/>
      <c r="G22" s="419"/>
      <c r="H22" s="85"/>
      <c r="I22" s="86"/>
      <c r="J22" s="87"/>
      <c r="K22" s="50"/>
      <c r="L22" s="87"/>
      <c r="M22" s="88"/>
      <c r="N22" s="85"/>
      <c r="O22" s="82"/>
      <c r="P22" s="59"/>
      <c r="Q22" s="38"/>
      <c r="R22" s="8"/>
      <c r="S22" s="8"/>
      <c r="T22" s="8"/>
    </row>
    <row r="23" spans="1:20" x14ac:dyDescent="0.2">
      <c r="A23" s="417"/>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4" ht="18.75" x14ac:dyDescent="0.3">
      <c r="A1" s="73" t="s">
        <v>53</v>
      </c>
      <c r="M1" s="74" t="e">
        <f>#REF!</f>
        <v>#REF!</v>
      </c>
    </row>
    <row r="2" spans="1:24" ht="7.5" customHeight="1" x14ac:dyDescent="0.2"/>
    <row r="3" spans="1:24" x14ac:dyDescent="0.2">
      <c r="A3" s="27"/>
      <c r="B3" s="409"/>
      <c r="C3" s="409"/>
      <c r="D3" s="409"/>
      <c r="E3" s="409"/>
      <c r="F3" s="409"/>
      <c r="G3" s="410"/>
      <c r="H3" s="411"/>
      <c r="I3" s="409"/>
      <c r="J3" s="409"/>
      <c r="K3" s="409"/>
      <c r="L3" s="409"/>
      <c r="M3" s="409"/>
      <c r="N3" s="9"/>
    </row>
    <row r="4" spans="1:24" x14ac:dyDescent="0.2">
      <c r="A4" s="27"/>
      <c r="B4" s="412"/>
      <c r="C4" s="413"/>
      <c r="D4" s="413"/>
      <c r="E4" s="413"/>
      <c r="F4" s="413"/>
      <c r="G4" s="414"/>
      <c r="H4" s="412"/>
      <c r="I4" s="413"/>
      <c r="J4" s="413"/>
      <c r="K4" s="413"/>
      <c r="L4" s="413"/>
      <c r="M4" s="413"/>
      <c r="N4" s="39"/>
    </row>
    <row r="5" spans="1:24" x14ac:dyDescent="0.2">
      <c r="A5" s="15"/>
      <c r="B5" s="407"/>
      <c r="C5" s="415"/>
      <c r="D5" s="407"/>
      <c r="E5" s="415"/>
      <c r="F5" s="407"/>
      <c r="G5" s="415"/>
      <c r="H5" s="407"/>
      <c r="I5" s="415"/>
      <c r="J5" s="407"/>
      <c r="K5" s="415"/>
      <c r="L5" s="407"/>
      <c r="M5" s="408"/>
      <c r="N5" s="58"/>
    </row>
    <row r="6" spans="1:24" x14ac:dyDescent="0.2">
      <c r="A6" s="13"/>
      <c r="B6" s="63"/>
      <c r="C6" s="31"/>
      <c r="D6" s="31"/>
      <c r="E6" s="31"/>
      <c r="F6" s="31"/>
      <c r="G6" s="31"/>
      <c r="H6" s="31"/>
      <c r="I6" s="31"/>
      <c r="J6" s="31"/>
      <c r="K6" s="31"/>
      <c r="L6" s="31"/>
      <c r="M6" s="32"/>
      <c r="N6" s="58"/>
    </row>
    <row r="7" spans="1:24" x14ac:dyDescent="0.2">
      <c r="A7" s="420"/>
      <c r="B7" s="418"/>
      <c r="C7" s="419"/>
      <c r="D7" s="419"/>
      <c r="E7" s="419"/>
      <c r="F7" s="419"/>
      <c r="G7" s="422"/>
      <c r="H7" s="418"/>
      <c r="I7" s="419"/>
      <c r="J7" s="419"/>
      <c r="K7" s="419"/>
      <c r="L7" s="419"/>
      <c r="M7" s="419"/>
      <c r="N7" s="40"/>
    </row>
    <row r="8" spans="1:24" x14ac:dyDescent="0.2">
      <c r="A8" s="421"/>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09"/>
      <c r="C18" s="409"/>
      <c r="D18" s="409"/>
      <c r="E18" s="409"/>
      <c r="F18" s="409"/>
      <c r="G18" s="410"/>
      <c r="H18" s="82"/>
      <c r="I18" s="82"/>
      <c r="J18" s="82"/>
      <c r="K18" s="82"/>
      <c r="L18" s="82"/>
      <c r="M18" s="82"/>
      <c r="N18" s="85"/>
      <c r="O18" s="82"/>
    </row>
    <row r="19" spans="1:15" x14ac:dyDescent="0.2">
      <c r="A19" s="36"/>
      <c r="B19" s="423"/>
      <c r="C19" s="424"/>
      <c r="D19" s="424"/>
      <c r="E19" s="424"/>
      <c r="F19" s="424"/>
      <c r="G19" s="424"/>
      <c r="H19" s="85"/>
      <c r="I19" s="86"/>
      <c r="J19" s="87"/>
      <c r="K19" s="50"/>
      <c r="L19" s="87"/>
      <c r="M19" s="88"/>
      <c r="N19" s="85"/>
      <c r="O19" s="82"/>
    </row>
    <row r="20" spans="1:15" x14ac:dyDescent="0.2">
      <c r="A20" s="37"/>
      <c r="B20" s="408"/>
      <c r="C20" s="415"/>
      <c r="D20" s="408"/>
      <c r="E20" s="415"/>
      <c r="F20" s="408"/>
      <c r="G20" s="415"/>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16"/>
      <c r="B22" s="418"/>
      <c r="C22" s="419"/>
      <c r="D22" s="419"/>
      <c r="E22" s="419"/>
      <c r="F22" s="419"/>
      <c r="G22" s="419"/>
      <c r="H22" s="85"/>
      <c r="I22" s="86"/>
      <c r="J22" s="87"/>
      <c r="K22" s="50"/>
      <c r="L22" s="87"/>
      <c r="M22" s="88"/>
      <c r="N22" s="85"/>
      <c r="O22" s="82"/>
    </row>
    <row r="23" spans="1:15" x14ac:dyDescent="0.2">
      <c r="A23" s="417"/>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54</v>
      </c>
      <c r="B1" s="82"/>
      <c r="C1" s="82"/>
      <c r="D1" s="82"/>
      <c r="E1" s="82"/>
      <c r="F1" s="82"/>
      <c r="G1" s="82"/>
      <c r="H1" s="82"/>
      <c r="I1" s="82"/>
      <c r="J1" s="82"/>
      <c r="K1" s="82"/>
      <c r="L1" s="82"/>
      <c r="M1" s="74" t="e">
        <f>#REF!</f>
        <v>#REF!</v>
      </c>
      <c r="N1" s="82"/>
      <c r="O1" s="82"/>
    </row>
    <row r="2" spans="1:21" ht="7.5" customHeight="1" x14ac:dyDescent="0.3">
      <c r="A2" s="73"/>
      <c r="B2" s="82"/>
      <c r="C2" s="82"/>
      <c r="D2" s="82"/>
      <c r="E2" s="82"/>
      <c r="F2" s="82"/>
      <c r="G2" s="82"/>
      <c r="H2" s="82"/>
      <c r="I2" s="82"/>
      <c r="J2" s="82"/>
      <c r="K2" s="82"/>
      <c r="L2" s="82"/>
      <c r="M2" s="82"/>
      <c r="N2" s="82"/>
      <c r="O2" s="82"/>
    </row>
    <row r="3" spans="1:21" x14ac:dyDescent="0.2">
      <c r="A3" s="27"/>
      <c r="B3" s="409"/>
      <c r="C3" s="409"/>
      <c r="D3" s="409"/>
      <c r="E3" s="409"/>
      <c r="F3" s="409"/>
      <c r="G3" s="410"/>
      <c r="H3" s="411"/>
      <c r="I3" s="409"/>
      <c r="J3" s="409"/>
      <c r="K3" s="409"/>
      <c r="L3" s="409"/>
      <c r="M3" s="409"/>
      <c r="N3" s="9"/>
    </row>
    <row r="4" spans="1:21" ht="13.5" customHeight="1" x14ac:dyDescent="0.2">
      <c r="A4" s="27"/>
      <c r="B4" s="412"/>
      <c r="C4" s="413"/>
      <c r="D4" s="413"/>
      <c r="E4" s="413"/>
      <c r="F4" s="413"/>
      <c r="G4" s="414"/>
      <c r="H4" s="412"/>
      <c r="I4" s="413"/>
      <c r="J4" s="413"/>
      <c r="K4" s="413"/>
      <c r="L4" s="413"/>
      <c r="M4" s="413"/>
      <c r="N4" s="39"/>
    </row>
    <row r="5" spans="1:21" x14ac:dyDescent="0.2">
      <c r="A5" s="15"/>
      <c r="B5" s="407"/>
      <c r="C5" s="415"/>
      <c r="D5" s="407"/>
      <c r="E5" s="415"/>
      <c r="F5" s="407"/>
      <c r="G5" s="415"/>
      <c r="H5" s="407"/>
      <c r="I5" s="415"/>
      <c r="J5" s="407"/>
      <c r="K5" s="415"/>
      <c r="L5" s="407"/>
      <c r="M5" s="408"/>
      <c r="N5" s="58"/>
    </row>
    <row r="6" spans="1:21" x14ac:dyDescent="0.2">
      <c r="A6" s="13"/>
      <c r="B6" s="63"/>
      <c r="C6" s="31"/>
      <c r="D6" s="31"/>
      <c r="E6" s="31"/>
      <c r="F6" s="31"/>
      <c r="G6" s="31"/>
      <c r="H6" s="31"/>
      <c r="I6" s="31"/>
      <c r="J6" s="31"/>
      <c r="K6" s="31"/>
      <c r="L6" s="31"/>
      <c r="M6" s="48"/>
      <c r="N6" s="58"/>
    </row>
    <row r="7" spans="1:21" x14ac:dyDescent="0.2">
      <c r="A7" s="420"/>
      <c r="B7" s="418"/>
      <c r="C7" s="419"/>
      <c r="D7" s="419"/>
      <c r="E7" s="419"/>
      <c r="F7" s="419"/>
      <c r="G7" s="422"/>
      <c r="H7" s="418"/>
      <c r="I7" s="419"/>
      <c r="J7" s="419"/>
      <c r="K7" s="419"/>
      <c r="L7" s="419"/>
      <c r="M7" s="419"/>
      <c r="N7" s="40"/>
    </row>
    <row r="8" spans="1:21" x14ac:dyDescent="0.2">
      <c r="A8" s="421"/>
      <c r="B8" s="33"/>
      <c r="C8" s="45"/>
      <c r="D8" s="34"/>
      <c r="E8" s="45"/>
      <c r="F8" s="34"/>
      <c r="G8" s="45"/>
      <c r="H8" s="33"/>
      <c r="I8" s="45"/>
      <c r="J8" s="34"/>
      <c r="K8" s="45"/>
      <c r="L8" s="34"/>
      <c r="M8" s="45"/>
      <c r="N8" s="2"/>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09"/>
      <c r="C18" s="409"/>
      <c r="D18" s="409"/>
      <c r="E18" s="409"/>
      <c r="F18" s="409"/>
      <c r="G18" s="410"/>
      <c r="H18" s="7"/>
      <c r="I18" s="7"/>
      <c r="J18" s="7"/>
      <c r="K18" s="7"/>
      <c r="L18" s="7"/>
      <c r="M18" s="7"/>
      <c r="N18" s="85"/>
      <c r="O18" s="82"/>
      <c r="P18" s="59"/>
      <c r="Q18" s="38"/>
      <c r="R18" s="8"/>
      <c r="S18" s="8"/>
      <c r="T18" s="8"/>
    </row>
    <row r="19" spans="1:20" x14ac:dyDescent="0.2">
      <c r="A19" s="36"/>
      <c r="B19" s="423"/>
      <c r="C19" s="424"/>
      <c r="D19" s="424"/>
      <c r="E19" s="424"/>
      <c r="F19" s="424"/>
      <c r="G19" s="424"/>
      <c r="H19" s="85"/>
      <c r="I19" s="86"/>
      <c r="J19" s="87"/>
      <c r="K19" s="50"/>
      <c r="L19" s="87"/>
      <c r="M19" s="88"/>
      <c r="N19" s="85"/>
      <c r="O19" s="82"/>
      <c r="P19" s="59"/>
      <c r="Q19" s="38"/>
      <c r="R19" s="8"/>
      <c r="S19" s="8"/>
      <c r="T19" s="8"/>
    </row>
    <row r="20" spans="1:20" x14ac:dyDescent="0.2">
      <c r="A20" s="37"/>
      <c r="B20" s="408"/>
      <c r="C20" s="415"/>
      <c r="D20" s="408"/>
      <c r="E20" s="415"/>
      <c r="F20" s="408"/>
      <c r="G20" s="415"/>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16"/>
      <c r="B22" s="418"/>
      <c r="C22" s="419"/>
      <c r="D22" s="419"/>
      <c r="E22" s="419"/>
      <c r="F22" s="419"/>
      <c r="G22" s="419"/>
      <c r="H22" s="85"/>
      <c r="I22" s="86"/>
      <c r="J22" s="87"/>
      <c r="K22" s="50"/>
      <c r="L22" s="87"/>
      <c r="M22" s="88"/>
      <c r="N22" s="85"/>
      <c r="O22" s="82"/>
      <c r="P22" s="59"/>
      <c r="Q22" s="38"/>
      <c r="R22" s="8"/>
      <c r="S22" s="8"/>
      <c r="T22" s="8"/>
    </row>
    <row r="23" spans="1:20" x14ac:dyDescent="0.2">
      <c r="A23" s="417"/>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4" ht="18.75" x14ac:dyDescent="0.3">
      <c r="A1" s="73" t="s">
        <v>55</v>
      </c>
      <c r="M1" s="74" t="e">
        <f>#REF!</f>
        <v>#REF!</v>
      </c>
    </row>
    <row r="2" spans="1:24" ht="7.5" customHeight="1" x14ac:dyDescent="0.2"/>
    <row r="3" spans="1:24" x14ac:dyDescent="0.2">
      <c r="A3" s="27"/>
      <c r="B3" s="409"/>
      <c r="C3" s="409"/>
      <c r="D3" s="409"/>
      <c r="E3" s="409"/>
      <c r="F3" s="409"/>
      <c r="G3" s="410"/>
      <c r="H3" s="411"/>
      <c r="I3" s="409"/>
      <c r="J3" s="409"/>
      <c r="K3" s="409"/>
      <c r="L3" s="409"/>
      <c r="M3" s="409"/>
      <c r="N3" s="9"/>
    </row>
    <row r="4" spans="1:24" x14ac:dyDescent="0.2">
      <c r="A4" s="27"/>
      <c r="B4" s="412"/>
      <c r="C4" s="413"/>
      <c r="D4" s="413"/>
      <c r="E4" s="413"/>
      <c r="F4" s="413"/>
      <c r="G4" s="414"/>
      <c r="H4" s="412"/>
      <c r="I4" s="413"/>
      <c r="J4" s="413"/>
      <c r="K4" s="413"/>
      <c r="L4" s="413"/>
      <c r="M4" s="413"/>
      <c r="N4" s="39"/>
    </row>
    <row r="5" spans="1:24" x14ac:dyDescent="0.2">
      <c r="A5" s="15"/>
      <c r="B5" s="407"/>
      <c r="C5" s="415"/>
      <c r="D5" s="407"/>
      <c r="E5" s="415"/>
      <c r="F5" s="407"/>
      <c r="G5" s="415"/>
      <c r="H5" s="407"/>
      <c r="I5" s="415"/>
      <c r="J5" s="407"/>
      <c r="K5" s="415"/>
      <c r="L5" s="407"/>
      <c r="M5" s="408"/>
      <c r="N5" s="58"/>
    </row>
    <row r="6" spans="1:24" x14ac:dyDescent="0.2">
      <c r="A6" s="13"/>
      <c r="B6" s="63"/>
      <c r="C6" s="31"/>
      <c r="D6" s="31"/>
      <c r="E6" s="31"/>
      <c r="F6" s="31"/>
      <c r="G6" s="31"/>
      <c r="H6" s="31"/>
      <c r="I6" s="31"/>
      <c r="J6" s="31"/>
      <c r="K6" s="31"/>
      <c r="L6" s="31"/>
      <c r="M6" s="32"/>
      <c r="N6" s="58"/>
    </row>
    <row r="7" spans="1:24" x14ac:dyDescent="0.2">
      <c r="A7" s="420"/>
      <c r="B7" s="418"/>
      <c r="C7" s="419"/>
      <c r="D7" s="419"/>
      <c r="E7" s="419"/>
      <c r="F7" s="419"/>
      <c r="G7" s="422"/>
      <c r="H7" s="418"/>
      <c r="I7" s="419"/>
      <c r="J7" s="419"/>
      <c r="K7" s="419"/>
      <c r="L7" s="419"/>
      <c r="M7" s="419"/>
      <c r="N7" s="40"/>
    </row>
    <row r="8" spans="1:24" x14ac:dyDescent="0.2">
      <c r="A8" s="421"/>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09"/>
      <c r="C18" s="409"/>
      <c r="D18" s="409"/>
      <c r="E18" s="409"/>
      <c r="F18" s="409"/>
      <c r="G18" s="410"/>
      <c r="H18" s="82"/>
      <c r="I18" s="82"/>
      <c r="J18" s="82"/>
      <c r="K18" s="82"/>
      <c r="L18" s="82"/>
      <c r="M18" s="82"/>
      <c r="N18" s="85"/>
      <c r="O18" s="82"/>
    </row>
    <row r="19" spans="1:15" x14ac:dyDescent="0.2">
      <c r="A19" s="36"/>
      <c r="B19" s="423"/>
      <c r="C19" s="424"/>
      <c r="D19" s="424"/>
      <c r="E19" s="424"/>
      <c r="F19" s="424"/>
      <c r="G19" s="424"/>
      <c r="H19" s="85"/>
      <c r="I19" s="86"/>
      <c r="J19" s="87"/>
      <c r="K19" s="50"/>
      <c r="L19" s="87"/>
      <c r="M19" s="88"/>
      <c r="N19" s="85"/>
      <c r="O19" s="82"/>
    </row>
    <row r="20" spans="1:15" x14ac:dyDescent="0.2">
      <c r="A20" s="37"/>
      <c r="B20" s="408"/>
      <c r="C20" s="415"/>
      <c r="D20" s="408"/>
      <c r="E20" s="415"/>
      <c r="F20" s="408"/>
      <c r="G20" s="415"/>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16"/>
      <c r="B22" s="418"/>
      <c r="C22" s="419"/>
      <c r="D22" s="419"/>
      <c r="E22" s="419"/>
      <c r="F22" s="419"/>
      <c r="G22" s="419"/>
      <c r="H22" s="85"/>
      <c r="I22" s="86"/>
      <c r="J22" s="87"/>
      <c r="K22" s="50"/>
      <c r="L22" s="87"/>
      <c r="M22" s="88"/>
      <c r="N22" s="85"/>
      <c r="O22" s="82"/>
    </row>
    <row r="23" spans="1:15" x14ac:dyDescent="0.2">
      <c r="A23" s="417"/>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56</v>
      </c>
      <c r="B1" s="82"/>
      <c r="C1" s="82"/>
      <c r="D1" s="82"/>
      <c r="E1" s="82"/>
      <c r="F1" s="82"/>
      <c r="G1" s="82"/>
      <c r="H1" s="82"/>
      <c r="I1" s="82"/>
      <c r="J1" s="82"/>
      <c r="K1" s="82"/>
      <c r="L1" s="82"/>
      <c r="M1" s="74" t="e">
        <f>#REF!</f>
        <v>#REF!</v>
      </c>
      <c r="N1" s="82"/>
      <c r="O1" s="82"/>
    </row>
    <row r="2" spans="1:21" ht="7.5" customHeight="1" x14ac:dyDescent="0.3">
      <c r="A2" s="73"/>
      <c r="B2" s="82"/>
      <c r="C2" s="82"/>
      <c r="D2" s="82"/>
      <c r="E2" s="82"/>
      <c r="F2" s="82"/>
      <c r="G2" s="82"/>
      <c r="H2" s="82"/>
      <c r="I2" s="82"/>
      <c r="J2" s="82"/>
      <c r="K2" s="82"/>
      <c r="L2" s="82"/>
      <c r="M2" s="82"/>
      <c r="N2" s="82"/>
      <c r="O2" s="82"/>
    </row>
    <row r="3" spans="1:21" x14ac:dyDescent="0.2">
      <c r="A3" s="27"/>
      <c r="B3" s="409"/>
      <c r="C3" s="409"/>
      <c r="D3" s="409"/>
      <c r="E3" s="409"/>
      <c r="F3" s="409"/>
      <c r="G3" s="410"/>
      <c r="H3" s="411"/>
      <c r="I3" s="409"/>
      <c r="J3" s="409"/>
      <c r="K3" s="409"/>
      <c r="L3" s="409"/>
      <c r="M3" s="409"/>
      <c r="N3" s="9"/>
    </row>
    <row r="4" spans="1:21" ht="13.5" customHeight="1" x14ac:dyDescent="0.2">
      <c r="A4" s="27"/>
      <c r="B4" s="412"/>
      <c r="C4" s="413"/>
      <c r="D4" s="413"/>
      <c r="E4" s="413"/>
      <c r="F4" s="413"/>
      <c r="G4" s="414"/>
      <c r="H4" s="412"/>
      <c r="I4" s="413"/>
      <c r="J4" s="413"/>
      <c r="K4" s="413"/>
      <c r="L4" s="413"/>
      <c r="M4" s="413"/>
      <c r="N4" s="39"/>
    </row>
    <row r="5" spans="1:21" x14ac:dyDescent="0.2">
      <c r="A5" s="15"/>
      <c r="B5" s="407"/>
      <c r="C5" s="415"/>
      <c r="D5" s="407"/>
      <c r="E5" s="415"/>
      <c r="F5" s="407"/>
      <c r="G5" s="415"/>
      <c r="H5" s="407"/>
      <c r="I5" s="415"/>
      <c r="J5" s="407"/>
      <c r="K5" s="415"/>
      <c r="L5" s="407"/>
      <c r="M5" s="408"/>
      <c r="N5" s="58"/>
    </row>
    <row r="6" spans="1:21" x14ac:dyDescent="0.2">
      <c r="A6" s="13"/>
      <c r="B6" s="63"/>
      <c r="C6" s="31"/>
      <c r="D6" s="31"/>
      <c r="E6" s="31"/>
      <c r="F6" s="31"/>
      <c r="G6" s="31"/>
      <c r="H6" s="31"/>
      <c r="I6" s="31"/>
      <c r="J6" s="31"/>
      <c r="K6" s="31"/>
      <c r="L6" s="31"/>
      <c r="M6" s="48"/>
      <c r="N6" s="58"/>
    </row>
    <row r="7" spans="1:21" x14ac:dyDescent="0.2">
      <c r="A7" s="420"/>
      <c r="B7" s="418"/>
      <c r="C7" s="419"/>
      <c r="D7" s="419"/>
      <c r="E7" s="419"/>
      <c r="F7" s="419"/>
      <c r="G7" s="422"/>
      <c r="H7" s="418"/>
      <c r="I7" s="419"/>
      <c r="J7" s="419"/>
      <c r="K7" s="419"/>
      <c r="L7" s="419"/>
      <c r="M7" s="419"/>
      <c r="N7" s="40"/>
    </row>
    <row r="8" spans="1:21" x14ac:dyDescent="0.2">
      <c r="A8" s="421"/>
      <c r="B8" s="33"/>
      <c r="C8" s="45"/>
      <c r="D8" s="34"/>
      <c r="E8" s="45"/>
      <c r="F8" s="34"/>
      <c r="G8" s="45"/>
      <c r="H8" s="33"/>
      <c r="I8" s="45"/>
      <c r="J8" s="34"/>
      <c r="K8" s="45"/>
      <c r="L8" s="34"/>
      <c r="M8" s="45"/>
      <c r="N8" s="2"/>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09"/>
      <c r="C18" s="409"/>
      <c r="D18" s="409"/>
      <c r="E18" s="409"/>
      <c r="F18" s="409"/>
      <c r="G18" s="410"/>
      <c r="H18" s="7"/>
      <c r="I18" s="7"/>
      <c r="J18" s="7"/>
      <c r="K18" s="7"/>
      <c r="L18" s="7"/>
      <c r="M18" s="7"/>
      <c r="N18" s="85"/>
      <c r="O18" s="82"/>
      <c r="P18" s="59"/>
      <c r="Q18" s="38"/>
      <c r="R18" s="8"/>
      <c r="S18" s="8"/>
      <c r="T18" s="8"/>
    </row>
    <row r="19" spans="1:20" x14ac:dyDescent="0.2">
      <c r="A19" s="36"/>
      <c r="B19" s="423"/>
      <c r="C19" s="424"/>
      <c r="D19" s="424"/>
      <c r="E19" s="424"/>
      <c r="F19" s="424"/>
      <c r="G19" s="424"/>
      <c r="H19" s="85"/>
      <c r="I19" s="86"/>
      <c r="J19" s="87"/>
      <c r="K19" s="50"/>
      <c r="L19" s="87"/>
      <c r="M19" s="88"/>
      <c r="N19" s="85"/>
      <c r="O19" s="82"/>
      <c r="P19" s="59"/>
      <c r="Q19" s="38"/>
      <c r="R19" s="8"/>
      <c r="S19" s="8"/>
      <c r="T19" s="8"/>
    </row>
    <row r="20" spans="1:20" x14ac:dyDescent="0.2">
      <c r="A20" s="37"/>
      <c r="B20" s="408"/>
      <c r="C20" s="415"/>
      <c r="D20" s="408"/>
      <c r="E20" s="415"/>
      <c r="F20" s="408"/>
      <c r="G20" s="415"/>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16"/>
      <c r="B22" s="418"/>
      <c r="C22" s="419"/>
      <c r="D22" s="419"/>
      <c r="E22" s="419"/>
      <c r="F22" s="419"/>
      <c r="G22" s="419"/>
      <c r="H22" s="85"/>
      <c r="I22" s="86"/>
      <c r="J22" s="87"/>
      <c r="K22" s="50"/>
      <c r="L22" s="87"/>
      <c r="M22" s="88"/>
      <c r="N22" s="85"/>
      <c r="O22" s="82"/>
      <c r="P22" s="59"/>
      <c r="Q22" s="38"/>
      <c r="R22" s="8"/>
      <c r="S22" s="8"/>
      <c r="T22" s="8"/>
    </row>
    <row r="23" spans="1:20" x14ac:dyDescent="0.2">
      <c r="A23" s="417"/>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4" ht="18.75" x14ac:dyDescent="0.3">
      <c r="A1" s="73" t="s">
        <v>57</v>
      </c>
      <c r="M1" s="74" t="e">
        <f>#REF!</f>
        <v>#REF!</v>
      </c>
    </row>
    <row r="2" spans="1:24" ht="7.5" customHeight="1" x14ac:dyDescent="0.2"/>
    <row r="3" spans="1:24" x14ac:dyDescent="0.2">
      <c r="A3" s="27"/>
      <c r="B3" s="409"/>
      <c r="C3" s="409"/>
      <c r="D3" s="409"/>
      <c r="E3" s="409"/>
      <c r="F3" s="409"/>
      <c r="G3" s="410"/>
      <c r="H3" s="411"/>
      <c r="I3" s="409"/>
      <c r="J3" s="409"/>
      <c r="K3" s="409"/>
      <c r="L3" s="409"/>
      <c r="M3" s="409"/>
      <c r="N3" s="9"/>
    </row>
    <row r="4" spans="1:24" x14ac:dyDescent="0.2">
      <c r="A4" s="27"/>
      <c r="B4" s="412"/>
      <c r="C4" s="413"/>
      <c r="D4" s="413"/>
      <c r="E4" s="413"/>
      <c r="F4" s="413"/>
      <c r="G4" s="414"/>
      <c r="H4" s="412"/>
      <c r="I4" s="413"/>
      <c r="J4" s="413"/>
      <c r="K4" s="413"/>
      <c r="L4" s="413"/>
      <c r="M4" s="413"/>
      <c r="N4" s="39"/>
    </row>
    <row r="5" spans="1:24" x14ac:dyDescent="0.2">
      <c r="A5" s="15"/>
      <c r="B5" s="407"/>
      <c r="C5" s="415"/>
      <c r="D5" s="407"/>
      <c r="E5" s="415"/>
      <c r="F5" s="407"/>
      <c r="G5" s="415"/>
      <c r="H5" s="407"/>
      <c r="I5" s="415"/>
      <c r="J5" s="407"/>
      <c r="K5" s="415"/>
      <c r="L5" s="407"/>
      <c r="M5" s="408"/>
      <c r="N5" s="58"/>
    </row>
    <row r="6" spans="1:24" x14ac:dyDescent="0.2">
      <c r="A6" s="47"/>
      <c r="B6" s="63"/>
      <c r="C6" s="31"/>
      <c r="D6" s="31"/>
      <c r="E6" s="31"/>
      <c r="F6" s="31"/>
      <c r="G6" s="31"/>
      <c r="H6" s="31"/>
      <c r="I6" s="31"/>
      <c r="J6" s="31"/>
      <c r="K6" s="31"/>
      <c r="L6" s="31"/>
      <c r="M6" s="32"/>
      <c r="N6" s="58"/>
    </row>
    <row r="7" spans="1:24" x14ac:dyDescent="0.2">
      <c r="A7" s="420"/>
      <c r="B7" s="418"/>
      <c r="C7" s="419"/>
      <c r="D7" s="419"/>
      <c r="E7" s="419"/>
      <c r="F7" s="419"/>
      <c r="G7" s="422"/>
      <c r="H7" s="418"/>
      <c r="I7" s="419"/>
      <c r="J7" s="419"/>
      <c r="K7" s="419"/>
      <c r="L7" s="419"/>
      <c r="M7" s="419"/>
      <c r="N7" s="40"/>
    </row>
    <row r="8" spans="1:24" x14ac:dyDescent="0.2">
      <c r="A8" s="421"/>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09"/>
      <c r="C18" s="409"/>
      <c r="D18" s="409"/>
      <c r="E18" s="409"/>
      <c r="F18" s="409"/>
      <c r="G18" s="410"/>
      <c r="H18" s="82"/>
      <c r="I18" s="82"/>
      <c r="J18" s="82"/>
      <c r="K18" s="82"/>
      <c r="L18" s="82"/>
      <c r="M18" s="82"/>
      <c r="N18" s="85"/>
      <c r="O18" s="82"/>
    </row>
    <row r="19" spans="1:15" x14ac:dyDescent="0.2">
      <c r="A19" s="36"/>
      <c r="B19" s="423"/>
      <c r="C19" s="424"/>
      <c r="D19" s="424"/>
      <c r="E19" s="424"/>
      <c r="F19" s="424"/>
      <c r="G19" s="424"/>
      <c r="H19" s="85"/>
      <c r="I19" s="86"/>
      <c r="J19" s="87"/>
      <c r="K19" s="50"/>
      <c r="L19" s="87"/>
      <c r="M19" s="88"/>
      <c r="N19" s="85"/>
      <c r="O19" s="82"/>
    </row>
    <row r="20" spans="1:15" x14ac:dyDescent="0.2">
      <c r="A20" s="37"/>
      <c r="B20" s="408"/>
      <c r="C20" s="415"/>
      <c r="D20" s="408"/>
      <c r="E20" s="415"/>
      <c r="F20" s="408"/>
      <c r="G20" s="415"/>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16"/>
      <c r="B22" s="418"/>
      <c r="C22" s="419"/>
      <c r="D22" s="419"/>
      <c r="E22" s="419"/>
      <c r="F22" s="419"/>
      <c r="G22" s="419"/>
      <c r="H22" s="85"/>
      <c r="I22" s="86"/>
      <c r="J22" s="87"/>
      <c r="K22" s="50"/>
      <c r="L22" s="87"/>
      <c r="M22" s="88"/>
      <c r="N22" s="85"/>
      <c r="O22" s="82"/>
    </row>
    <row r="23" spans="1:15" x14ac:dyDescent="0.2">
      <c r="A23" s="417"/>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58</v>
      </c>
      <c r="B1" s="82"/>
      <c r="C1" s="82"/>
      <c r="D1" s="82"/>
      <c r="E1" s="82"/>
      <c r="F1" s="82"/>
      <c r="G1" s="82"/>
      <c r="H1" s="82"/>
      <c r="I1" s="82"/>
      <c r="J1" s="82"/>
      <c r="K1" s="82"/>
      <c r="L1" s="82"/>
      <c r="M1" s="74" t="e">
        <f>#REF!</f>
        <v>#REF!</v>
      </c>
      <c r="N1" s="82"/>
      <c r="O1" s="82"/>
    </row>
    <row r="2" spans="1:21" ht="7.5" customHeight="1" x14ac:dyDescent="0.3">
      <c r="A2" s="73"/>
      <c r="B2" s="82"/>
      <c r="C2" s="82"/>
      <c r="D2" s="82"/>
      <c r="E2" s="82"/>
      <c r="F2" s="82"/>
      <c r="G2" s="82"/>
      <c r="H2" s="82"/>
      <c r="I2" s="82"/>
      <c r="J2" s="82"/>
      <c r="K2" s="82"/>
      <c r="L2" s="82"/>
      <c r="M2" s="82"/>
      <c r="N2" s="82"/>
      <c r="O2" s="82"/>
    </row>
    <row r="3" spans="1:21" x14ac:dyDescent="0.2">
      <c r="A3" s="27"/>
      <c r="B3" s="409"/>
      <c r="C3" s="409"/>
      <c r="D3" s="409"/>
      <c r="E3" s="409"/>
      <c r="F3" s="409"/>
      <c r="G3" s="410"/>
      <c r="H3" s="411"/>
      <c r="I3" s="409"/>
      <c r="J3" s="409"/>
      <c r="K3" s="409"/>
      <c r="L3" s="409"/>
      <c r="M3" s="409"/>
      <c r="N3" s="9"/>
    </row>
    <row r="4" spans="1:21" ht="13.5" customHeight="1" x14ac:dyDescent="0.2">
      <c r="A4" s="27"/>
      <c r="B4" s="412"/>
      <c r="C4" s="413"/>
      <c r="D4" s="413"/>
      <c r="E4" s="413"/>
      <c r="F4" s="413"/>
      <c r="G4" s="414"/>
      <c r="H4" s="412"/>
      <c r="I4" s="413"/>
      <c r="J4" s="413"/>
      <c r="K4" s="413"/>
      <c r="L4" s="413"/>
      <c r="M4" s="413"/>
      <c r="N4" s="39"/>
    </row>
    <row r="5" spans="1:21" x14ac:dyDescent="0.2">
      <c r="A5" s="15"/>
      <c r="B5" s="407"/>
      <c r="C5" s="415"/>
      <c r="D5" s="407"/>
      <c r="E5" s="415"/>
      <c r="F5" s="407"/>
      <c r="G5" s="415"/>
      <c r="H5" s="407"/>
      <c r="I5" s="415"/>
      <c r="J5" s="407"/>
      <c r="K5" s="415"/>
      <c r="L5" s="407"/>
      <c r="M5" s="408"/>
      <c r="N5" s="58"/>
    </row>
    <row r="6" spans="1:21" x14ac:dyDescent="0.2">
      <c r="A6" s="13"/>
      <c r="B6" s="63"/>
      <c r="C6" s="31"/>
      <c r="D6" s="31"/>
      <c r="E6" s="31"/>
      <c r="F6" s="31"/>
      <c r="G6" s="31"/>
      <c r="H6" s="31"/>
      <c r="I6" s="31"/>
      <c r="J6" s="31"/>
      <c r="K6" s="31"/>
      <c r="L6" s="31"/>
      <c r="M6" s="48"/>
      <c r="N6" s="58"/>
    </row>
    <row r="7" spans="1:21" x14ac:dyDescent="0.2">
      <c r="A7" s="420"/>
      <c r="B7" s="418"/>
      <c r="C7" s="419"/>
      <c r="D7" s="419"/>
      <c r="E7" s="419"/>
      <c r="F7" s="419"/>
      <c r="G7" s="422"/>
      <c r="H7" s="418"/>
      <c r="I7" s="419"/>
      <c r="J7" s="419"/>
      <c r="K7" s="419"/>
      <c r="L7" s="419"/>
      <c r="M7" s="419"/>
      <c r="N7" s="40"/>
    </row>
    <row r="8" spans="1:21" x14ac:dyDescent="0.2">
      <c r="A8" s="421"/>
      <c r="B8" s="33"/>
      <c r="C8" s="45"/>
      <c r="D8" s="34"/>
      <c r="E8" s="45"/>
      <c r="F8" s="34"/>
      <c r="G8" s="45"/>
      <c r="H8" s="33"/>
      <c r="I8" s="45"/>
      <c r="J8" s="34"/>
      <c r="K8" s="45"/>
      <c r="L8" s="34"/>
      <c r="M8" s="45"/>
      <c r="N8" s="2"/>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09"/>
      <c r="C18" s="409"/>
      <c r="D18" s="409"/>
      <c r="E18" s="409"/>
      <c r="F18" s="409"/>
      <c r="G18" s="410"/>
      <c r="H18" s="7"/>
      <c r="I18" s="7"/>
      <c r="J18" s="7"/>
      <c r="K18" s="7"/>
      <c r="L18" s="7"/>
      <c r="M18" s="7"/>
      <c r="N18" s="85"/>
      <c r="O18" s="82"/>
      <c r="P18" s="59"/>
      <c r="Q18" s="38"/>
      <c r="R18" s="8"/>
      <c r="S18" s="8"/>
      <c r="T18" s="8"/>
    </row>
    <row r="19" spans="1:20" x14ac:dyDescent="0.2">
      <c r="A19" s="36"/>
      <c r="B19" s="423"/>
      <c r="C19" s="424"/>
      <c r="D19" s="424"/>
      <c r="E19" s="424"/>
      <c r="F19" s="424"/>
      <c r="G19" s="424"/>
      <c r="H19" s="85"/>
      <c r="I19" s="86"/>
      <c r="J19" s="87"/>
      <c r="K19" s="50"/>
      <c r="L19" s="87"/>
      <c r="M19" s="88"/>
      <c r="N19" s="85"/>
      <c r="O19" s="82"/>
      <c r="P19" s="59"/>
      <c r="Q19" s="38"/>
      <c r="R19" s="8"/>
      <c r="S19" s="8"/>
      <c r="T19" s="8"/>
    </row>
    <row r="20" spans="1:20" x14ac:dyDescent="0.2">
      <c r="A20" s="37"/>
      <c r="B20" s="408"/>
      <c r="C20" s="415"/>
      <c r="D20" s="408"/>
      <c r="E20" s="415"/>
      <c r="F20" s="408"/>
      <c r="G20" s="415"/>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16"/>
      <c r="B22" s="418"/>
      <c r="C22" s="419"/>
      <c r="D22" s="419"/>
      <c r="E22" s="419"/>
      <c r="F22" s="419"/>
      <c r="G22" s="419"/>
      <c r="H22" s="85"/>
      <c r="I22" s="86"/>
      <c r="J22" s="87"/>
      <c r="K22" s="50"/>
      <c r="L22" s="87"/>
      <c r="M22" s="88"/>
      <c r="N22" s="85"/>
      <c r="O22" s="82"/>
      <c r="P22" s="59"/>
      <c r="Q22" s="38"/>
      <c r="R22" s="8"/>
      <c r="S22" s="8"/>
      <c r="T22" s="8"/>
    </row>
    <row r="23" spans="1:20" x14ac:dyDescent="0.2">
      <c r="A23" s="417"/>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4" ht="18.75" x14ac:dyDescent="0.3">
      <c r="A1" s="73" t="s">
        <v>59</v>
      </c>
      <c r="M1" s="74" t="e">
        <f>#REF!</f>
        <v>#REF!</v>
      </c>
    </row>
    <row r="2" spans="1:24" ht="7.5" customHeight="1" x14ac:dyDescent="0.2"/>
    <row r="3" spans="1:24" x14ac:dyDescent="0.2">
      <c r="A3" s="27"/>
      <c r="B3" s="409"/>
      <c r="C3" s="409"/>
      <c r="D3" s="409"/>
      <c r="E3" s="409"/>
      <c r="F3" s="409"/>
      <c r="G3" s="410"/>
      <c r="H3" s="411"/>
      <c r="I3" s="409"/>
      <c r="J3" s="409"/>
      <c r="K3" s="409"/>
      <c r="L3" s="409"/>
      <c r="M3" s="409"/>
      <c r="N3" s="9"/>
    </row>
    <row r="4" spans="1:24" x14ac:dyDescent="0.2">
      <c r="A4" s="27"/>
      <c r="B4" s="412"/>
      <c r="C4" s="413"/>
      <c r="D4" s="413"/>
      <c r="E4" s="413"/>
      <c r="F4" s="413"/>
      <c r="G4" s="414"/>
      <c r="H4" s="412"/>
      <c r="I4" s="413"/>
      <c r="J4" s="413"/>
      <c r="K4" s="413"/>
      <c r="L4" s="413"/>
      <c r="M4" s="413"/>
      <c r="N4" s="39"/>
    </row>
    <row r="5" spans="1:24" x14ac:dyDescent="0.2">
      <c r="A5" s="15"/>
      <c r="B5" s="407"/>
      <c r="C5" s="415"/>
      <c r="D5" s="407"/>
      <c r="E5" s="415"/>
      <c r="F5" s="407"/>
      <c r="G5" s="415"/>
      <c r="H5" s="407"/>
      <c r="I5" s="415"/>
      <c r="J5" s="407"/>
      <c r="K5" s="415"/>
      <c r="L5" s="407"/>
      <c r="M5" s="408"/>
      <c r="N5" s="58"/>
    </row>
    <row r="6" spans="1:24" x14ac:dyDescent="0.2">
      <c r="A6" s="13"/>
      <c r="B6" s="63"/>
      <c r="C6" s="31"/>
      <c r="D6" s="31"/>
      <c r="E6" s="31"/>
      <c r="F6" s="31"/>
      <c r="G6" s="31"/>
      <c r="H6" s="31"/>
      <c r="I6" s="31"/>
      <c r="J6" s="31"/>
      <c r="K6" s="31"/>
      <c r="L6" s="31"/>
      <c r="M6" s="32"/>
      <c r="N6" s="58"/>
    </row>
    <row r="7" spans="1:24" x14ac:dyDescent="0.2">
      <c r="A7" s="420"/>
      <c r="B7" s="418"/>
      <c r="C7" s="419"/>
      <c r="D7" s="419"/>
      <c r="E7" s="419"/>
      <c r="F7" s="419"/>
      <c r="G7" s="422"/>
      <c r="H7" s="418"/>
      <c r="I7" s="419"/>
      <c r="J7" s="419"/>
      <c r="K7" s="419"/>
      <c r="L7" s="419"/>
      <c r="M7" s="419"/>
      <c r="N7" s="40"/>
    </row>
    <row r="8" spans="1:24" x14ac:dyDescent="0.2">
      <c r="A8" s="421"/>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09"/>
      <c r="C18" s="409"/>
      <c r="D18" s="409"/>
      <c r="E18" s="409"/>
      <c r="F18" s="409"/>
      <c r="G18" s="410"/>
      <c r="H18" s="82"/>
      <c r="I18" s="82"/>
      <c r="J18" s="82"/>
      <c r="K18" s="82"/>
      <c r="L18" s="82"/>
      <c r="M18" s="82"/>
      <c r="N18" s="85"/>
      <c r="O18" s="82"/>
    </row>
    <row r="19" spans="1:15" x14ac:dyDescent="0.2">
      <c r="A19" s="36"/>
      <c r="B19" s="423"/>
      <c r="C19" s="424"/>
      <c r="D19" s="424"/>
      <c r="E19" s="424"/>
      <c r="F19" s="424"/>
      <c r="G19" s="424"/>
      <c r="H19" s="85"/>
      <c r="I19" s="86"/>
      <c r="J19" s="87"/>
      <c r="K19" s="50"/>
      <c r="L19" s="87"/>
      <c r="M19" s="88"/>
      <c r="N19" s="85"/>
      <c r="O19" s="82"/>
    </row>
    <row r="20" spans="1:15" x14ac:dyDescent="0.2">
      <c r="A20" s="37"/>
      <c r="B20" s="408"/>
      <c r="C20" s="415"/>
      <c r="D20" s="408"/>
      <c r="E20" s="415"/>
      <c r="F20" s="408"/>
      <c r="G20" s="415"/>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16"/>
      <c r="B22" s="418"/>
      <c r="C22" s="419"/>
      <c r="D22" s="419"/>
      <c r="E22" s="419"/>
      <c r="F22" s="419"/>
      <c r="G22" s="419"/>
      <c r="H22" s="85"/>
      <c r="I22" s="86"/>
      <c r="J22" s="87"/>
      <c r="K22" s="50"/>
      <c r="L22" s="87"/>
      <c r="M22" s="88"/>
      <c r="N22" s="85"/>
      <c r="O22" s="82"/>
    </row>
    <row r="23" spans="1:15" x14ac:dyDescent="0.2">
      <c r="A23" s="417"/>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60</v>
      </c>
      <c r="B1" s="82"/>
      <c r="C1" s="82"/>
      <c r="D1" s="82"/>
      <c r="E1" s="82"/>
      <c r="F1" s="82"/>
      <c r="G1" s="82"/>
      <c r="H1" s="82"/>
      <c r="I1" s="82"/>
      <c r="J1" s="82"/>
      <c r="K1" s="82"/>
      <c r="L1" s="82"/>
      <c r="M1" s="74" t="e">
        <f>#REF!</f>
        <v>#REF!</v>
      </c>
      <c r="N1" s="82"/>
      <c r="O1" s="82"/>
    </row>
    <row r="2" spans="1:21" ht="7.5" customHeight="1" x14ac:dyDescent="0.3">
      <c r="A2" s="73"/>
      <c r="B2" s="82"/>
      <c r="C2" s="82"/>
      <c r="D2" s="82"/>
      <c r="E2" s="82"/>
      <c r="F2" s="82"/>
      <c r="G2" s="82"/>
      <c r="H2" s="82"/>
      <c r="I2" s="82"/>
      <c r="J2" s="82"/>
      <c r="K2" s="82"/>
      <c r="L2" s="82"/>
      <c r="M2" s="82"/>
      <c r="N2" s="82"/>
      <c r="O2" s="82"/>
    </row>
    <row r="3" spans="1:21" x14ac:dyDescent="0.2">
      <c r="A3" s="27"/>
      <c r="B3" s="409"/>
      <c r="C3" s="409"/>
      <c r="D3" s="409"/>
      <c r="E3" s="409"/>
      <c r="F3" s="409"/>
      <c r="G3" s="410"/>
      <c r="H3" s="411"/>
      <c r="I3" s="409"/>
      <c r="J3" s="409"/>
      <c r="K3" s="409"/>
      <c r="L3" s="409"/>
      <c r="M3" s="409"/>
      <c r="N3" s="9"/>
    </row>
    <row r="4" spans="1:21" ht="13.5" customHeight="1" x14ac:dyDescent="0.2">
      <c r="A4" s="27"/>
      <c r="B4" s="412"/>
      <c r="C4" s="413"/>
      <c r="D4" s="413"/>
      <c r="E4" s="413"/>
      <c r="F4" s="413"/>
      <c r="G4" s="414"/>
      <c r="H4" s="412"/>
      <c r="I4" s="413"/>
      <c r="J4" s="413"/>
      <c r="K4" s="413"/>
      <c r="L4" s="413"/>
      <c r="M4" s="413"/>
      <c r="N4" s="39"/>
    </row>
    <row r="5" spans="1:21" x14ac:dyDescent="0.2">
      <c r="A5" s="15"/>
      <c r="B5" s="407"/>
      <c r="C5" s="415"/>
      <c r="D5" s="407"/>
      <c r="E5" s="415"/>
      <c r="F5" s="407"/>
      <c r="G5" s="415"/>
      <c r="H5" s="407"/>
      <c r="I5" s="415"/>
      <c r="J5" s="407"/>
      <c r="K5" s="415"/>
      <c r="L5" s="407"/>
      <c r="M5" s="408"/>
      <c r="N5" s="58"/>
    </row>
    <row r="6" spans="1:21" x14ac:dyDescent="0.2">
      <c r="A6" s="13"/>
      <c r="B6" s="63"/>
      <c r="C6" s="31"/>
      <c r="D6" s="31"/>
      <c r="E6" s="31"/>
      <c r="F6" s="31"/>
      <c r="G6" s="31"/>
      <c r="H6" s="31"/>
      <c r="I6" s="31"/>
      <c r="J6" s="31"/>
      <c r="K6" s="31"/>
      <c r="L6" s="31"/>
      <c r="M6" s="48"/>
      <c r="N6" s="58"/>
    </row>
    <row r="7" spans="1:21" x14ac:dyDescent="0.2">
      <c r="A7" s="420"/>
      <c r="B7" s="418"/>
      <c r="C7" s="419"/>
      <c r="D7" s="419"/>
      <c r="E7" s="419"/>
      <c r="F7" s="419"/>
      <c r="G7" s="422"/>
      <c r="H7" s="418"/>
      <c r="I7" s="419"/>
      <c r="J7" s="419"/>
      <c r="K7" s="419"/>
      <c r="L7" s="419"/>
      <c r="M7" s="419"/>
      <c r="N7" s="40"/>
    </row>
    <row r="8" spans="1:21" x14ac:dyDescent="0.2">
      <c r="A8" s="421"/>
      <c r="B8" s="33"/>
      <c r="C8" s="45"/>
      <c r="D8" s="34"/>
      <c r="E8" s="45"/>
      <c r="F8" s="34"/>
      <c r="G8" s="45"/>
      <c r="H8" s="33"/>
      <c r="I8" s="45"/>
      <c r="J8" s="34"/>
      <c r="K8" s="45"/>
      <c r="L8" s="34"/>
      <c r="M8" s="45"/>
      <c r="N8" s="2"/>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09"/>
      <c r="C18" s="409"/>
      <c r="D18" s="409"/>
      <c r="E18" s="409"/>
      <c r="F18" s="409"/>
      <c r="G18" s="410"/>
      <c r="H18" s="7"/>
      <c r="I18" s="7"/>
      <c r="J18" s="7"/>
      <c r="K18" s="7"/>
      <c r="L18" s="7"/>
      <c r="M18" s="7"/>
      <c r="N18" s="85"/>
      <c r="O18" s="82"/>
      <c r="P18" s="59"/>
      <c r="Q18" s="38"/>
      <c r="R18" s="8"/>
      <c r="S18" s="8"/>
      <c r="T18" s="8"/>
    </row>
    <row r="19" spans="1:20" x14ac:dyDescent="0.2">
      <c r="A19" s="36"/>
      <c r="B19" s="423"/>
      <c r="C19" s="424"/>
      <c r="D19" s="424"/>
      <c r="E19" s="424"/>
      <c r="F19" s="424"/>
      <c r="G19" s="424"/>
      <c r="H19" s="85"/>
      <c r="I19" s="86"/>
      <c r="J19" s="87"/>
      <c r="K19" s="50"/>
      <c r="L19" s="87"/>
      <c r="M19" s="88"/>
      <c r="N19" s="85"/>
      <c r="O19" s="82"/>
      <c r="P19" s="59"/>
      <c r="Q19" s="38"/>
      <c r="R19" s="8"/>
      <c r="S19" s="8"/>
      <c r="T19" s="8"/>
    </row>
    <row r="20" spans="1:20" x14ac:dyDescent="0.2">
      <c r="A20" s="37"/>
      <c r="B20" s="408"/>
      <c r="C20" s="415"/>
      <c r="D20" s="408"/>
      <c r="E20" s="415"/>
      <c r="F20" s="408"/>
      <c r="G20" s="415"/>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16"/>
      <c r="B22" s="418"/>
      <c r="C22" s="419"/>
      <c r="D22" s="419"/>
      <c r="E22" s="419"/>
      <c r="F22" s="419"/>
      <c r="G22" s="419"/>
      <c r="H22" s="85"/>
      <c r="I22" s="86"/>
      <c r="J22" s="87"/>
      <c r="K22" s="50"/>
      <c r="L22" s="87"/>
      <c r="M22" s="88"/>
      <c r="N22" s="85"/>
      <c r="O22" s="82"/>
      <c r="P22" s="59"/>
      <c r="Q22" s="38"/>
      <c r="R22" s="8"/>
      <c r="S22" s="8"/>
      <c r="T22" s="8"/>
    </row>
    <row r="23" spans="1:20" x14ac:dyDescent="0.2">
      <c r="A23" s="417"/>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zoomScaleNormal="100" zoomScaleSheetLayoutView="100" zoomScalePageLayoutView="70" workbookViewId="0">
      <selection activeCell="A64" sqref="A64"/>
    </sheetView>
  </sheetViews>
  <sheetFormatPr defaultRowHeight="12.75" x14ac:dyDescent="0.2"/>
  <cols>
    <col min="1" max="8" width="11" style="134" customWidth="1"/>
    <col min="9" max="9" width="11.42578125" style="134" customWidth="1"/>
    <col min="10" max="16384" width="9.140625" style="134"/>
  </cols>
  <sheetData>
    <row r="1" spans="1:9" ht="18.75" x14ac:dyDescent="0.3">
      <c r="A1" s="334" t="s">
        <v>206</v>
      </c>
      <c r="I1" s="135"/>
    </row>
    <row r="2" spans="1:9" s="177" customFormat="1" ht="6" customHeight="1" x14ac:dyDescent="0.25">
      <c r="A2" s="136"/>
    </row>
    <row r="3" spans="1:9" ht="12.75" customHeight="1" x14ac:dyDescent="0.2">
      <c r="A3" s="354" t="s">
        <v>289</v>
      </c>
      <c r="B3" s="354"/>
      <c r="C3" s="354"/>
      <c r="D3" s="354"/>
      <c r="E3" s="354"/>
      <c r="F3" s="354"/>
      <c r="G3" s="354"/>
      <c r="H3" s="354"/>
      <c r="I3" s="354"/>
    </row>
    <row r="4" spans="1:9" x14ac:dyDescent="0.2">
      <c r="A4" s="354"/>
      <c r="B4" s="354"/>
      <c r="C4" s="354"/>
      <c r="D4" s="354"/>
      <c r="E4" s="354"/>
      <c r="F4" s="354"/>
      <c r="G4" s="354"/>
      <c r="H4" s="354"/>
      <c r="I4" s="354"/>
    </row>
    <row r="5" spans="1:9" x14ac:dyDescent="0.2">
      <c r="A5" s="354"/>
      <c r="B5" s="354"/>
      <c r="C5" s="354"/>
      <c r="D5" s="354"/>
      <c r="E5" s="354"/>
      <c r="F5" s="354"/>
      <c r="G5" s="354"/>
      <c r="H5" s="354"/>
      <c r="I5" s="354"/>
    </row>
    <row r="6" spans="1:9" x14ac:dyDescent="0.2">
      <c r="A6" s="354"/>
      <c r="B6" s="354"/>
      <c r="C6" s="354"/>
      <c r="D6" s="354"/>
      <c r="E6" s="354"/>
      <c r="F6" s="354"/>
      <c r="G6" s="354"/>
      <c r="H6" s="354"/>
      <c r="I6" s="354"/>
    </row>
    <row r="7" spans="1:9" x14ac:dyDescent="0.2">
      <c r="A7" s="354"/>
      <c r="B7" s="354"/>
      <c r="C7" s="354"/>
      <c r="D7" s="354"/>
      <c r="E7" s="354"/>
      <c r="F7" s="354"/>
      <c r="G7" s="354"/>
      <c r="H7" s="354"/>
      <c r="I7" s="354"/>
    </row>
    <row r="8" spans="1:9" x14ac:dyDescent="0.2">
      <c r="A8" s="354"/>
      <c r="B8" s="354"/>
      <c r="C8" s="354"/>
      <c r="D8" s="354"/>
      <c r="E8" s="354"/>
      <c r="F8" s="354"/>
      <c r="G8" s="354"/>
      <c r="H8" s="354"/>
      <c r="I8" s="354"/>
    </row>
    <row r="9" spans="1:9" x14ac:dyDescent="0.2">
      <c r="A9" s="354"/>
      <c r="B9" s="354"/>
      <c r="C9" s="354"/>
      <c r="D9" s="354"/>
      <c r="E9" s="354"/>
      <c r="F9" s="354"/>
      <c r="G9" s="354"/>
      <c r="H9" s="354"/>
      <c r="I9" s="354"/>
    </row>
    <row r="10" spans="1:9" x14ac:dyDescent="0.2">
      <c r="A10" s="354"/>
      <c r="B10" s="354"/>
      <c r="C10" s="354"/>
      <c r="D10" s="354"/>
      <c r="E10" s="354"/>
      <c r="F10" s="354"/>
      <c r="G10" s="354"/>
      <c r="H10" s="354"/>
      <c r="I10" s="354"/>
    </row>
    <row r="11" spans="1:9" x14ac:dyDescent="0.2">
      <c r="A11" s="354"/>
      <c r="B11" s="354"/>
      <c r="C11" s="354"/>
      <c r="D11" s="354"/>
      <c r="E11" s="354"/>
      <c r="F11" s="354"/>
      <c r="G11" s="354"/>
      <c r="H11" s="354"/>
      <c r="I11" s="354"/>
    </row>
    <row r="12" spans="1:9" x14ac:dyDescent="0.2">
      <c r="A12" s="354"/>
      <c r="B12" s="354"/>
      <c r="C12" s="354"/>
      <c r="D12" s="354"/>
      <c r="E12" s="354"/>
      <c r="F12" s="354"/>
      <c r="G12" s="354"/>
      <c r="H12" s="354"/>
      <c r="I12" s="354"/>
    </row>
    <row r="13" spans="1:9" x14ac:dyDescent="0.2">
      <c r="A13" s="354"/>
      <c r="B13" s="354"/>
      <c r="C13" s="354"/>
      <c r="D13" s="354"/>
      <c r="E13" s="354"/>
      <c r="F13" s="354"/>
      <c r="G13" s="354"/>
      <c r="H13" s="354"/>
      <c r="I13" s="354"/>
    </row>
    <row r="14" spans="1:9" x14ac:dyDescent="0.2">
      <c r="A14" s="354"/>
      <c r="B14" s="354"/>
      <c r="C14" s="354"/>
      <c r="D14" s="354"/>
      <c r="E14" s="354"/>
      <c r="F14" s="354"/>
      <c r="G14" s="354"/>
      <c r="H14" s="354"/>
      <c r="I14" s="354"/>
    </row>
    <row r="15" spans="1:9" x14ac:dyDescent="0.2">
      <c r="A15" s="354"/>
      <c r="B15" s="354"/>
      <c r="C15" s="354"/>
      <c r="D15" s="354"/>
      <c r="E15" s="354"/>
      <c r="F15" s="354"/>
      <c r="G15" s="354"/>
      <c r="H15" s="354"/>
      <c r="I15" s="354"/>
    </row>
    <row r="16" spans="1:9" x14ac:dyDescent="0.2">
      <c r="A16" s="354"/>
      <c r="B16" s="354"/>
      <c r="C16" s="354"/>
      <c r="D16" s="354"/>
      <c r="E16" s="354"/>
      <c r="F16" s="354"/>
      <c r="G16" s="354"/>
      <c r="H16" s="354"/>
      <c r="I16" s="354"/>
    </row>
    <row r="17" spans="1:9" x14ac:dyDescent="0.2">
      <c r="A17" s="354"/>
      <c r="B17" s="354"/>
      <c r="C17" s="354"/>
      <c r="D17" s="354"/>
      <c r="E17" s="354"/>
      <c r="F17" s="354"/>
      <c r="G17" s="354"/>
      <c r="H17" s="354"/>
      <c r="I17" s="354"/>
    </row>
    <row r="18" spans="1:9" x14ac:dyDescent="0.2">
      <c r="A18" s="354"/>
      <c r="B18" s="354"/>
      <c r="C18" s="354"/>
      <c r="D18" s="354"/>
      <c r="E18" s="354"/>
      <c r="F18" s="354"/>
      <c r="G18" s="354"/>
      <c r="H18" s="354"/>
      <c r="I18" s="354"/>
    </row>
    <row r="19" spans="1:9" x14ac:dyDescent="0.2">
      <c r="A19" s="354"/>
      <c r="B19" s="354"/>
      <c r="C19" s="354"/>
      <c r="D19" s="354"/>
      <c r="E19" s="354"/>
      <c r="F19" s="354"/>
      <c r="G19" s="354"/>
      <c r="H19" s="354"/>
      <c r="I19" s="354"/>
    </row>
    <row r="20" spans="1:9" x14ac:dyDescent="0.2">
      <c r="A20" s="354"/>
      <c r="B20" s="354"/>
      <c r="C20" s="354"/>
      <c r="D20" s="354"/>
      <c r="E20" s="354"/>
      <c r="F20" s="354"/>
      <c r="G20" s="354"/>
      <c r="H20" s="354"/>
      <c r="I20" s="354"/>
    </row>
    <row r="21" spans="1:9" x14ac:dyDescent="0.2">
      <c r="A21" s="354"/>
      <c r="B21" s="354"/>
      <c r="C21" s="354"/>
      <c r="D21" s="354"/>
      <c r="E21" s="354"/>
      <c r="F21" s="354"/>
      <c r="G21" s="354"/>
      <c r="H21" s="354"/>
      <c r="I21" s="354"/>
    </row>
    <row r="22" spans="1:9" x14ac:dyDescent="0.2">
      <c r="A22" s="354"/>
      <c r="B22" s="354"/>
      <c r="C22" s="354"/>
      <c r="D22" s="354"/>
      <c r="E22" s="354"/>
      <c r="F22" s="354"/>
      <c r="G22" s="354"/>
      <c r="H22" s="354"/>
      <c r="I22" s="354"/>
    </row>
    <row r="23" spans="1:9" x14ac:dyDescent="0.2">
      <c r="A23" s="354"/>
      <c r="B23" s="354"/>
      <c r="C23" s="354"/>
      <c r="D23" s="354"/>
      <c r="E23" s="354"/>
      <c r="F23" s="354"/>
      <c r="G23" s="354"/>
      <c r="H23" s="354"/>
      <c r="I23" s="354"/>
    </row>
    <row r="24" spans="1:9" x14ac:dyDescent="0.2">
      <c r="A24" s="354"/>
      <c r="B24" s="354"/>
      <c r="C24" s="354"/>
      <c r="D24" s="354"/>
      <c r="E24" s="354"/>
      <c r="F24" s="354"/>
      <c r="G24" s="354"/>
      <c r="H24" s="354"/>
      <c r="I24" s="354"/>
    </row>
    <row r="25" spans="1:9" x14ac:dyDescent="0.2">
      <c r="A25" s="354"/>
      <c r="B25" s="354"/>
      <c r="C25" s="354"/>
      <c r="D25" s="354"/>
      <c r="E25" s="354"/>
      <c r="F25" s="354"/>
      <c r="G25" s="354"/>
      <c r="H25" s="354"/>
      <c r="I25" s="354"/>
    </row>
    <row r="26" spans="1:9" x14ac:dyDescent="0.2">
      <c r="A26" s="354"/>
      <c r="B26" s="354"/>
      <c r="C26" s="354"/>
      <c r="D26" s="354"/>
      <c r="E26" s="354"/>
      <c r="F26" s="354"/>
      <c r="G26" s="354"/>
      <c r="H26" s="354"/>
      <c r="I26" s="354"/>
    </row>
    <row r="27" spans="1:9" x14ac:dyDescent="0.2">
      <c r="A27" s="354"/>
      <c r="B27" s="354"/>
      <c r="C27" s="354"/>
      <c r="D27" s="354"/>
      <c r="E27" s="354"/>
      <c r="F27" s="354"/>
      <c r="G27" s="354"/>
      <c r="H27" s="354"/>
      <c r="I27" s="354"/>
    </row>
    <row r="28" spans="1:9" x14ac:dyDescent="0.2">
      <c r="A28" s="354"/>
      <c r="B28" s="354"/>
      <c r="C28" s="354"/>
      <c r="D28" s="354"/>
      <c r="E28" s="354"/>
      <c r="F28" s="354"/>
      <c r="G28" s="354"/>
      <c r="H28" s="354"/>
      <c r="I28" s="354"/>
    </row>
    <row r="29" spans="1:9" x14ac:dyDescent="0.2">
      <c r="A29" s="354"/>
      <c r="B29" s="354"/>
      <c r="C29" s="354"/>
      <c r="D29" s="354"/>
      <c r="E29" s="354"/>
      <c r="F29" s="354"/>
      <c r="G29" s="354"/>
      <c r="H29" s="354"/>
      <c r="I29" s="354"/>
    </row>
    <row r="30" spans="1:9" x14ac:dyDescent="0.2">
      <c r="A30" s="354"/>
      <c r="B30" s="354"/>
      <c r="C30" s="354"/>
      <c r="D30" s="354"/>
      <c r="E30" s="354"/>
      <c r="F30" s="354"/>
      <c r="G30" s="354"/>
      <c r="H30" s="354"/>
      <c r="I30" s="354"/>
    </row>
    <row r="31" spans="1:9" x14ac:dyDescent="0.2">
      <c r="A31" s="354"/>
      <c r="B31" s="354"/>
      <c r="C31" s="354"/>
      <c r="D31" s="354"/>
      <c r="E31" s="354"/>
      <c r="F31" s="354"/>
      <c r="G31" s="354"/>
      <c r="H31" s="354"/>
      <c r="I31" s="354"/>
    </row>
    <row r="32" spans="1:9" x14ac:dyDescent="0.2">
      <c r="A32" s="354"/>
      <c r="B32" s="354"/>
      <c r="C32" s="354"/>
      <c r="D32" s="354"/>
      <c r="E32" s="354"/>
      <c r="F32" s="354"/>
      <c r="G32" s="354"/>
      <c r="H32" s="354"/>
      <c r="I32" s="354"/>
    </row>
    <row r="33" spans="1:9" x14ac:dyDescent="0.2">
      <c r="A33" s="354"/>
      <c r="B33" s="354"/>
      <c r="C33" s="354"/>
      <c r="D33" s="354"/>
      <c r="E33" s="354"/>
      <c r="F33" s="354"/>
      <c r="G33" s="354"/>
      <c r="H33" s="354"/>
      <c r="I33" s="354"/>
    </row>
    <row r="34" spans="1:9" x14ac:dyDescent="0.2">
      <c r="A34" s="354"/>
      <c r="B34" s="354"/>
      <c r="C34" s="354"/>
      <c r="D34" s="354"/>
      <c r="E34" s="354"/>
      <c r="F34" s="354"/>
      <c r="G34" s="354"/>
      <c r="H34" s="354"/>
      <c r="I34" s="354"/>
    </row>
    <row r="35" spans="1:9" x14ac:dyDescent="0.2">
      <c r="A35" s="354"/>
      <c r="B35" s="354"/>
      <c r="C35" s="354"/>
      <c r="D35" s="354"/>
      <c r="E35" s="354"/>
      <c r="F35" s="354"/>
      <c r="G35" s="354"/>
      <c r="H35" s="354"/>
      <c r="I35" s="354"/>
    </row>
    <row r="36" spans="1:9" x14ac:dyDescent="0.2">
      <c r="A36" s="354"/>
      <c r="B36" s="354"/>
      <c r="C36" s="354"/>
      <c r="D36" s="354"/>
      <c r="E36" s="354"/>
      <c r="F36" s="354"/>
      <c r="G36" s="354"/>
      <c r="H36" s="354"/>
      <c r="I36" s="354"/>
    </row>
    <row r="37" spans="1:9" x14ac:dyDescent="0.2">
      <c r="A37" s="354"/>
      <c r="B37" s="354"/>
      <c r="C37" s="354"/>
      <c r="D37" s="354"/>
      <c r="E37" s="354"/>
      <c r="F37" s="354"/>
      <c r="G37" s="354"/>
      <c r="H37" s="354"/>
      <c r="I37" s="354"/>
    </row>
    <row r="38" spans="1:9" x14ac:dyDescent="0.2">
      <c r="A38" s="354"/>
      <c r="B38" s="354"/>
      <c r="C38" s="354"/>
      <c r="D38" s="354"/>
      <c r="E38" s="354"/>
      <c r="F38" s="354"/>
      <c r="G38" s="354"/>
      <c r="H38" s="354"/>
      <c r="I38" s="354"/>
    </row>
    <row r="39" spans="1:9" x14ac:dyDescent="0.2">
      <c r="A39" s="354"/>
      <c r="B39" s="354"/>
      <c r="C39" s="354"/>
      <c r="D39" s="354"/>
      <c r="E39" s="354"/>
      <c r="F39" s="354"/>
      <c r="G39" s="354"/>
      <c r="H39" s="354"/>
      <c r="I39" s="354"/>
    </row>
    <row r="40" spans="1:9" x14ac:dyDescent="0.2">
      <c r="A40" s="354"/>
      <c r="B40" s="354"/>
      <c r="C40" s="354"/>
      <c r="D40" s="354"/>
      <c r="E40" s="354"/>
      <c r="F40" s="354"/>
      <c r="G40" s="354"/>
      <c r="H40" s="354"/>
      <c r="I40" s="354"/>
    </row>
    <row r="41" spans="1:9" x14ac:dyDescent="0.2">
      <c r="A41" s="354"/>
      <c r="B41" s="354"/>
      <c r="C41" s="354"/>
      <c r="D41" s="354"/>
      <c r="E41" s="354"/>
      <c r="F41" s="354"/>
      <c r="G41" s="354"/>
      <c r="H41" s="354"/>
      <c r="I41" s="354"/>
    </row>
    <row r="42" spans="1:9" x14ac:dyDescent="0.2">
      <c r="A42" s="354"/>
      <c r="B42" s="354"/>
      <c r="C42" s="354"/>
      <c r="D42" s="354"/>
      <c r="E42" s="354"/>
      <c r="F42" s="354"/>
      <c r="G42" s="354"/>
      <c r="H42" s="354"/>
      <c r="I42" s="354"/>
    </row>
    <row r="43" spans="1:9" x14ac:dyDescent="0.2">
      <c r="A43" s="354"/>
      <c r="B43" s="354"/>
      <c r="C43" s="354"/>
      <c r="D43" s="354"/>
      <c r="E43" s="354"/>
      <c r="F43" s="354"/>
      <c r="G43" s="354"/>
      <c r="H43" s="354"/>
      <c r="I43" s="354"/>
    </row>
    <row r="44" spans="1:9" x14ac:dyDescent="0.2">
      <c r="A44" s="354"/>
      <c r="B44" s="354"/>
      <c r="C44" s="354"/>
      <c r="D44" s="354"/>
      <c r="E44" s="354"/>
      <c r="F44" s="354"/>
      <c r="G44" s="354"/>
      <c r="H44" s="354"/>
      <c r="I44" s="354"/>
    </row>
    <row r="45" spans="1:9" x14ac:dyDescent="0.2">
      <c r="A45" s="354"/>
      <c r="B45" s="354"/>
      <c r="C45" s="354"/>
      <c r="D45" s="354"/>
      <c r="E45" s="354"/>
      <c r="F45" s="354"/>
      <c r="G45" s="354"/>
      <c r="H45" s="354"/>
      <c r="I45" s="354"/>
    </row>
    <row r="46" spans="1:9" x14ac:dyDescent="0.2">
      <c r="A46" s="354"/>
      <c r="B46" s="354"/>
      <c r="C46" s="354"/>
      <c r="D46" s="354"/>
      <c r="E46" s="354"/>
      <c r="F46" s="354"/>
      <c r="G46" s="354"/>
      <c r="H46" s="354"/>
      <c r="I46" s="354"/>
    </row>
    <row r="47" spans="1:9" x14ac:dyDescent="0.2">
      <c r="A47" s="354"/>
      <c r="B47" s="354"/>
      <c r="C47" s="354"/>
      <c r="D47" s="354"/>
      <c r="E47" s="354"/>
      <c r="F47" s="354"/>
      <c r="G47" s="354"/>
      <c r="H47" s="354"/>
      <c r="I47" s="354"/>
    </row>
    <row r="48" spans="1:9" x14ac:dyDescent="0.2">
      <c r="A48" s="354"/>
      <c r="B48" s="354"/>
      <c r="C48" s="354"/>
      <c r="D48" s="354"/>
      <c r="E48" s="354"/>
      <c r="F48" s="354"/>
      <c r="G48" s="354"/>
      <c r="H48" s="354"/>
      <c r="I48" s="354"/>
    </row>
    <row r="49" spans="1:9" x14ac:dyDescent="0.2">
      <c r="A49" s="354"/>
      <c r="B49" s="354"/>
      <c r="C49" s="354"/>
      <c r="D49" s="354"/>
      <c r="E49" s="354"/>
      <c r="F49" s="354"/>
      <c r="G49" s="354"/>
      <c r="H49" s="354"/>
      <c r="I49" s="354"/>
    </row>
    <row r="50" spans="1:9" x14ac:dyDescent="0.2">
      <c r="A50" s="354"/>
      <c r="B50" s="354"/>
      <c r="C50" s="354"/>
      <c r="D50" s="354"/>
      <c r="E50" s="354"/>
      <c r="F50" s="354"/>
      <c r="G50" s="354"/>
      <c r="H50" s="354"/>
      <c r="I50" s="354"/>
    </row>
    <row r="51" spans="1:9" x14ac:dyDescent="0.2">
      <c r="A51" s="354"/>
      <c r="B51" s="354"/>
      <c r="C51" s="354"/>
      <c r="D51" s="354"/>
      <c r="E51" s="354"/>
      <c r="F51" s="354"/>
      <c r="G51" s="354"/>
      <c r="H51" s="354"/>
      <c r="I51" s="354"/>
    </row>
    <row r="52" spans="1:9" x14ac:dyDescent="0.2">
      <c r="A52" s="354"/>
      <c r="B52" s="354"/>
      <c r="C52" s="354"/>
      <c r="D52" s="354"/>
      <c r="E52" s="354"/>
      <c r="F52" s="354"/>
      <c r="G52" s="354"/>
      <c r="H52" s="354"/>
      <c r="I52" s="354"/>
    </row>
    <row r="53" spans="1:9" x14ac:dyDescent="0.2">
      <c r="A53" s="354"/>
      <c r="B53" s="354"/>
      <c r="C53" s="354"/>
      <c r="D53" s="354"/>
      <c r="E53" s="354"/>
      <c r="F53" s="354"/>
      <c r="G53" s="354"/>
      <c r="H53" s="354"/>
      <c r="I53" s="354"/>
    </row>
    <row r="54" spans="1:9" x14ac:dyDescent="0.2">
      <c r="A54" s="354"/>
      <c r="B54" s="354"/>
      <c r="C54" s="354"/>
      <c r="D54" s="354"/>
      <c r="E54" s="354"/>
      <c r="F54" s="354"/>
      <c r="G54" s="354"/>
      <c r="H54" s="354"/>
      <c r="I54" s="354"/>
    </row>
    <row r="55" spans="1:9" x14ac:dyDescent="0.2">
      <c r="A55" s="354"/>
      <c r="B55" s="354"/>
      <c r="C55" s="354"/>
      <c r="D55" s="354"/>
      <c r="E55" s="354"/>
      <c r="F55" s="354"/>
      <c r="G55" s="354"/>
      <c r="H55" s="354"/>
      <c r="I55" s="354"/>
    </row>
    <row r="56" spans="1:9" x14ac:dyDescent="0.2">
      <c r="A56" s="354"/>
      <c r="B56" s="354"/>
      <c r="C56" s="354"/>
      <c r="D56" s="354"/>
      <c r="E56" s="354"/>
      <c r="F56" s="354"/>
      <c r="G56" s="354"/>
      <c r="H56" s="354"/>
      <c r="I56" s="354"/>
    </row>
    <row r="57" spans="1:9" x14ac:dyDescent="0.2">
      <c r="A57" s="354"/>
      <c r="B57" s="354"/>
      <c r="C57" s="354"/>
      <c r="D57" s="354"/>
      <c r="E57" s="354"/>
      <c r="F57" s="354"/>
      <c r="G57" s="354"/>
      <c r="H57" s="354"/>
      <c r="I57" s="354"/>
    </row>
    <row r="58" spans="1:9" x14ac:dyDescent="0.2">
      <c r="A58" s="354"/>
      <c r="B58" s="354"/>
      <c r="C58" s="354"/>
      <c r="D58" s="354"/>
      <c r="E58" s="354"/>
      <c r="F58" s="354"/>
      <c r="G58" s="354"/>
      <c r="H58" s="354"/>
      <c r="I58" s="354"/>
    </row>
    <row r="59" spans="1:9" x14ac:dyDescent="0.2">
      <c r="A59" s="354"/>
      <c r="B59" s="354"/>
      <c r="C59" s="354"/>
      <c r="D59" s="354"/>
      <c r="E59" s="354"/>
      <c r="F59" s="354"/>
      <c r="G59" s="354"/>
      <c r="H59" s="354"/>
      <c r="I59" s="354"/>
    </row>
    <row r="60" spans="1:9" x14ac:dyDescent="0.2">
      <c r="A60" s="354"/>
      <c r="B60" s="354"/>
      <c r="C60" s="354"/>
      <c r="D60" s="354"/>
      <c r="E60" s="354"/>
      <c r="F60" s="354"/>
      <c r="G60" s="354"/>
      <c r="H60" s="354"/>
      <c r="I60" s="354"/>
    </row>
    <row r="61" spans="1:9" x14ac:dyDescent="0.2">
      <c r="A61" s="354"/>
      <c r="B61" s="354"/>
      <c r="C61" s="354"/>
      <c r="D61" s="354"/>
      <c r="E61" s="354"/>
      <c r="F61" s="354"/>
      <c r="G61" s="354"/>
      <c r="H61" s="354"/>
      <c r="I61" s="354"/>
    </row>
    <row r="62" spans="1:9" x14ac:dyDescent="0.2">
      <c r="A62" s="354"/>
      <c r="B62" s="354"/>
      <c r="C62" s="354"/>
      <c r="D62" s="354"/>
      <c r="E62" s="354"/>
      <c r="F62" s="354"/>
      <c r="G62" s="354"/>
      <c r="H62" s="354"/>
      <c r="I62" s="354"/>
    </row>
    <row r="63" spans="1:9" x14ac:dyDescent="0.2">
      <c r="A63" s="354"/>
      <c r="B63" s="354"/>
      <c r="C63" s="354"/>
      <c r="D63" s="354"/>
      <c r="E63" s="354"/>
      <c r="F63" s="354"/>
      <c r="G63" s="354"/>
      <c r="H63" s="354"/>
      <c r="I63" s="354"/>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customWidth="1"/>
    <col min="8" max="8" width="14.42578125" style="70" customWidth="1"/>
    <col min="9" max="9" width="8" style="70" bestFit="1" customWidth="1"/>
    <col min="10" max="10" width="14.42578125" style="70" customWidth="1"/>
    <col min="11" max="11" width="8" style="70" customWidth="1"/>
    <col min="12" max="12" width="14.42578125" style="70" customWidth="1"/>
    <col min="13" max="13" width="8" style="70" customWidth="1"/>
    <col min="14" max="26" width="9.140625" style="70" customWidth="1"/>
    <col min="27" max="16384" width="9.140625" style="70"/>
  </cols>
  <sheetData>
    <row r="1" spans="1:24" ht="18.75" x14ac:dyDescent="0.3">
      <c r="A1" s="73" t="s">
        <v>61</v>
      </c>
      <c r="M1" s="74" t="e">
        <f>#REF!</f>
        <v>#REF!</v>
      </c>
    </row>
    <row r="2" spans="1:24" ht="7.5" customHeight="1" x14ac:dyDescent="0.2"/>
    <row r="3" spans="1:24" x14ac:dyDescent="0.2">
      <c r="A3" s="27"/>
      <c r="B3" s="409"/>
      <c r="C3" s="409"/>
      <c r="D3" s="409"/>
      <c r="E3" s="409"/>
      <c r="F3" s="409"/>
      <c r="G3" s="410"/>
      <c r="H3" s="411"/>
      <c r="I3" s="409"/>
      <c r="J3" s="409"/>
      <c r="K3" s="409"/>
      <c r="L3" s="409"/>
      <c r="M3" s="409"/>
      <c r="N3" s="9"/>
    </row>
    <row r="4" spans="1:24" x14ac:dyDescent="0.2">
      <c r="A4" s="27"/>
      <c r="B4" s="412"/>
      <c r="C4" s="413"/>
      <c r="D4" s="413"/>
      <c r="E4" s="413"/>
      <c r="F4" s="413"/>
      <c r="G4" s="414"/>
      <c r="H4" s="412"/>
      <c r="I4" s="413"/>
      <c r="J4" s="413"/>
      <c r="K4" s="413"/>
      <c r="L4" s="413"/>
      <c r="M4" s="413"/>
      <c r="N4" s="39"/>
    </row>
    <row r="5" spans="1:24" x14ac:dyDescent="0.2">
      <c r="A5" s="15"/>
      <c r="B5" s="407"/>
      <c r="C5" s="415"/>
      <c r="D5" s="407"/>
      <c r="E5" s="415"/>
      <c r="F5" s="407"/>
      <c r="G5" s="415"/>
      <c r="H5" s="407"/>
      <c r="I5" s="415"/>
      <c r="J5" s="407"/>
      <c r="K5" s="415"/>
      <c r="L5" s="407"/>
      <c r="M5" s="408"/>
      <c r="N5" s="58"/>
    </row>
    <row r="6" spans="1:24" x14ac:dyDescent="0.2">
      <c r="A6" s="13"/>
      <c r="B6" s="63"/>
      <c r="C6" s="31"/>
      <c r="D6" s="31"/>
      <c r="E6" s="31"/>
      <c r="F6" s="31"/>
      <c r="G6" s="31"/>
      <c r="H6" s="31"/>
      <c r="I6" s="31"/>
      <c r="J6" s="31"/>
      <c r="K6" s="31"/>
      <c r="L6" s="31"/>
      <c r="M6" s="32"/>
      <c r="N6" s="58"/>
    </row>
    <row r="7" spans="1:24" x14ac:dyDescent="0.2">
      <c r="A7" s="420"/>
      <c r="B7" s="418"/>
      <c r="C7" s="419"/>
      <c r="D7" s="419"/>
      <c r="E7" s="419"/>
      <c r="F7" s="419"/>
      <c r="G7" s="422"/>
      <c r="H7" s="418"/>
      <c r="I7" s="419"/>
      <c r="J7" s="419"/>
      <c r="K7" s="419"/>
      <c r="L7" s="419"/>
      <c r="M7" s="419"/>
      <c r="N7" s="40"/>
    </row>
    <row r="8" spans="1:24" x14ac:dyDescent="0.2">
      <c r="A8" s="421"/>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09"/>
      <c r="C18" s="409"/>
      <c r="D18" s="409"/>
      <c r="E18" s="409"/>
      <c r="F18" s="409"/>
      <c r="G18" s="410"/>
      <c r="H18" s="82"/>
      <c r="I18" s="82"/>
      <c r="J18" s="82"/>
      <c r="K18" s="82"/>
      <c r="L18" s="82"/>
      <c r="M18" s="82"/>
      <c r="N18" s="85"/>
      <c r="O18" s="82"/>
    </row>
    <row r="19" spans="1:15" x14ac:dyDescent="0.2">
      <c r="A19" s="36"/>
      <c r="B19" s="423"/>
      <c r="C19" s="424"/>
      <c r="D19" s="424"/>
      <c r="E19" s="424"/>
      <c r="F19" s="424"/>
      <c r="G19" s="424"/>
      <c r="H19" s="85"/>
      <c r="I19" s="86"/>
      <c r="J19" s="87"/>
      <c r="K19" s="50"/>
      <c r="L19" s="87"/>
      <c r="M19" s="88"/>
      <c r="N19" s="85"/>
      <c r="O19" s="82"/>
    </row>
    <row r="20" spans="1:15" x14ac:dyDescent="0.2">
      <c r="A20" s="37"/>
      <c r="B20" s="408"/>
      <c r="C20" s="415"/>
      <c r="D20" s="408"/>
      <c r="E20" s="415"/>
      <c r="F20" s="408"/>
      <c r="G20" s="415"/>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16"/>
      <c r="B22" s="418"/>
      <c r="C22" s="419"/>
      <c r="D22" s="419"/>
      <c r="E22" s="419"/>
      <c r="F22" s="419"/>
      <c r="G22" s="419"/>
      <c r="H22" s="85"/>
      <c r="I22" s="86"/>
      <c r="J22" s="87"/>
      <c r="K22" s="50"/>
      <c r="L22" s="87"/>
      <c r="M22" s="88"/>
      <c r="N22" s="85"/>
      <c r="O22" s="82"/>
    </row>
    <row r="23" spans="1:15" x14ac:dyDescent="0.2">
      <c r="A23" s="417"/>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62</v>
      </c>
      <c r="B1" s="82"/>
      <c r="C1" s="82"/>
      <c r="D1" s="82"/>
      <c r="E1" s="82"/>
      <c r="F1" s="82"/>
      <c r="G1" s="82"/>
      <c r="H1" s="82"/>
      <c r="I1" s="82"/>
      <c r="J1" s="82"/>
      <c r="K1" s="82"/>
      <c r="L1" s="82"/>
      <c r="M1" s="74" t="e">
        <f>#REF!</f>
        <v>#REF!</v>
      </c>
      <c r="N1" s="20"/>
      <c r="O1" s="20"/>
      <c r="P1" s="90"/>
    </row>
    <row r="2" spans="1:21" ht="7.5" customHeight="1" x14ac:dyDescent="0.3">
      <c r="A2" s="73"/>
      <c r="B2" s="82"/>
      <c r="C2" s="82"/>
      <c r="D2" s="82"/>
      <c r="E2" s="82"/>
      <c r="F2" s="82"/>
      <c r="G2" s="82"/>
      <c r="H2" s="82"/>
      <c r="I2" s="82"/>
      <c r="J2" s="82"/>
      <c r="K2" s="82"/>
      <c r="L2" s="82"/>
      <c r="M2" s="82"/>
      <c r="N2" s="20"/>
      <c r="O2" s="20"/>
      <c r="P2" s="90"/>
    </row>
    <row r="3" spans="1:21" x14ac:dyDescent="0.2">
      <c r="A3" s="27"/>
      <c r="B3" s="409"/>
      <c r="C3" s="409"/>
      <c r="D3" s="409"/>
      <c r="E3" s="409"/>
      <c r="F3" s="409"/>
      <c r="G3" s="410"/>
      <c r="H3" s="411"/>
      <c r="I3" s="409"/>
      <c r="J3" s="409"/>
      <c r="K3" s="409"/>
      <c r="L3" s="409"/>
      <c r="M3" s="409"/>
      <c r="N3" s="20"/>
      <c r="O3" s="90"/>
      <c r="P3" s="90"/>
    </row>
    <row r="4" spans="1:21" ht="13.5" customHeight="1" x14ac:dyDescent="0.2">
      <c r="A4" s="27"/>
      <c r="B4" s="412"/>
      <c r="C4" s="413"/>
      <c r="D4" s="413"/>
      <c r="E4" s="413"/>
      <c r="F4" s="413"/>
      <c r="G4" s="414"/>
      <c r="H4" s="412"/>
      <c r="I4" s="413"/>
      <c r="J4" s="413"/>
      <c r="K4" s="413"/>
      <c r="L4" s="413"/>
      <c r="M4" s="413"/>
      <c r="N4" s="20"/>
      <c r="O4" s="90"/>
      <c r="P4" s="90"/>
    </row>
    <row r="5" spans="1:21" x14ac:dyDescent="0.2">
      <c r="A5" s="15"/>
      <c r="B5" s="407"/>
      <c r="C5" s="415"/>
      <c r="D5" s="407"/>
      <c r="E5" s="415"/>
      <c r="F5" s="407"/>
      <c r="G5" s="415"/>
      <c r="H5" s="407"/>
      <c r="I5" s="415"/>
      <c r="J5" s="407"/>
      <c r="K5" s="415"/>
      <c r="L5" s="407"/>
      <c r="M5" s="408"/>
      <c r="N5" s="20"/>
      <c r="O5" s="90"/>
      <c r="P5" s="90"/>
    </row>
    <row r="6" spans="1:21" x14ac:dyDescent="0.2">
      <c r="A6" s="13"/>
      <c r="B6" s="63"/>
      <c r="C6" s="31"/>
      <c r="D6" s="31"/>
      <c r="E6" s="31"/>
      <c r="F6" s="31"/>
      <c r="G6" s="31"/>
      <c r="H6" s="31"/>
      <c r="I6" s="31"/>
      <c r="J6" s="31"/>
      <c r="K6" s="31"/>
      <c r="L6" s="31"/>
      <c r="M6" s="48"/>
      <c r="N6" s="20"/>
      <c r="O6" s="90"/>
      <c r="P6" s="90"/>
    </row>
    <row r="7" spans="1:21" x14ac:dyDescent="0.2">
      <c r="A7" s="420"/>
      <c r="B7" s="418"/>
      <c r="C7" s="419"/>
      <c r="D7" s="419"/>
      <c r="E7" s="419"/>
      <c r="F7" s="419"/>
      <c r="G7" s="422"/>
      <c r="H7" s="418"/>
      <c r="I7" s="419"/>
      <c r="J7" s="419"/>
      <c r="K7" s="419"/>
      <c r="L7" s="419"/>
      <c r="M7" s="419"/>
      <c r="N7" s="20"/>
      <c r="O7" s="90"/>
      <c r="P7" s="90"/>
    </row>
    <row r="8" spans="1:21" x14ac:dyDescent="0.2">
      <c r="A8" s="421"/>
      <c r="B8" s="33"/>
      <c r="C8" s="45"/>
      <c r="D8" s="34"/>
      <c r="E8" s="45"/>
      <c r="F8" s="34"/>
      <c r="G8" s="45"/>
      <c r="H8" s="33"/>
      <c r="I8" s="45"/>
      <c r="J8" s="34"/>
      <c r="K8" s="45"/>
      <c r="L8" s="34"/>
      <c r="M8" s="45"/>
      <c r="N8" s="20"/>
      <c r="O8" s="90"/>
      <c r="P8" s="90"/>
    </row>
    <row r="9" spans="1:21" x14ac:dyDescent="0.2">
      <c r="A9" s="35"/>
      <c r="B9" s="75"/>
      <c r="C9" s="76"/>
      <c r="D9" s="18"/>
      <c r="E9" s="76"/>
      <c r="F9" s="18"/>
      <c r="G9" s="76"/>
      <c r="H9" s="75"/>
      <c r="I9" s="76"/>
      <c r="J9" s="18"/>
      <c r="K9" s="76"/>
      <c r="L9" s="18"/>
      <c r="M9" s="76"/>
      <c r="N9" s="60"/>
      <c r="O9" s="91"/>
      <c r="P9" s="90"/>
    </row>
    <row r="10" spans="1:21" x14ac:dyDescent="0.2">
      <c r="A10" s="35"/>
      <c r="B10" s="75"/>
      <c r="C10" s="76"/>
      <c r="D10" s="18"/>
      <c r="E10" s="76"/>
      <c r="F10" s="18"/>
      <c r="G10" s="76"/>
      <c r="H10" s="75"/>
      <c r="I10" s="76"/>
      <c r="J10" s="18"/>
      <c r="K10" s="76"/>
      <c r="L10" s="18"/>
      <c r="M10" s="76"/>
      <c r="N10" s="60"/>
      <c r="O10" s="91"/>
      <c r="P10" s="90"/>
    </row>
    <row r="11" spans="1:21" x14ac:dyDescent="0.2">
      <c r="A11" s="26"/>
      <c r="B11" s="23"/>
      <c r="C11" s="76"/>
      <c r="D11" s="12"/>
      <c r="E11" s="76"/>
      <c r="F11" s="12"/>
      <c r="G11" s="76"/>
      <c r="H11" s="23"/>
      <c r="I11" s="76"/>
      <c r="J11" s="12"/>
      <c r="K11" s="76"/>
      <c r="L11" s="12"/>
      <c r="M11" s="76"/>
      <c r="N11" s="60"/>
      <c r="O11" s="91"/>
      <c r="P11" s="90"/>
    </row>
    <row r="12" spans="1:21" x14ac:dyDescent="0.2">
      <c r="A12" s="26"/>
      <c r="B12" s="75"/>
      <c r="C12" s="76"/>
      <c r="D12" s="18"/>
      <c r="E12" s="76"/>
      <c r="F12" s="18"/>
      <c r="G12" s="76"/>
      <c r="H12" s="75"/>
      <c r="I12" s="76"/>
      <c r="J12" s="18"/>
      <c r="K12" s="76"/>
      <c r="L12" s="18"/>
      <c r="M12" s="76"/>
      <c r="N12" s="60"/>
      <c r="O12" s="91"/>
      <c r="P12" s="90"/>
    </row>
    <row r="13" spans="1:21" x14ac:dyDescent="0.2">
      <c r="A13" s="26"/>
      <c r="B13" s="23"/>
      <c r="C13" s="76"/>
      <c r="D13" s="12"/>
      <c r="E13" s="76"/>
      <c r="F13" s="12"/>
      <c r="G13" s="76"/>
      <c r="H13" s="23"/>
      <c r="I13" s="76"/>
      <c r="J13" s="12"/>
      <c r="K13" s="76"/>
      <c r="L13" s="12"/>
      <c r="M13" s="76"/>
      <c r="N13" s="60"/>
      <c r="O13" s="91"/>
      <c r="P13" s="90"/>
    </row>
    <row r="14" spans="1:21" x14ac:dyDescent="0.2">
      <c r="A14" s="26"/>
      <c r="B14" s="75"/>
      <c r="C14" s="76"/>
      <c r="D14" s="18"/>
      <c r="E14" s="76"/>
      <c r="F14" s="18"/>
      <c r="G14" s="76"/>
      <c r="H14" s="75"/>
      <c r="I14" s="76"/>
      <c r="J14" s="18"/>
      <c r="K14" s="76"/>
      <c r="L14" s="18"/>
      <c r="M14" s="76"/>
      <c r="N14" s="60"/>
      <c r="O14" s="91"/>
      <c r="P14" s="20"/>
      <c r="Q14" s="38"/>
      <c r="R14" s="8"/>
      <c r="S14" s="8"/>
      <c r="T14" s="8"/>
      <c r="U14" s="8"/>
    </row>
    <row r="15" spans="1:21" x14ac:dyDescent="0.2">
      <c r="A15" s="26"/>
      <c r="B15" s="75"/>
      <c r="C15" s="76"/>
      <c r="D15" s="18"/>
      <c r="E15" s="78"/>
      <c r="F15" s="18"/>
      <c r="G15" s="78"/>
      <c r="H15" s="75"/>
      <c r="I15" s="78"/>
      <c r="J15" s="18"/>
      <c r="K15" s="78"/>
      <c r="L15" s="18"/>
      <c r="M15" s="78"/>
      <c r="N15" s="60"/>
      <c r="O15" s="91"/>
      <c r="P15" s="20"/>
      <c r="Q15" s="38"/>
      <c r="R15" s="8"/>
      <c r="S15" s="8"/>
      <c r="T15" s="8"/>
      <c r="U15" s="8"/>
    </row>
    <row r="16" spans="1:21" ht="12.75" thickBot="1" x14ac:dyDescent="0.25">
      <c r="A16" s="14"/>
      <c r="B16" s="22"/>
      <c r="C16" s="79"/>
      <c r="D16" s="6"/>
      <c r="E16" s="80"/>
      <c r="F16" s="6"/>
      <c r="G16" s="80"/>
      <c r="H16" s="22"/>
      <c r="I16" s="81"/>
      <c r="J16" s="6"/>
      <c r="K16" s="81"/>
      <c r="L16" s="6"/>
      <c r="M16" s="81"/>
      <c r="N16" s="60"/>
      <c r="O16" s="91"/>
      <c r="P16" s="20"/>
      <c r="Q16" s="38"/>
      <c r="R16" s="8"/>
      <c r="S16" s="8"/>
      <c r="T16" s="8"/>
      <c r="U16" s="8"/>
    </row>
    <row r="17" spans="1:20" x14ac:dyDescent="0.2">
      <c r="A17" s="16"/>
      <c r="B17" s="82"/>
      <c r="C17" s="82"/>
      <c r="D17" s="82"/>
      <c r="E17" s="82"/>
      <c r="F17" s="82"/>
      <c r="G17" s="82"/>
      <c r="H17" s="82"/>
      <c r="I17" s="82"/>
      <c r="J17" s="82"/>
      <c r="K17" s="82"/>
      <c r="L17" s="83"/>
      <c r="M17" s="83"/>
      <c r="N17" s="92"/>
      <c r="O17" s="90"/>
      <c r="P17" s="90"/>
    </row>
    <row r="18" spans="1:20" x14ac:dyDescent="0.2">
      <c r="A18" s="49"/>
      <c r="B18" s="409"/>
      <c r="C18" s="409"/>
      <c r="D18" s="409"/>
      <c r="E18" s="409"/>
      <c r="F18" s="409"/>
      <c r="G18" s="410"/>
      <c r="H18" s="7"/>
      <c r="I18" s="7"/>
      <c r="J18" s="7"/>
      <c r="K18" s="7"/>
      <c r="L18" s="7"/>
      <c r="M18" s="7"/>
      <c r="N18" s="93"/>
      <c r="O18" s="20"/>
      <c r="P18" s="61"/>
      <c r="Q18" s="38"/>
      <c r="R18" s="8"/>
      <c r="S18" s="8"/>
      <c r="T18" s="8"/>
    </row>
    <row r="19" spans="1:20" x14ac:dyDescent="0.2">
      <c r="A19" s="36"/>
      <c r="B19" s="423"/>
      <c r="C19" s="424"/>
      <c r="D19" s="424"/>
      <c r="E19" s="424"/>
      <c r="F19" s="424"/>
      <c r="G19" s="424"/>
      <c r="H19" s="85"/>
      <c r="I19" s="86"/>
      <c r="J19" s="87"/>
      <c r="K19" s="50"/>
      <c r="L19" s="87"/>
      <c r="M19" s="88"/>
      <c r="N19" s="93"/>
      <c r="O19" s="20"/>
      <c r="P19" s="61"/>
      <c r="Q19" s="38"/>
      <c r="R19" s="8"/>
      <c r="S19" s="8"/>
      <c r="T19" s="8"/>
    </row>
    <row r="20" spans="1:20" x14ac:dyDescent="0.2">
      <c r="A20" s="37"/>
      <c r="B20" s="408"/>
      <c r="C20" s="415"/>
      <c r="D20" s="408"/>
      <c r="E20" s="415"/>
      <c r="F20" s="408"/>
      <c r="G20" s="415"/>
      <c r="H20" s="85"/>
      <c r="I20" s="86"/>
      <c r="J20" s="87"/>
      <c r="K20" s="50"/>
      <c r="L20" s="87"/>
      <c r="M20" s="88"/>
      <c r="N20" s="93"/>
      <c r="O20" s="20"/>
      <c r="P20" s="61"/>
      <c r="Q20" s="38"/>
      <c r="R20" s="44"/>
      <c r="S20" s="44"/>
      <c r="T20" s="44"/>
    </row>
    <row r="21" spans="1:20" x14ac:dyDescent="0.2">
      <c r="A21" s="62"/>
      <c r="B21" s="63"/>
      <c r="C21" s="31"/>
      <c r="D21" s="31"/>
      <c r="E21" s="31"/>
      <c r="F21" s="31"/>
      <c r="G21" s="48"/>
      <c r="H21" s="85"/>
      <c r="I21" s="86"/>
      <c r="J21" s="87"/>
      <c r="K21" s="50"/>
      <c r="L21" s="87"/>
      <c r="M21" s="88"/>
      <c r="N21" s="93"/>
      <c r="O21" s="20"/>
      <c r="P21" s="61"/>
      <c r="Q21" s="38"/>
      <c r="R21" s="8"/>
      <c r="S21" s="8"/>
      <c r="T21" s="8"/>
    </row>
    <row r="22" spans="1:20" x14ac:dyDescent="0.2">
      <c r="A22" s="416"/>
      <c r="B22" s="418"/>
      <c r="C22" s="419"/>
      <c r="D22" s="419"/>
      <c r="E22" s="419"/>
      <c r="F22" s="419"/>
      <c r="G22" s="419"/>
      <c r="H22" s="85"/>
      <c r="I22" s="86"/>
      <c r="J22" s="87"/>
      <c r="K22" s="50"/>
      <c r="L22" s="87"/>
      <c r="M22" s="88"/>
      <c r="N22" s="93"/>
      <c r="O22" s="20"/>
      <c r="P22" s="61"/>
      <c r="Q22" s="38"/>
      <c r="R22" s="8"/>
      <c r="S22" s="8"/>
      <c r="T22" s="8"/>
    </row>
    <row r="23" spans="1:20" x14ac:dyDescent="0.2">
      <c r="A23" s="417"/>
      <c r="B23" s="33"/>
      <c r="C23" s="46"/>
      <c r="D23" s="34"/>
      <c r="E23" s="46"/>
      <c r="F23" s="34"/>
      <c r="G23" s="46"/>
      <c r="H23" s="82"/>
      <c r="I23" s="82"/>
      <c r="J23" s="87"/>
      <c r="K23" s="50"/>
      <c r="L23" s="87"/>
      <c r="M23" s="88"/>
      <c r="N23" s="93"/>
      <c r="O23" s="20"/>
      <c r="P23" s="61"/>
      <c r="Q23" s="38"/>
      <c r="R23" s="41"/>
      <c r="S23" s="44"/>
      <c r="T23" s="44"/>
    </row>
    <row r="24" spans="1:20" x14ac:dyDescent="0.2">
      <c r="A24" s="29"/>
      <c r="B24" s="56"/>
      <c r="C24" s="42"/>
      <c r="D24" s="19"/>
      <c r="E24" s="42"/>
      <c r="F24" s="19"/>
      <c r="G24" s="42"/>
      <c r="H24" s="82"/>
      <c r="I24" s="82"/>
      <c r="J24" s="87"/>
      <c r="K24" s="50"/>
      <c r="L24" s="87"/>
      <c r="M24" s="88"/>
      <c r="N24" s="93"/>
      <c r="O24" s="60"/>
      <c r="P24" s="90"/>
      <c r="T24" s="83"/>
    </row>
    <row r="25" spans="1:20" x14ac:dyDescent="0.2">
      <c r="A25" s="29"/>
      <c r="B25" s="56"/>
      <c r="C25" s="42"/>
      <c r="D25" s="19"/>
      <c r="E25" s="42"/>
      <c r="F25" s="19"/>
      <c r="G25" s="42"/>
      <c r="H25" s="82"/>
      <c r="I25" s="82"/>
      <c r="J25" s="87"/>
      <c r="K25" s="50"/>
      <c r="L25" s="87"/>
      <c r="M25" s="88"/>
      <c r="N25" s="93"/>
      <c r="O25" s="60"/>
      <c r="P25" s="90"/>
    </row>
    <row r="26" spans="1:20" x14ac:dyDescent="0.2">
      <c r="A26" s="29"/>
      <c r="B26" s="56"/>
      <c r="C26" s="42"/>
      <c r="D26" s="19"/>
      <c r="E26" s="42"/>
      <c r="F26" s="19"/>
      <c r="G26" s="42"/>
      <c r="H26" s="82"/>
      <c r="I26" s="82"/>
      <c r="J26" s="87"/>
      <c r="K26" s="50"/>
      <c r="L26" s="87"/>
      <c r="M26" s="88"/>
      <c r="N26" s="93"/>
      <c r="O26" s="60"/>
      <c r="P26" s="90"/>
    </row>
    <row r="27" spans="1:20" ht="12.75" thickBot="1" x14ac:dyDescent="0.25">
      <c r="A27" s="30"/>
      <c r="B27" s="57"/>
      <c r="C27" s="43"/>
      <c r="D27" s="21"/>
      <c r="E27" s="43"/>
      <c r="F27" s="21"/>
      <c r="G27" s="43"/>
      <c r="H27" s="82"/>
      <c r="I27" s="82"/>
      <c r="J27" s="82"/>
      <c r="K27" s="82"/>
      <c r="L27" s="82"/>
      <c r="M27" s="82"/>
      <c r="N27" s="93"/>
      <c r="O27" s="60"/>
      <c r="P27" s="90"/>
    </row>
    <row r="28" spans="1:20" x14ac:dyDescent="0.2">
      <c r="A28" s="17"/>
      <c r="B28" s="17"/>
      <c r="C28" s="38"/>
      <c r="D28" s="8"/>
      <c r="E28" s="8"/>
      <c r="F28" s="8"/>
      <c r="G28" s="83"/>
      <c r="H28" s="82"/>
      <c r="I28" s="82"/>
      <c r="J28" s="82"/>
      <c r="K28" s="82"/>
      <c r="L28" s="82"/>
      <c r="M28" s="82"/>
      <c r="N28" s="90"/>
      <c r="O28" s="90"/>
      <c r="P28" s="90"/>
    </row>
    <row r="29" spans="1:20" x14ac:dyDescent="0.2">
      <c r="H29" s="82"/>
      <c r="I29" s="82"/>
      <c r="J29" s="82"/>
      <c r="K29" s="82"/>
      <c r="L29" s="82"/>
      <c r="M29" s="82"/>
      <c r="N29" s="90"/>
      <c r="O29" s="90"/>
      <c r="P29" s="90"/>
    </row>
    <row r="30" spans="1:20" x14ac:dyDescent="0.2">
      <c r="J30" s="87"/>
      <c r="K30" s="87"/>
      <c r="L30" s="87"/>
      <c r="M30" s="87"/>
      <c r="N30" s="90"/>
      <c r="O30" s="90"/>
      <c r="P30" s="90"/>
    </row>
    <row r="31" spans="1:20" x14ac:dyDescent="0.2">
      <c r="H31" s="87"/>
      <c r="I31" s="89"/>
      <c r="J31" s="87"/>
      <c r="K31" s="77"/>
      <c r="L31" s="77"/>
      <c r="M31" s="77"/>
      <c r="N31" s="90"/>
      <c r="O31" s="90"/>
      <c r="P31" s="90"/>
    </row>
    <row r="32" spans="1:20" ht="12.75" customHeight="1" x14ac:dyDescent="0.2">
      <c r="H32" s="87"/>
      <c r="I32" s="89"/>
      <c r="J32" s="87"/>
      <c r="K32" s="77"/>
      <c r="L32" s="77"/>
      <c r="M32" s="77"/>
      <c r="N32" s="90"/>
      <c r="O32" s="90"/>
      <c r="P32" s="90"/>
    </row>
    <row r="33" spans="8:16" x14ac:dyDescent="0.2">
      <c r="H33" s="87"/>
      <c r="I33" s="89"/>
      <c r="J33" s="87"/>
      <c r="K33" s="77"/>
      <c r="L33" s="77"/>
      <c r="M33" s="77"/>
      <c r="N33" s="90"/>
      <c r="O33" s="90"/>
      <c r="P33" s="90"/>
    </row>
    <row r="34" spans="8:16" ht="13.5" customHeight="1" x14ac:dyDescent="0.2">
      <c r="H34" s="87"/>
      <c r="I34" s="89"/>
      <c r="J34" s="87"/>
      <c r="K34" s="77"/>
      <c r="L34" s="77"/>
      <c r="M34" s="77"/>
      <c r="N34" s="90"/>
      <c r="O34" s="90"/>
      <c r="P34" s="90"/>
    </row>
    <row r="35" spans="8:16" ht="12.75" customHeight="1" x14ac:dyDescent="0.2">
      <c r="H35" s="87"/>
      <c r="I35" s="89"/>
      <c r="J35" s="87"/>
      <c r="K35" s="77"/>
      <c r="L35" s="77"/>
      <c r="M35" s="77"/>
      <c r="N35" s="90"/>
      <c r="O35" s="90"/>
      <c r="P35" s="90"/>
    </row>
    <row r="36" spans="8:16" ht="12.75" customHeight="1" x14ac:dyDescent="0.2">
      <c r="H36" s="87"/>
      <c r="I36" s="89"/>
      <c r="J36" s="87"/>
      <c r="K36" s="77"/>
      <c r="L36" s="77"/>
      <c r="M36" s="77"/>
      <c r="N36" s="90"/>
      <c r="O36" s="90"/>
      <c r="P36" s="90"/>
    </row>
    <row r="37" spans="8:16" ht="12.75" customHeight="1" x14ac:dyDescent="0.2">
      <c r="H37" s="87"/>
      <c r="I37" s="89"/>
      <c r="J37" s="87"/>
      <c r="K37" s="77"/>
      <c r="L37" s="77"/>
      <c r="M37" s="77"/>
      <c r="N37" s="90"/>
      <c r="O37" s="90"/>
      <c r="P37" s="90"/>
    </row>
    <row r="38" spans="8:16" ht="12.75" customHeight="1" x14ac:dyDescent="0.2">
      <c r="H38" s="87"/>
      <c r="I38" s="89"/>
      <c r="J38" s="87"/>
      <c r="K38" s="77"/>
      <c r="L38" s="77"/>
      <c r="M38" s="77"/>
      <c r="N38" s="90"/>
      <c r="O38" s="90"/>
      <c r="P38" s="90"/>
    </row>
    <row r="39" spans="8:16" x14ac:dyDescent="0.2">
      <c r="N39" s="90"/>
      <c r="O39" s="90"/>
      <c r="P39" s="90"/>
    </row>
    <row r="40" spans="8:16" x14ac:dyDescent="0.2">
      <c r="N40" s="90"/>
      <c r="O40" s="90"/>
      <c r="P40" s="90"/>
    </row>
    <row r="41" spans="8:16" x14ac:dyDescent="0.2">
      <c r="N41" s="90"/>
      <c r="O41" s="90"/>
      <c r="P41" s="90"/>
    </row>
    <row r="42" spans="8:16" x14ac:dyDescent="0.2">
      <c r="N42" s="90"/>
      <c r="O42" s="90"/>
      <c r="P42" s="90"/>
    </row>
    <row r="43" spans="8:16" x14ac:dyDescent="0.2">
      <c r="N43" s="90"/>
      <c r="O43" s="90"/>
      <c r="P43" s="90"/>
    </row>
    <row r="44" spans="8:16" x14ac:dyDescent="0.2">
      <c r="N44" s="90"/>
      <c r="O44" s="90"/>
      <c r="P44" s="90"/>
    </row>
    <row r="45" spans="8:16" x14ac:dyDescent="0.2">
      <c r="N45" s="90"/>
      <c r="O45" s="90"/>
      <c r="P45" s="90"/>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N37" sqref="N37"/>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142</v>
      </c>
      <c r="I1" s="205" t="str">
        <f>Titulní!A35</f>
        <v>III.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14</v>
      </c>
      <c r="C5" s="405"/>
      <c r="D5" s="404" t="s">
        <v>15</v>
      </c>
      <c r="E5" s="405"/>
      <c r="F5" s="404" t="s">
        <v>16</v>
      </c>
      <c r="G5" s="405"/>
      <c r="H5" s="404" t="s">
        <v>7</v>
      </c>
      <c r="I5" s="406"/>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1932.5649999999989</v>
      </c>
      <c r="C7" s="239">
        <v>4.8537155047586961E-2</v>
      </c>
      <c r="D7" s="238">
        <v>2626.4619999999991</v>
      </c>
      <c r="E7" s="239">
        <v>6.4828464523439266E-2</v>
      </c>
      <c r="F7" s="238">
        <v>1932.156999999999</v>
      </c>
      <c r="G7" s="239">
        <v>4.8516394666527914E-2</v>
      </c>
      <c r="H7" s="238">
        <v>1932.156999999999</v>
      </c>
      <c r="I7" s="248">
        <v>4.8516394666527914E-2</v>
      </c>
      <c r="J7" s="95"/>
      <c r="O7" s="60"/>
    </row>
    <row r="8" spans="1:15" x14ac:dyDescent="0.2">
      <c r="A8" s="209" t="s">
        <v>182</v>
      </c>
      <c r="B8" s="238">
        <v>286341.85499999998</v>
      </c>
      <c r="C8" s="239">
        <v>3.5659696033051323E-2</v>
      </c>
      <c r="D8" s="238">
        <v>275441.23900000006</v>
      </c>
      <c r="E8" s="239">
        <v>3.586239832669115E-2</v>
      </c>
      <c r="F8" s="238">
        <v>317106.46400000015</v>
      </c>
      <c r="G8" s="239">
        <v>3.617834781347759E-2</v>
      </c>
      <c r="H8" s="238">
        <v>878889.55800000019</v>
      </c>
      <c r="I8" s="248">
        <v>3.5909043353919701E-2</v>
      </c>
      <c r="J8" s="95"/>
      <c r="O8" s="60"/>
    </row>
    <row r="9" spans="1:15" x14ac:dyDescent="0.2">
      <c r="A9" s="209" t="s">
        <v>183</v>
      </c>
      <c r="B9" s="238">
        <v>185094.33600000001</v>
      </c>
      <c r="C9" s="240">
        <v>6.1393024966688775E-2</v>
      </c>
      <c r="D9" s="238">
        <v>175646.16999999998</v>
      </c>
      <c r="E9" s="240">
        <v>5.9417312109641497E-2</v>
      </c>
      <c r="F9" s="238">
        <v>210738.44499999998</v>
      </c>
      <c r="G9" s="240">
        <v>5.6883016605677517E-2</v>
      </c>
      <c r="H9" s="238">
        <v>571478.951</v>
      </c>
      <c r="I9" s="249">
        <v>5.9062573583197685E-2</v>
      </c>
      <c r="J9" s="85"/>
      <c r="K9" s="87"/>
      <c r="L9" s="87" t="str">
        <f>+B5</f>
        <v>Červenec</v>
      </c>
      <c r="M9" s="87" t="str">
        <f>+D5</f>
        <v>Srpen</v>
      </c>
      <c r="N9" s="87" t="str">
        <f>+F5</f>
        <v>Září</v>
      </c>
      <c r="O9" s="88"/>
    </row>
    <row r="10" spans="1:15" x14ac:dyDescent="0.2">
      <c r="A10" s="208" t="s">
        <v>41</v>
      </c>
      <c r="B10" s="241">
        <v>11395.82</v>
      </c>
      <c r="C10" s="242">
        <v>3.9087277352276566E-2</v>
      </c>
      <c r="D10" s="246">
        <v>17942.940000000002</v>
      </c>
      <c r="E10" s="244">
        <v>5.595455991801962E-2</v>
      </c>
      <c r="F10" s="246">
        <v>18591</v>
      </c>
      <c r="G10" s="244">
        <v>4.9057375240433188E-2</v>
      </c>
      <c r="H10" s="246">
        <v>47929.760000000002</v>
      </c>
      <c r="I10" s="250">
        <v>4.8356148462904605E-2</v>
      </c>
      <c r="J10" s="85"/>
      <c r="K10" s="87" t="str">
        <f>+A10</f>
        <v>Biomasa</v>
      </c>
      <c r="L10" s="77">
        <f>+B10</f>
        <v>11395.82</v>
      </c>
      <c r="M10" s="77">
        <f>+D10</f>
        <v>17942.940000000002</v>
      </c>
      <c r="N10" s="77">
        <f>+F10</f>
        <v>18591</v>
      </c>
      <c r="O10" s="105"/>
    </row>
    <row r="11" spans="1:15" x14ac:dyDescent="0.2">
      <c r="A11" s="208" t="s">
        <v>40</v>
      </c>
      <c r="B11" s="241">
        <v>3599.9319999999998</v>
      </c>
      <c r="C11" s="243">
        <v>0.12479611915564398</v>
      </c>
      <c r="D11" s="247">
        <v>3093.1320000000001</v>
      </c>
      <c r="E11" s="245">
        <v>0.1123835133554639</v>
      </c>
      <c r="F11" s="247">
        <v>3806.1149999999998</v>
      </c>
      <c r="G11" s="244">
        <v>0.11420919617909463</v>
      </c>
      <c r="H11" s="247">
        <v>10499.179</v>
      </c>
      <c r="I11" s="250">
        <v>0.11705379756114391</v>
      </c>
      <c r="J11" s="85"/>
      <c r="K11" s="87" t="str">
        <f t="shared" ref="K11:L25" si="0">+A11</f>
        <v>Bioplyn</v>
      </c>
      <c r="L11" s="77">
        <f t="shared" si="0"/>
        <v>3599.9319999999998</v>
      </c>
      <c r="M11" s="77">
        <f t="shared" ref="M11:M25" si="1">+D11</f>
        <v>3093.1320000000001</v>
      </c>
      <c r="N11" s="77">
        <f t="shared" ref="N11:N25" si="2">+F11</f>
        <v>3806.1149999999998</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11</v>
      </c>
      <c r="C13" s="243">
        <v>1.8291537170897831E-2</v>
      </c>
      <c r="D13" s="247">
        <v>522</v>
      </c>
      <c r="E13" s="245">
        <v>0.48405493374382186</v>
      </c>
      <c r="F13" s="247">
        <v>479</v>
      </c>
      <c r="G13" s="244">
        <v>0.53522782380165956</v>
      </c>
      <c r="H13" s="247">
        <v>1012</v>
      </c>
      <c r="I13" s="250">
        <v>0.39305443298985088</v>
      </c>
      <c r="J13" s="85"/>
      <c r="K13" s="87" t="str">
        <f t="shared" si="0"/>
        <v>Elektrická energie</v>
      </c>
      <c r="L13" s="77">
        <f t="shared" si="0"/>
        <v>11</v>
      </c>
      <c r="M13" s="77">
        <f t="shared" si="1"/>
        <v>522</v>
      </c>
      <c r="N13" s="77">
        <f t="shared" si="2"/>
        <v>479</v>
      </c>
      <c r="O13" s="105"/>
    </row>
    <row r="14" spans="1:15" x14ac:dyDescent="0.2">
      <c r="A14" s="208" t="s">
        <v>65</v>
      </c>
      <c r="B14" s="241">
        <v>16</v>
      </c>
      <c r="C14" s="243">
        <v>9.4420347584904547E-3</v>
      </c>
      <c r="D14" s="247">
        <v>15</v>
      </c>
      <c r="E14" s="245">
        <v>9.5348275467524377E-3</v>
      </c>
      <c r="F14" s="247">
        <v>19</v>
      </c>
      <c r="G14" s="244">
        <v>1.5110425398239237E-2</v>
      </c>
      <c r="H14" s="247">
        <v>50</v>
      </c>
      <c r="I14" s="250">
        <v>1.1049381897576647E-2</v>
      </c>
      <c r="J14" s="85"/>
      <c r="K14" s="87" t="str">
        <f t="shared" si="0"/>
        <v>Energie prostředí (tepelné čerpadlo)</v>
      </c>
      <c r="L14" s="77">
        <f t="shared" si="0"/>
        <v>16</v>
      </c>
      <c r="M14" s="77">
        <f t="shared" si="1"/>
        <v>15</v>
      </c>
      <c r="N14" s="77">
        <f t="shared" si="2"/>
        <v>19</v>
      </c>
      <c r="O14" s="105"/>
    </row>
    <row r="15" spans="1:15" x14ac:dyDescent="0.2">
      <c r="A15" s="208" t="s">
        <v>66</v>
      </c>
      <c r="B15" s="241">
        <v>15</v>
      </c>
      <c r="C15" s="243">
        <v>0.18746485034056112</v>
      </c>
      <c r="D15" s="247">
        <v>18</v>
      </c>
      <c r="E15" s="245">
        <v>0.23007311212229664</v>
      </c>
      <c r="F15" s="247">
        <v>12</v>
      </c>
      <c r="G15" s="244">
        <v>0.21137180300147962</v>
      </c>
      <c r="H15" s="247">
        <v>45</v>
      </c>
      <c r="I15" s="250">
        <v>0.20927993749505869</v>
      </c>
      <c r="J15" s="85"/>
      <c r="K15" s="87" t="str">
        <f t="shared" si="0"/>
        <v>Energie Slunce (solární kolektor)</v>
      </c>
      <c r="L15" s="77">
        <f t="shared" si="0"/>
        <v>15</v>
      </c>
      <c r="M15" s="77">
        <f t="shared" si="1"/>
        <v>18</v>
      </c>
      <c r="N15" s="77">
        <f t="shared" si="2"/>
        <v>12</v>
      </c>
      <c r="O15" s="105"/>
    </row>
    <row r="16" spans="1:15" x14ac:dyDescent="0.2">
      <c r="A16" s="208" t="s">
        <v>38</v>
      </c>
      <c r="B16" s="241">
        <v>185</v>
      </c>
      <c r="C16" s="243">
        <v>1.8127233776149779E-4</v>
      </c>
      <c r="D16" s="247">
        <v>172</v>
      </c>
      <c r="E16" s="245">
        <v>1.7866718839701706E-4</v>
      </c>
      <c r="F16" s="247">
        <v>209</v>
      </c>
      <c r="G16" s="244">
        <v>1.4331757982381533E-4</v>
      </c>
      <c r="H16" s="247">
        <v>566</v>
      </c>
      <c r="I16" s="250">
        <v>1.6446090270495092E-4</v>
      </c>
      <c r="J16" s="85"/>
      <c r="K16" s="87" t="str">
        <f t="shared" si="0"/>
        <v>Hnědé uhlí</v>
      </c>
      <c r="L16" s="77">
        <f t="shared" si="0"/>
        <v>185</v>
      </c>
      <c r="M16" s="77">
        <f t="shared" si="1"/>
        <v>172</v>
      </c>
      <c r="N16" s="77">
        <f t="shared" si="2"/>
        <v>209</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1875.91</v>
      </c>
      <c r="C19" s="243">
        <v>2.5704910488699967E-2</v>
      </c>
      <c r="D19" s="247">
        <v>1786.32</v>
      </c>
      <c r="E19" s="245">
        <v>2.4321196643393848E-2</v>
      </c>
      <c r="F19" s="247">
        <v>1867.71</v>
      </c>
      <c r="G19" s="244">
        <v>2.2305525302340243E-2</v>
      </c>
      <c r="H19" s="247">
        <v>5529.9400000000005</v>
      </c>
      <c r="I19" s="250">
        <v>2.4026631494193061E-2</v>
      </c>
      <c r="J19" s="85"/>
      <c r="K19" s="87" t="str">
        <f t="shared" si="0"/>
        <v>Odpadní teplo</v>
      </c>
      <c r="L19" s="77">
        <f t="shared" si="0"/>
        <v>1875.91</v>
      </c>
      <c r="M19" s="77">
        <f t="shared" si="1"/>
        <v>1786.32</v>
      </c>
      <c r="N19" s="77">
        <f t="shared" si="2"/>
        <v>1867.71</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100533</v>
      </c>
      <c r="C21" s="243">
        <v>0.50180263242843248</v>
      </c>
      <c r="D21" s="247">
        <v>94656</v>
      </c>
      <c r="E21" s="245">
        <v>0.46703320579739849</v>
      </c>
      <c r="F21" s="247">
        <v>85814.2</v>
      </c>
      <c r="G21" s="244">
        <v>0.45891149941926812</v>
      </c>
      <c r="H21" s="247">
        <v>281003.2</v>
      </c>
      <c r="I21" s="250">
        <v>0.47626538927882967</v>
      </c>
      <c r="J21" s="85"/>
      <c r="K21" s="87" t="str">
        <f t="shared" si="0"/>
        <v>Ostatní pevná paliva</v>
      </c>
      <c r="L21" s="77">
        <f t="shared" si="0"/>
        <v>100533</v>
      </c>
      <c r="M21" s="77">
        <f t="shared" si="1"/>
        <v>94656</v>
      </c>
      <c r="N21" s="77">
        <f t="shared" si="2"/>
        <v>85814.2</v>
      </c>
      <c r="O21" s="105"/>
    </row>
    <row r="22" spans="1:18"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5231.83</v>
      </c>
      <c r="C24" s="243">
        <v>0.39429041095560041</v>
      </c>
      <c r="D24" s="247">
        <v>0</v>
      </c>
      <c r="E24" s="245">
        <v>0</v>
      </c>
      <c r="F24" s="247">
        <v>0</v>
      </c>
      <c r="G24" s="244">
        <v>0</v>
      </c>
      <c r="H24" s="247">
        <v>5231.83</v>
      </c>
      <c r="I24" s="250">
        <v>0.26174189689395522</v>
      </c>
      <c r="J24" s="85"/>
      <c r="K24" s="87" t="str">
        <f t="shared" si="0"/>
        <v>Topné oleje</v>
      </c>
      <c r="L24" s="77">
        <f t="shared" si="0"/>
        <v>5231.83</v>
      </c>
      <c r="M24" s="77">
        <f t="shared" si="1"/>
        <v>0</v>
      </c>
      <c r="N24" s="77">
        <f t="shared" si="2"/>
        <v>0</v>
      </c>
      <c r="O24" s="105"/>
    </row>
    <row r="25" spans="1:18" x14ac:dyDescent="0.2">
      <c r="A25" s="208" t="s">
        <v>31</v>
      </c>
      <c r="B25" s="241">
        <v>62230.844000000012</v>
      </c>
      <c r="C25" s="242">
        <v>6.1968664910529131E-2</v>
      </c>
      <c r="D25" s="246">
        <v>57440.777999999991</v>
      </c>
      <c r="E25" s="244">
        <v>6.1503519280609757E-2</v>
      </c>
      <c r="F25" s="246">
        <v>99940.419999999984</v>
      </c>
      <c r="G25" s="244">
        <v>9.2298879526592492E-2</v>
      </c>
      <c r="H25" s="246">
        <v>219612.04199999999</v>
      </c>
      <c r="I25" s="250">
        <v>7.269598925354516E-2</v>
      </c>
      <c r="J25" s="85"/>
      <c r="K25" s="87" t="str">
        <f t="shared" si="0"/>
        <v>Zemní plyn</v>
      </c>
      <c r="L25" s="77">
        <f t="shared" si="0"/>
        <v>62230.844000000012</v>
      </c>
      <c r="M25" s="77">
        <f t="shared" si="1"/>
        <v>57440.777999999991</v>
      </c>
      <c r="N25" s="77">
        <f t="shared" si="2"/>
        <v>99940.419999999984</v>
      </c>
      <c r="O25" s="82"/>
    </row>
    <row r="26" spans="1:18" ht="13.5" customHeight="1" x14ac:dyDescent="0.2">
      <c r="A26" s="210" t="s">
        <v>184</v>
      </c>
      <c r="B26" s="238">
        <v>118263.00999999997</v>
      </c>
      <c r="C26" s="240">
        <v>4.6356455172976853E-2</v>
      </c>
      <c r="D26" s="238">
        <v>113404.80600000001</v>
      </c>
      <c r="E26" s="240">
        <v>4.5624813873282578E-2</v>
      </c>
      <c r="F26" s="238">
        <v>159433.93099999998</v>
      </c>
      <c r="G26" s="240">
        <v>4.9066613964047934E-2</v>
      </c>
      <c r="H26" s="238">
        <v>391101.74699999997</v>
      </c>
      <c r="I26" s="249">
        <v>4.7199753691713926E-2</v>
      </c>
      <c r="J26" s="10"/>
      <c r="K26" s="87"/>
      <c r="L26" s="87" t="str">
        <f>+L9</f>
        <v>Červenec</v>
      </c>
      <c r="M26" s="87" t="str">
        <f>+M9</f>
        <v>Srpen</v>
      </c>
      <c r="N26" s="87" t="str">
        <f>+N9</f>
        <v>Září</v>
      </c>
      <c r="O26" s="72"/>
      <c r="P26" s="99"/>
      <c r="Q26" s="99"/>
      <c r="R26" s="99"/>
    </row>
    <row r="27" spans="1:18" ht="12.75" customHeight="1" x14ac:dyDescent="0.2">
      <c r="A27" s="208" t="s">
        <v>26</v>
      </c>
      <c r="B27" s="241">
        <v>12558.460000000001</v>
      </c>
      <c r="C27" s="244">
        <v>1.080614912242448E-2</v>
      </c>
      <c r="D27" s="246">
        <v>11863.83</v>
      </c>
      <c r="E27" s="244">
        <v>1.0299281386859987E-2</v>
      </c>
      <c r="F27" s="246">
        <v>14915.351999999999</v>
      </c>
      <c r="G27" s="244">
        <v>1.1499392462846E-2</v>
      </c>
      <c r="H27" s="246">
        <v>39337.642</v>
      </c>
      <c r="I27" s="250">
        <v>1.0893465434312948E-2</v>
      </c>
      <c r="J27" s="85"/>
      <c r="K27" s="87" t="str">
        <f>+A27</f>
        <v>Průmysl</v>
      </c>
      <c r="L27" s="77">
        <f t="shared" ref="L27:L34" si="3">+B27</f>
        <v>12558.460000000001</v>
      </c>
      <c r="M27" s="77">
        <f t="shared" ref="M27:M34" si="4">+D27</f>
        <v>11863.83</v>
      </c>
      <c r="N27" s="77">
        <f t="shared" ref="N27:N34" si="5">+F27</f>
        <v>14915.351999999999</v>
      </c>
      <c r="O27" s="72"/>
      <c r="P27" s="105"/>
      <c r="Q27" s="105"/>
      <c r="R27" s="105"/>
    </row>
    <row r="28" spans="1:18" ht="12.75" customHeight="1" x14ac:dyDescent="0.2">
      <c r="A28" s="208" t="s">
        <v>0</v>
      </c>
      <c r="B28" s="241">
        <v>143.05000000000001</v>
      </c>
      <c r="C28" s="245">
        <v>2.4098640917514522E-3</v>
      </c>
      <c r="D28" s="247">
        <v>155.49</v>
      </c>
      <c r="E28" s="245">
        <v>2.5576625928020384E-3</v>
      </c>
      <c r="F28" s="247">
        <v>175.18</v>
      </c>
      <c r="G28" s="244">
        <v>2.6737634904631592E-3</v>
      </c>
      <c r="H28" s="247">
        <v>473.72</v>
      </c>
      <c r="I28" s="250">
        <v>2.5513792945940366E-3</v>
      </c>
      <c r="J28" s="85"/>
      <c r="K28" s="87" t="str">
        <f t="shared" ref="K28:K34" si="6">+A28</f>
        <v>Energetika</v>
      </c>
      <c r="L28" s="77">
        <f t="shared" si="3"/>
        <v>143.05000000000001</v>
      </c>
      <c r="M28" s="77">
        <f t="shared" si="4"/>
        <v>155.49</v>
      </c>
      <c r="N28" s="77">
        <f t="shared" si="5"/>
        <v>175.18</v>
      </c>
      <c r="O28" s="72"/>
    </row>
    <row r="29" spans="1:18" ht="12.75" customHeight="1" x14ac:dyDescent="0.2">
      <c r="A29" s="208" t="s">
        <v>1</v>
      </c>
      <c r="B29" s="241">
        <v>3</v>
      </c>
      <c r="C29" s="245">
        <v>5.3129918944995664E-4</v>
      </c>
      <c r="D29" s="247">
        <v>3</v>
      </c>
      <c r="E29" s="245">
        <v>6.3954389434905403E-4</v>
      </c>
      <c r="F29" s="247">
        <v>6</v>
      </c>
      <c r="G29" s="244">
        <v>5.8686789192945144E-4</v>
      </c>
      <c r="H29" s="247">
        <v>12</v>
      </c>
      <c r="I29" s="250">
        <v>5.8362508508159438E-4</v>
      </c>
      <c r="J29" s="85"/>
      <c r="K29" s="87" t="str">
        <f t="shared" si="6"/>
        <v>Doprava</v>
      </c>
      <c r="L29" s="77">
        <f t="shared" si="3"/>
        <v>3</v>
      </c>
      <c r="M29" s="77">
        <f t="shared" si="4"/>
        <v>3</v>
      </c>
      <c r="N29" s="77">
        <f t="shared" si="5"/>
        <v>6</v>
      </c>
      <c r="O29" s="72"/>
    </row>
    <row r="30" spans="1:18" ht="12.75" customHeight="1" x14ac:dyDescent="0.2">
      <c r="A30" s="208" t="s">
        <v>2</v>
      </c>
      <c r="B30" s="241">
        <v>19</v>
      </c>
      <c r="C30" s="245">
        <v>3.7433798819337979E-3</v>
      </c>
      <c r="D30" s="247">
        <v>6</v>
      </c>
      <c r="E30" s="245">
        <v>1.7614337601091616E-3</v>
      </c>
      <c r="F30" s="247">
        <v>15</v>
      </c>
      <c r="G30" s="244">
        <v>2.2657145429268322E-3</v>
      </c>
      <c r="H30" s="247">
        <v>40</v>
      </c>
      <c r="I30" s="250">
        <v>2.6485907411491877E-3</v>
      </c>
      <c r="J30" s="85"/>
      <c r="K30" s="87" t="str">
        <f t="shared" si="6"/>
        <v>Stavebnictví</v>
      </c>
      <c r="L30" s="77">
        <f t="shared" si="3"/>
        <v>19</v>
      </c>
      <c r="M30" s="77">
        <f t="shared" si="4"/>
        <v>6</v>
      </c>
      <c r="N30" s="77">
        <f t="shared" si="5"/>
        <v>15</v>
      </c>
    </row>
    <row r="31" spans="1:18" x14ac:dyDescent="0.2">
      <c r="A31" s="208" t="s">
        <v>6</v>
      </c>
      <c r="B31" s="241">
        <v>1338.6100000000001</v>
      </c>
      <c r="C31" s="245">
        <v>9.8678662332484887E-2</v>
      </c>
      <c r="D31" s="247">
        <v>1087.627</v>
      </c>
      <c r="E31" s="245">
        <v>8.725273656809715E-2</v>
      </c>
      <c r="F31" s="247">
        <v>1975.424</v>
      </c>
      <c r="G31" s="244">
        <v>9.4604953927219265E-2</v>
      </c>
      <c r="H31" s="247">
        <v>4401.6610000000001</v>
      </c>
      <c r="I31" s="250">
        <v>9.3829321806686516E-2</v>
      </c>
      <c r="J31" s="85"/>
      <c r="K31" s="87" t="str">
        <f t="shared" si="6"/>
        <v>Zemědělství a lesnictví</v>
      </c>
      <c r="L31" s="77">
        <f t="shared" si="3"/>
        <v>1338.6100000000001</v>
      </c>
      <c r="M31" s="77">
        <f t="shared" si="4"/>
        <v>1087.627</v>
      </c>
      <c r="N31" s="77">
        <f t="shared" si="5"/>
        <v>1975.424</v>
      </c>
    </row>
    <row r="32" spans="1:18" x14ac:dyDescent="0.2">
      <c r="A32" s="208" t="s">
        <v>25</v>
      </c>
      <c r="B32" s="241">
        <v>78901.271999999968</v>
      </c>
      <c r="C32" s="245">
        <v>9.327199714369569E-2</v>
      </c>
      <c r="D32" s="247">
        <v>75451.318000000014</v>
      </c>
      <c r="E32" s="245">
        <v>9.3577522786410974E-2</v>
      </c>
      <c r="F32" s="247">
        <v>101919.51199999999</v>
      </c>
      <c r="G32" s="244">
        <v>8.6387778053600636E-2</v>
      </c>
      <c r="H32" s="247">
        <v>256272.10199999996</v>
      </c>
      <c r="I32" s="250">
        <v>9.0491081697351455E-2</v>
      </c>
      <c r="J32" s="85"/>
      <c r="K32" s="87" t="str">
        <f t="shared" si="6"/>
        <v>Domácnosti</v>
      </c>
      <c r="L32" s="77">
        <f t="shared" si="3"/>
        <v>78901.271999999968</v>
      </c>
      <c r="M32" s="77">
        <f t="shared" si="4"/>
        <v>75451.318000000014</v>
      </c>
      <c r="N32" s="77">
        <f t="shared" si="5"/>
        <v>101919.51199999999</v>
      </c>
    </row>
    <row r="33" spans="1:14" x14ac:dyDescent="0.2">
      <c r="A33" s="208" t="s">
        <v>5</v>
      </c>
      <c r="B33" s="241">
        <v>16199.353000000001</v>
      </c>
      <c r="C33" s="245">
        <v>3.7510562915922328E-2</v>
      </c>
      <c r="D33" s="247">
        <v>15395.545999999998</v>
      </c>
      <c r="E33" s="245">
        <v>3.6793876347172128E-2</v>
      </c>
      <c r="F33" s="247">
        <v>22727.975000000006</v>
      </c>
      <c r="G33" s="244">
        <v>3.6465037569747491E-2</v>
      </c>
      <c r="H33" s="247">
        <v>54322.874000000003</v>
      </c>
      <c r="I33" s="250">
        <v>3.686482652522869E-2</v>
      </c>
      <c r="J33" s="85"/>
      <c r="K33" s="87" t="str">
        <f t="shared" si="6"/>
        <v>Obchod, služby, školství, zdravotnictví</v>
      </c>
      <c r="L33" s="77">
        <f t="shared" si="3"/>
        <v>16199.353000000001</v>
      </c>
      <c r="M33" s="77">
        <f t="shared" si="4"/>
        <v>15395.545999999998</v>
      </c>
      <c r="N33" s="77">
        <f t="shared" si="5"/>
        <v>22727.975000000006</v>
      </c>
    </row>
    <row r="34" spans="1:14" x14ac:dyDescent="0.2">
      <c r="A34" s="208" t="s">
        <v>3</v>
      </c>
      <c r="B34" s="241">
        <v>9100.2649999999994</v>
      </c>
      <c r="C34" s="244">
        <v>0.33005726580688899</v>
      </c>
      <c r="D34" s="246">
        <v>9441.9950000000008</v>
      </c>
      <c r="E34" s="244">
        <v>0.34202809145362195</v>
      </c>
      <c r="F34" s="246">
        <v>17699.487999999998</v>
      </c>
      <c r="G34" s="244">
        <v>0.38506086824513241</v>
      </c>
      <c r="H34" s="246">
        <v>36241.748</v>
      </c>
      <c r="I34" s="250">
        <v>0.35832147142795978</v>
      </c>
      <c r="J34" s="85"/>
      <c r="K34" s="87" t="str">
        <f t="shared" si="6"/>
        <v>Ostatní</v>
      </c>
      <c r="L34" s="77">
        <f t="shared" si="3"/>
        <v>9100.2649999999994</v>
      </c>
      <c r="M34" s="77">
        <f t="shared" si="4"/>
        <v>9441.9950000000008</v>
      </c>
      <c r="N34" s="77">
        <f t="shared" si="5"/>
        <v>17699.487999999998</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4.8516394666527914E-2</v>
      </c>
    </row>
    <row r="40" spans="1:14" x14ac:dyDescent="0.2">
      <c r="B40" s="99"/>
      <c r="C40" s="99"/>
      <c r="D40" s="99"/>
      <c r="L40" s="93" t="s">
        <v>63</v>
      </c>
      <c r="M40" s="97">
        <v>3.5909043353919701E-2</v>
      </c>
    </row>
    <row r="41" spans="1:14" x14ac:dyDescent="0.2">
      <c r="B41" s="72"/>
      <c r="C41" s="72"/>
      <c r="D41" s="72"/>
      <c r="L41" s="93" t="s">
        <v>125</v>
      </c>
      <c r="M41" s="97">
        <v>5.9062573583197685E-2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{A2114701-FD57-49C2-8F47-7A0CE22685F1}</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{3DEBDB0F-FA8E-470B-8442-800A885C4329}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A2114701-FD57-49C2-8F47-7A0CE22685F1}">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3DEBDB0F-FA8E-470B-8442-800A885C4329}">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N34" sqref="N34"/>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143</v>
      </c>
      <c r="I1" s="205" t="str">
        <f>Titulní!A35</f>
        <v>III.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14</v>
      </c>
      <c r="C5" s="405"/>
      <c r="D5" s="404" t="s">
        <v>15</v>
      </c>
      <c r="E5" s="405"/>
      <c r="F5" s="404" t="s">
        <v>16</v>
      </c>
      <c r="G5" s="405"/>
      <c r="H5" s="404" t="s">
        <v>7</v>
      </c>
      <c r="I5" s="406"/>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2869.2989999999995</v>
      </c>
      <c r="C7" s="239">
        <v>7.2063609990290767E-2</v>
      </c>
      <c r="D7" s="238">
        <v>2869.3029999999999</v>
      </c>
      <c r="E7" s="239">
        <v>7.0822462972050582E-2</v>
      </c>
      <c r="F7" s="238">
        <v>2869.3019999999997</v>
      </c>
      <c r="G7" s="239">
        <v>7.2048072827134615E-2</v>
      </c>
      <c r="H7" s="238">
        <v>2869.3019999999997</v>
      </c>
      <c r="I7" s="248">
        <v>7.2048072827134615E-2</v>
      </c>
      <c r="J7" s="95"/>
      <c r="O7" s="60"/>
    </row>
    <row r="8" spans="1:15" x14ac:dyDescent="0.2">
      <c r="A8" s="209" t="s">
        <v>182</v>
      </c>
      <c r="B8" s="238">
        <v>898866.46600000013</v>
      </c>
      <c r="C8" s="239">
        <v>0.11194069044451455</v>
      </c>
      <c r="D8" s="238">
        <v>770363.78599999996</v>
      </c>
      <c r="E8" s="239">
        <v>0.10030122232346569</v>
      </c>
      <c r="F8" s="238">
        <v>524192.75800000003</v>
      </c>
      <c r="G8" s="239">
        <v>5.9804608461813256E-2</v>
      </c>
      <c r="H8" s="238">
        <v>2193423.0100000002</v>
      </c>
      <c r="I8" s="248">
        <v>8.96173145335913E-2</v>
      </c>
      <c r="J8" s="95"/>
      <c r="O8" s="60"/>
    </row>
    <row r="9" spans="1:15" x14ac:dyDescent="0.2">
      <c r="A9" s="209" t="s">
        <v>183</v>
      </c>
      <c r="B9" s="238">
        <v>102181.14000000001</v>
      </c>
      <c r="C9" s="240">
        <v>3.3891957013448111E-2</v>
      </c>
      <c r="D9" s="238">
        <v>96230.218000000008</v>
      </c>
      <c r="E9" s="240">
        <v>3.2552607878013187E-2</v>
      </c>
      <c r="F9" s="238">
        <v>144787.63800000001</v>
      </c>
      <c r="G9" s="240">
        <v>3.9081419703228933E-2</v>
      </c>
      <c r="H9" s="238">
        <v>343198.99600000004</v>
      </c>
      <c r="I9" s="249">
        <v>3.5469750757153556E-2</v>
      </c>
      <c r="J9" s="85"/>
      <c r="K9" s="87"/>
      <c r="L9" s="87" t="str">
        <f>+B5</f>
        <v>Červenec</v>
      </c>
      <c r="M9" s="87" t="str">
        <f>+D5</f>
        <v>Srpen</v>
      </c>
      <c r="N9" s="87" t="str">
        <f>+F5</f>
        <v>Září</v>
      </c>
      <c r="O9" s="88"/>
    </row>
    <row r="10" spans="1:15" x14ac:dyDescent="0.2">
      <c r="A10" s="208" t="s">
        <v>41</v>
      </c>
      <c r="B10" s="241">
        <v>12274.897999999999</v>
      </c>
      <c r="C10" s="242">
        <v>4.210248517411691E-2</v>
      </c>
      <c r="D10" s="246">
        <v>10316.754999999999</v>
      </c>
      <c r="E10" s="244">
        <v>3.2172513858209885E-2</v>
      </c>
      <c r="F10" s="246">
        <v>19499.054</v>
      </c>
      <c r="G10" s="244">
        <v>5.1453521000025267E-2</v>
      </c>
      <c r="H10" s="246">
        <v>42090.706999999995</v>
      </c>
      <c r="I10" s="250">
        <v>4.246515059955689E-2</v>
      </c>
      <c r="J10" s="85"/>
      <c r="K10" s="87" t="str">
        <f>+A10</f>
        <v>Biomasa</v>
      </c>
      <c r="L10" s="77">
        <f>+B10</f>
        <v>12274.897999999999</v>
      </c>
      <c r="M10" s="77">
        <f>+D10</f>
        <v>10316.754999999999</v>
      </c>
      <c r="N10" s="77">
        <f>+F10</f>
        <v>19499.054</v>
      </c>
      <c r="O10" s="105"/>
    </row>
    <row r="11" spans="1:15" x14ac:dyDescent="0.2">
      <c r="A11" s="208" t="s">
        <v>40</v>
      </c>
      <c r="B11" s="241">
        <v>447</v>
      </c>
      <c r="C11" s="243">
        <v>1.5495810827141418E-2</v>
      </c>
      <c r="D11" s="247">
        <v>362</v>
      </c>
      <c r="E11" s="245">
        <v>1.3152633587793193E-2</v>
      </c>
      <c r="F11" s="247">
        <v>487</v>
      </c>
      <c r="G11" s="244">
        <v>1.4613294274928397E-2</v>
      </c>
      <c r="H11" s="247">
        <v>1296</v>
      </c>
      <c r="I11" s="250">
        <v>1.4448912780631942E-2</v>
      </c>
      <c r="J11" s="85"/>
      <c r="K11" s="87" t="str">
        <f t="shared" ref="K11:L25" si="0">+A11</f>
        <v>Bioplyn</v>
      </c>
      <c r="L11" s="77">
        <f t="shared" si="0"/>
        <v>447</v>
      </c>
      <c r="M11" s="77">
        <f t="shared" ref="M11:M25" si="1">+D11</f>
        <v>362</v>
      </c>
      <c r="N11" s="77">
        <f t="shared" ref="N11:N25" si="2">+F11</f>
        <v>487</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3.8719999999999999</v>
      </c>
      <c r="C13" s="243">
        <v>6.4386210841560357E-3</v>
      </c>
      <c r="D13" s="247">
        <v>3.423</v>
      </c>
      <c r="E13" s="245">
        <v>3.1741763184005788E-3</v>
      </c>
      <c r="F13" s="247">
        <v>4.0739999999999998</v>
      </c>
      <c r="G13" s="244">
        <v>4.5522299669477273E-3</v>
      </c>
      <c r="H13" s="247">
        <v>11.369</v>
      </c>
      <c r="I13" s="250">
        <v>4.4156480718000142E-3</v>
      </c>
      <c r="J13" s="85"/>
      <c r="K13" s="87" t="str">
        <f t="shared" si="0"/>
        <v>Elektrická energie</v>
      </c>
      <c r="L13" s="77">
        <f t="shared" si="0"/>
        <v>3.8719999999999999</v>
      </c>
      <c r="M13" s="77">
        <f t="shared" si="1"/>
        <v>3.423</v>
      </c>
      <c r="N13" s="77">
        <f t="shared" si="2"/>
        <v>4.0739999999999998</v>
      </c>
      <c r="O13" s="105"/>
    </row>
    <row r="14" spans="1:15" x14ac:dyDescent="0.2">
      <c r="A14" s="208" t="s">
        <v>65</v>
      </c>
      <c r="B14" s="241">
        <v>341.55</v>
      </c>
      <c r="C14" s="243">
        <v>0.20155793573515093</v>
      </c>
      <c r="D14" s="247">
        <v>301.18</v>
      </c>
      <c r="E14" s="245">
        <v>0.19144662403539328</v>
      </c>
      <c r="F14" s="247">
        <v>305.41000000000003</v>
      </c>
      <c r="G14" s="244">
        <v>0.24288815899348659</v>
      </c>
      <c r="H14" s="247">
        <v>948.1400000000001</v>
      </c>
      <c r="I14" s="250">
        <v>0.20952721904736649</v>
      </c>
      <c r="J14" s="85"/>
      <c r="K14" s="87" t="str">
        <f t="shared" si="0"/>
        <v>Energie prostředí (tepelné čerpadlo)</v>
      </c>
      <c r="L14" s="77">
        <f t="shared" si="0"/>
        <v>341.55</v>
      </c>
      <c r="M14" s="77">
        <f t="shared" si="1"/>
        <v>301.18</v>
      </c>
      <c r="N14" s="77">
        <f t="shared" si="2"/>
        <v>305.41000000000003</v>
      </c>
      <c r="O14" s="105"/>
    </row>
    <row r="15" spans="1:15" x14ac:dyDescent="0.2">
      <c r="A15" s="208" t="s">
        <v>66</v>
      </c>
      <c r="B15" s="241">
        <v>27.215</v>
      </c>
      <c r="C15" s="243">
        <v>0.34012372680122471</v>
      </c>
      <c r="D15" s="247">
        <v>25.936</v>
      </c>
      <c r="E15" s="245">
        <v>0.33150979088910476</v>
      </c>
      <c r="F15" s="247">
        <v>21.771999999999998</v>
      </c>
      <c r="G15" s="244">
        <v>0.38349890791235119</v>
      </c>
      <c r="H15" s="247">
        <v>74.923000000000002</v>
      </c>
      <c r="I15" s="250">
        <v>0.34844179459871738</v>
      </c>
      <c r="J15" s="85"/>
      <c r="K15" s="87" t="str">
        <f t="shared" si="0"/>
        <v>Energie Slunce (solární kolektor)</v>
      </c>
      <c r="L15" s="77">
        <f t="shared" si="0"/>
        <v>27.215</v>
      </c>
      <c r="M15" s="77">
        <f t="shared" si="1"/>
        <v>25.936</v>
      </c>
      <c r="N15" s="77">
        <f t="shared" si="2"/>
        <v>21.771999999999998</v>
      </c>
      <c r="O15" s="105"/>
    </row>
    <row r="16" spans="1:15" x14ac:dyDescent="0.2">
      <c r="A16" s="208" t="s">
        <v>38</v>
      </c>
      <c r="B16" s="241">
        <v>46249.61</v>
      </c>
      <c r="C16" s="243">
        <v>4.5317702298689443E-2</v>
      </c>
      <c r="D16" s="247">
        <v>40078.651000000005</v>
      </c>
      <c r="E16" s="245">
        <v>4.1632208656484287E-2</v>
      </c>
      <c r="F16" s="247">
        <v>75500.425000000003</v>
      </c>
      <c r="G16" s="244">
        <v>5.1772909984064509E-2</v>
      </c>
      <c r="H16" s="247">
        <v>161828.68599999999</v>
      </c>
      <c r="I16" s="250">
        <v>4.7022070288190901E-2</v>
      </c>
      <c r="J16" s="85"/>
      <c r="K16" s="87" t="str">
        <f t="shared" si="0"/>
        <v>Hnědé uhlí</v>
      </c>
      <c r="L16" s="77">
        <f t="shared" si="0"/>
        <v>46249.61</v>
      </c>
      <c r="M16" s="77">
        <f t="shared" si="1"/>
        <v>40078.651000000005</v>
      </c>
      <c r="N16" s="77">
        <f t="shared" si="2"/>
        <v>75500.425000000003</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65.010000000000005</v>
      </c>
      <c r="C19" s="243">
        <v>8.9080831749411486E-4</v>
      </c>
      <c r="D19" s="247">
        <v>61.7</v>
      </c>
      <c r="E19" s="245">
        <v>8.4006103771855009E-4</v>
      </c>
      <c r="F19" s="247">
        <v>0</v>
      </c>
      <c r="G19" s="244">
        <v>0</v>
      </c>
      <c r="H19" s="247">
        <v>126.71000000000001</v>
      </c>
      <c r="I19" s="250">
        <v>5.5053300336517258E-4</v>
      </c>
      <c r="J19" s="85"/>
      <c r="K19" s="87" t="str">
        <f t="shared" si="0"/>
        <v>Odpadní teplo</v>
      </c>
      <c r="L19" s="77">
        <f t="shared" si="0"/>
        <v>65.010000000000005</v>
      </c>
      <c r="M19" s="77">
        <f t="shared" si="1"/>
        <v>61.7</v>
      </c>
      <c r="N19" s="77">
        <f t="shared" si="2"/>
        <v>0</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0</v>
      </c>
      <c r="C21" s="243">
        <v>0</v>
      </c>
      <c r="D21" s="247">
        <v>0</v>
      </c>
      <c r="E21" s="245">
        <v>0</v>
      </c>
      <c r="F21" s="247">
        <v>0</v>
      </c>
      <c r="G21" s="244">
        <v>0</v>
      </c>
      <c r="H21" s="247">
        <v>0</v>
      </c>
      <c r="I21" s="250">
        <v>0</v>
      </c>
      <c r="J21" s="85"/>
      <c r="K21" s="87" t="str">
        <f t="shared" si="0"/>
        <v>Ostatní pevná paliva</v>
      </c>
      <c r="L21" s="77">
        <f t="shared" si="0"/>
        <v>0</v>
      </c>
      <c r="M21" s="77">
        <f t="shared" si="1"/>
        <v>0</v>
      </c>
      <c r="N21" s="77">
        <f t="shared" si="2"/>
        <v>0</v>
      </c>
      <c r="O21" s="105"/>
    </row>
    <row r="22" spans="1:18" x14ac:dyDescent="0.2">
      <c r="A22" s="208" t="s">
        <v>33</v>
      </c>
      <c r="B22" s="241">
        <v>1198.3899999999999</v>
      </c>
      <c r="C22" s="243">
        <v>6.7594838481846043E-3</v>
      </c>
      <c r="D22" s="247">
        <v>1150.99</v>
      </c>
      <c r="E22" s="245">
        <v>4.7373517351399115E-3</v>
      </c>
      <c r="F22" s="247">
        <v>0</v>
      </c>
      <c r="G22" s="244">
        <v>0</v>
      </c>
      <c r="H22" s="247">
        <v>2349.38</v>
      </c>
      <c r="I22" s="250">
        <v>3.6147803852284279E-3</v>
      </c>
      <c r="J22" s="85"/>
      <c r="K22" s="87" t="str">
        <f t="shared" si="0"/>
        <v>Ostatní plyny</v>
      </c>
      <c r="L22" s="77">
        <f t="shared" si="0"/>
        <v>1198.3899999999999</v>
      </c>
      <c r="M22" s="77">
        <f t="shared" si="1"/>
        <v>1150.99</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0</v>
      </c>
      <c r="C24" s="243">
        <v>0</v>
      </c>
      <c r="D24" s="247">
        <v>0</v>
      </c>
      <c r="E24" s="245">
        <v>0</v>
      </c>
      <c r="F24" s="247">
        <v>0</v>
      </c>
      <c r="G24" s="244">
        <v>0</v>
      </c>
      <c r="H24" s="247">
        <v>0</v>
      </c>
      <c r="I24" s="250">
        <v>0</v>
      </c>
      <c r="J24" s="85"/>
      <c r="K24" s="87" t="str">
        <f t="shared" si="0"/>
        <v>Topné oleje</v>
      </c>
      <c r="L24" s="77">
        <f t="shared" si="0"/>
        <v>0</v>
      </c>
      <c r="M24" s="77">
        <f t="shared" si="1"/>
        <v>0</v>
      </c>
      <c r="N24" s="77">
        <f t="shared" si="2"/>
        <v>0</v>
      </c>
      <c r="O24" s="105"/>
    </row>
    <row r="25" spans="1:18" x14ac:dyDescent="0.2">
      <c r="A25" s="208" t="s">
        <v>31</v>
      </c>
      <c r="B25" s="241">
        <v>41573.595000000008</v>
      </c>
      <c r="C25" s="242">
        <v>4.1398445081044531E-2</v>
      </c>
      <c r="D25" s="246">
        <v>43929.583000000006</v>
      </c>
      <c r="E25" s="244">
        <v>4.7036688030751388E-2</v>
      </c>
      <c r="F25" s="246">
        <v>48969.903000000006</v>
      </c>
      <c r="G25" s="244">
        <v>4.5225617196985174E-2</v>
      </c>
      <c r="H25" s="246">
        <v>134473.08100000001</v>
      </c>
      <c r="I25" s="250">
        <v>4.4513286075938907E-2</v>
      </c>
      <c r="J25" s="85"/>
      <c r="K25" s="87" t="str">
        <f t="shared" si="0"/>
        <v>Zemní plyn</v>
      </c>
      <c r="L25" s="77">
        <f t="shared" si="0"/>
        <v>41573.595000000008</v>
      </c>
      <c r="M25" s="77">
        <f t="shared" si="1"/>
        <v>43929.583000000006</v>
      </c>
      <c r="N25" s="77">
        <f t="shared" si="2"/>
        <v>48969.903000000006</v>
      </c>
      <c r="O25" s="82"/>
    </row>
    <row r="26" spans="1:18" ht="13.5" customHeight="1" x14ac:dyDescent="0.2">
      <c r="A26" s="210" t="s">
        <v>184</v>
      </c>
      <c r="B26" s="238">
        <v>76410.752999999997</v>
      </c>
      <c r="C26" s="240">
        <v>2.9951306382087747E-2</v>
      </c>
      <c r="D26" s="238">
        <v>71377.284000000014</v>
      </c>
      <c r="E26" s="240">
        <v>2.8716378186656663E-2</v>
      </c>
      <c r="F26" s="238">
        <v>114961.33199999999</v>
      </c>
      <c r="G26" s="240">
        <v>3.5379942416628681E-2</v>
      </c>
      <c r="H26" s="238">
        <v>262749.36900000001</v>
      </c>
      <c r="I26" s="249">
        <v>3.1709665309813242E-2</v>
      </c>
      <c r="J26" s="10"/>
      <c r="K26" s="87"/>
      <c r="L26" s="87" t="str">
        <f>+L9</f>
        <v>Červenec</v>
      </c>
      <c r="M26" s="87" t="str">
        <f>+M9</f>
        <v>Srpen</v>
      </c>
      <c r="N26" s="87" t="str">
        <f>+N9</f>
        <v>Září</v>
      </c>
      <c r="O26" s="72"/>
      <c r="P26" s="99"/>
      <c r="Q26" s="99"/>
      <c r="R26" s="99"/>
    </row>
    <row r="27" spans="1:18" ht="12.75" customHeight="1" x14ac:dyDescent="0.2">
      <c r="A27" s="208" t="s">
        <v>26</v>
      </c>
      <c r="B27" s="241">
        <v>5707.4800000000005</v>
      </c>
      <c r="C27" s="244">
        <v>4.9111021568930633E-3</v>
      </c>
      <c r="D27" s="246">
        <v>4138.6190000000006</v>
      </c>
      <c r="E27" s="244">
        <v>3.5928365151898754E-3</v>
      </c>
      <c r="F27" s="246">
        <v>7357.3330000000005</v>
      </c>
      <c r="G27" s="244">
        <v>5.67233409220568E-3</v>
      </c>
      <c r="H27" s="246">
        <v>17203.432000000001</v>
      </c>
      <c r="I27" s="250">
        <v>4.7640118297775256E-3</v>
      </c>
      <c r="J27" s="85"/>
      <c r="K27" s="87" t="str">
        <f>+A27</f>
        <v>Průmysl</v>
      </c>
      <c r="L27" s="77">
        <f t="shared" ref="L27:L34" si="3">+B27</f>
        <v>5707.4800000000005</v>
      </c>
      <c r="M27" s="77">
        <f t="shared" ref="M27:M34" si="4">+D27</f>
        <v>4138.6190000000006</v>
      </c>
      <c r="N27" s="77">
        <f t="shared" ref="N27:N34" si="5">+F27</f>
        <v>7357.3330000000005</v>
      </c>
      <c r="O27" s="72"/>
      <c r="P27" s="105"/>
      <c r="Q27" s="105"/>
      <c r="R27" s="105"/>
    </row>
    <row r="28" spans="1:18" ht="12.75" customHeight="1" x14ac:dyDescent="0.2">
      <c r="A28" s="208" t="s">
        <v>0</v>
      </c>
      <c r="B28" s="241">
        <v>2956.83</v>
      </c>
      <c r="C28" s="245">
        <v>4.9811663351369766E-2</v>
      </c>
      <c r="D28" s="247">
        <v>1618.8</v>
      </c>
      <c r="E28" s="245">
        <v>2.6627720144240394E-2</v>
      </c>
      <c r="F28" s="247">
        <v>3114.7</v>
      </c>
      <c r="G28" s="244">
        <v>4.7539508755255179E-2</v>
      </c>
      <c r="H28" s="247">
        <v>7690.33</v>
      </c>
      <c r="I28" s="250">
        <v>4.1418873449707329E-2</v>
      </c>
      <c r="J28" s="85"/>
      <c r="K28" s="87" t="str">
        <f t="shared" ref="K28:K34" si="6">+A28</f>
        <v>Energetika</v>
      </c>
      <c r="L28" s="77">
        <f t="shared" si="3"/>
        <v>2956.83</v>
      </c>
      <c r="M28" s="77">
        <f t="shared" si="4"/>
        <v>1618.8</v>
      </c>
      <c r="N28" s="77">
        <f t="shared" si="5"/>
        <v>3114.7</v>
      </c>
      <c r="O28" s="72"/>
    </row>
    <row r="29" spans="1:18" ht="12.75" customHeight="1" x14ac:dyDescent="0.2">
      <c r="A29" s="208" t="s">
        <v>1</v>
      </c>
      <c r="B29" s="241">
        <v>375.005</v>
      </c>
      <c r="C29" s="245">
        <v>6.6413284179893659E-2</v>
      </c>
      <c r="D29" s="247">
        <v>362.589</v>
      </c>
      <c r="E29" s="245">
        <v>7.729719370270971E-2</v>
      </c>
      <c r="F29" s="247">
        <v>520.98099999999999</v>
      </c>
      <c r="G29" s="244">
        <v>5.0957836867549594E-2</v>
      </c>
      <c r="H29" s="247">
        <v>1258.575</v>
      </c>
      <c r="I29" s="250">
        <v>6.1211328454713977E-2</v>
      </c>
      <c r="J29" s="85"/>
      <c r="K29" s="87" t="str">
        <f t="shared" si="6"/>
        <v>Doprava</v>
      </c>
      <c r="L29" s="77">
        <f t="shared" si="3"/>
        <v>375.005</v>
      </c>
      <c r="M29" s="77">
        <f t="shared" si="4"/>
        <v>362.589</v>
      </c>
      <c r="N29" s="77">
        <f t="shared" si="5"/>
        <v>520.98099999999999</v>
      </c>
      <c r="O29" s="72"/>
    </row>
    <row r="30" spans="1:18" ht="12.75" customHeight="1" x14ac:dyDescent="0.2">
      <c r="A30" s="208" t="s">
        <v>2</v>
      </c>
      <c r="B30" s="241">
        <v>348.11199999999997</v>
      </c>
      <c r="C30" s="245">
        <v>6.8585024076828316E-2</v>
      </c>
      <c r="D30" s="247">
        <v>370.45600000000002</v>
      </c>
      <c r="E30" s="245">
        <v>0.10875561750583328</v>
      </c>
      <c r="F30" s="247">
        <v>596.49099999999999</v>
      </c>
      <c r="G30" s="244">
        <v>9.0098555561664614E-2</v>
      </c>
      <c r="H30" s="247">
        <v>1315.059</v>
      </c>
      <c r="I30" s="250">
        <v>8.7076327286622748E-2</v>
      </c>
      <c r="J30" s="85"/>
      <c r="K30" s="87" t="str">
        <f t="shared" si="6"/>
        <v>Stavebnictví</v>
      </c>
      <c r="L30" s="77">
        <f t="shared" si="3"/>
        <v>348.11199999999997</v>
      </c>
      <c r="M30" s="77">
        <f t="shared" si="4"/>
        <v>370.45600000000002</v>
      </c>
      <c r="N30" s="77">
        <f t="shared" si="5"/>
        <v>596.49099999999999</v>
      </c>
    </row>
    <row r="31" spans="1:18" x14ac:dyDescent="0.2">
      <c r="A31" s="208" t="s">
        <v>6</v>
      </c>
      <c r="B31" s="241">
        <v>452.98</v>
      </c>
      <c r="C31" s="245">
        <v>3.3392444747438764E-2</v>
      </c>
      <c r="D31" s="247">
        <v>367.47</v>
      </c>
      <c r="E31" s="245">
        <v>2.9479557887656948E-2</v>
      </c>
      <c r="F31" s="247">
        <v>399.86</v>
      </c>
      <c r="G31" s="244">
        <v>1.9149679702857664E-2</v>
      </c>
      <c r="H31" s="247">
        <v>1220.31</v>
      </c>
      <c r="I31" s="250">
        <v>2.6013102711434987E-2</v>
      </c>
      <c r="J31" s="85"/>
      <c r="K31" s="87" t="str">
        <f t="shared" si="6"/>
        <v>Zemědělství a lesnictví</v>
      </c>
      <c r="L31" s="77">
        <f t="shared" si="3"/>
        <v>452.98</v>
      </c>
      <c r="M31" s="77">
        <f t="shared" si="4"/>
        <v>367.47</v>
      </c>
      <c r="N31" s="77">
        <f t="shared" si="5"/>
        <v>399.86</v>
      </c>
    </row>
    <row r="32" spans="1:18" x14ac:dyDescent="0.2">
      <c r="A32" s="208" t="s">
        <v>25</v>
      </c>
      <c r="B32" s="241">
        <v>45277.284999999996</v>
      </c>
      <c r="C32" s="245">
        <v>5.3523887386686196E-2</v>
      </c>
      <c r="D32" s="247">
        <v>43990.131000000008</v>
      </c>
      <c r="E32" s="245">
        <v>5.4558191893078714E-2</v>
      </c>
      <c r="F32" s="247">
        <v>70822.21699999999</v>
      </c>
      <c r="G32" s="244">
        <v>6.0029466815539133E-2</v>
      </c>
      <c r="H32" s="247">
        <v>160089.63299999997</v>
      </c>
      <c r="I32" s="250">
        <v>5.652852552285232E-2</v>
      </c>
      <c r="J32" s="85"/>
      <c r="K32" s="87" t="str">
        <f t="shared" si="6"/>
        <v>Domácnosti</v>
      </c>
      <c r="L32" s="77">
        <f t="shared" si="3"/>
        <v>45277.284999999996</v>
      </c>
      <c r="M32" s="77">
        <f t="shared" si="4"/>
        <v>43990.131000000008</v>
      </c>
      <c r="N32" s="77">
        <f t="shared" si="5"/>
        <v>70822.21699999999</v>
      </c>
    </row>
    <row r="33" spans="1:14" x14ac:dyDescent="0.2">
      <c r="A33" s="208" t="s">
        <v>5</v>
      </c>
      <c r="B33" s="241">
        <v>17080.811000000002</v>
      </c>
      <c r="C33" s="245">
        <v>3.9551631208387034E-2</v>
      </c>
      <c r="D33" s="247">
        <v>16314.645</v>
      </c>
      <c r="E33" s="245">
        <v>3.8990434686630153E-2</v>
      </c>
      <c r="F33" s="247">
        <v>26350.529999999995</v>
      </c>
      <c r="G33" s="244">
        <v>4.2277108560386835E-2</v>
      </c>
      <c r="H33" s="247">
        <v>59745.986000000004</v>
      </c>
      <c r="I33" s="250">
        <v>4.0545082527642821E-2</v>
      </c>
      <c r="J33" s="85"/>
      <c r="K33" s="87" t="str">
        <f t="shared" si="6"/>
        <v>Obchod, služby, školství, zdravotnictví</v>
      </c>
      <c r="L33" s="77">
        <f t="shared" si="3"/>
        <v>17080.811000000002</v>
      </c>
      <c r="M33" s="77">
        <f t="shared" si="4"/>
        <v>16314.645</v>
      </c>
      <c r="N33" s="77">
        <f t="shared" si="5"/>
        <v>26350.529999999995</v>
      </c>
    </row>
    <row r="34" spans="1:14" x14ac:dyDescent="0.2">
      <c r="A34" s="208" t="s">
        <v>3</v>
      </c>
      <c r="B34" s="241">
        <v>4212.25</v>
      </c>
      <c r="C34" s="244">
        <v>0.15277398162526787</v>
      </c>
      <c r="D34" s="246">
        <v>4214.5740000000005</v>
      </c>
      <c r="E34" s="244">
        <v>0.15266929303712373</v>
      </c>
      <c r="F34" s="246">
        <v>5799.22</v>
      </c>
      <c r="G34" s="244">
        <v>0.12616481834641416</v>
      </c>
      <c r="H34" s="246">
        <v>14226.044000000002</v>
      </c>
      <c r="I34" s="250">
        <v>0.14065262576956553</v>
      </c>
      <c r="J34" s="85"/>
      <c r="K34" s="87" t="str">
        <f t="shared" si="6"/>
        <v>Ostatní</v>
      </c>
      <c r="L34" s="77">
        <f t="shared" si="3"/>
        <v>4212.25</v>
      </c>
      <c r="M34" s="77">
        <f t="shared" si="4"/>
        <v>4214.5740000000005</v>
      </c>
      <c r="N34" s="77">
        <f t="shared" si="5"/>
        <v>5799.22</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7.2048072827134615E-2</v>
      </c>
    </row>
    <row r="40" spans="1:14" x14ac:dyDescent="0.2">
      <c r="B40" s="99"/>
      <c r="C40" s="99"/>
      <c r="D40" s="99"/>
      <c r="L40" s="93" t="s">
        <v>63</v>
      </c>
      <c r="M40" s="97">
        <v>8.96173145335913E-2</v>
      </c>
    </row>
    <row r="41" spans="1:14" x14ac:dyDescent="0.2">
      <c r="B41" s="72"/>
      <c r="C41" s="72"/>
      <c r="D41" s="72"/>
      <c r="L41" s="93" t="s">
        <v>125</v>
      </c>
      <c r="M41" s="97">
        <v>3.5469750757153556E-2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{E2F80854-277F-4852-BBD6-81C6A27940A3}</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{4C143600-BB62-4F60-8701-D3B17794FEB2}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E2F80854-277F-4852-BBD6-81C6A27940A3}">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4C143600-BB62-4F60-8701-D3B17794FEB2}">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O33" sqref="O33"/>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137</v>
      </c>
      <c r="I1" s="205" t="str">
        <f>Titulní!A35</f>
        <v>III.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14</v>
      </c>
      <c r="C5" s="405"/>
      <c r="D5" s="404" t="s">
        <v>15</v>
      </c>
      <c r="E5" s="405"/>
      <c r="F5" s="404" t="s">
        <v>16</v>
      </c>
      <c r="G5" s="405"/>
      <c r="H5" s="404" t="s">
        <v>7</v>
      </c>
      <c r="I5" s="406"/>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575.21100000000024</v>
      </c>
      <c r="C7" s="239">
        <v>1.4446657934960827E-2</v>
      </c>
      <c r="D7" s="238">
        <v>575.25200000000029</v>
      </c>
      <c r="E7" s="239">
        <v>1.4198836257306412E-2</v>
      </c>
      <c r="F7" s="238">
        <v>574.8000000000003</v>
      </c>
      <c r="G7" s="239">
        <v>1.4433207888551642E-2</v>
      </c>
      <c r="H7" s="238">
        <v>574.8000000000003</v>
      </c>
      <c r="I7" s="248">
        <v>1.4433207888551642E-2</v>
      </c>
      <c r="J7" s="95"/>
      <c r="O7" s="60"/>
    </row>
    <row r="8" spans="1:15" x14ac:dyDescent="0.2">
      <c r="A8" s="209" t="s">
        <v>182</v>
      </c>
      <c r="B8" s="238">
        <v>144444.30599999998</v>
      </c>
      <c r="C8" s="239">
        <v>1.7988428711077014E-2</v>
      </c>
      <c r="D8" s="238">
        <v>153976.57600000003</v>
      </c>
      <c r="E8" s="239">
        <v>2.0047721690258705E-2</v>
      </c>
      <c r="F8" s="238">
        <v>175545.21600000001</v>
      </c>
      <c r="G8" s="239">
        <v>2.0027771749995135E-2</v>
      </c>
      <c r="H8" s="238">
        <v>473966.098</v>
      </c>
      <c r="I8" s="248">
        <v>1.9364969132299271E-2</v>
      </c>
      <c r="J8" s="95"/>
      <c r="O8" s="60"/>
    </row>
    <row r="9" spans="1:15" x14ac:dyDescent="0.2">
      <c r="A9" s="209" t="s">
        <v>183</v>
      </c>
      <c r="B9" s="238">
        <v>38493.568999999996</v>
      </c>
      <c r="C9" s="240">
        <v>1.2767741540583698E-2</v>
      </c>
      <c r="D9" s="238">
        <v>36720.345999999998</v>
      </c>
      <c r="E9" s="240">
        <v>1.242170130470836E-2</v>
      </c>
      <c r="F9" s="238">
        <v>51846.545999999995</v>
      </c>
      <c r="G9" s="240">
        <v>1.399454160850918E-2</v>
      </c>
      <c r="H9" s="238">
        <v>127060.46099999998</v>
      </c>
      <c r="I9" s="249">
        <v>1.3131748447070131E-2</v>
      </c>
      <c r="J9" s="85"/>
      <c r="K9" s="87"/>
      <c r="L9" s="87" t="str">
        <f>+B5</f>
        <v>Červenec</v>
      </c>
      <c r="M9" s="87" t="str">
        <f>+D5</f>
        <v>Srpen</v>
      </c>
      <c r="N9" s="87" t="str">
        <f>+F5</f>
        <v>Září</v>
      </c>
      <c r="O9" s="88"/>
    </row>
    <row r="10" spans="1:15" x14ac:dyDescent="0.2">
      <c r="A10" s="208" t="s">
        <v>41</v>
      </c>
      <c r="B10" s="241">
        <v>9641.33</v>
      </c>
      <c r="C10" s="242">
        <v>3.3069435964662885E-2</v>
      </c>
      <c r="D10" s="246">
        <v>10324.61</v>
      </c>
      <c r="E10" s="244">
        <v>3.2197009457490496E-2</v>
      </c>
      <c r="F10" s="246">
        <v>15091.738000000001</v>
      </c>
      <c r="G10" s="244">
        <v>3.9823627244166784E-2</v>
      </c>
      <c r="H10" s="246">
        <v>35057.678</v>
      </c>
      <c r="I10" s="250">
        <v>3.5369554993238121E-2</v>
      </c>
      <c r="J10" s="85"/>
      <c r="K10" s="87" t="str">
        <f>+A10</f>
        <v>Biomasa</v>
      </c>
      <c r="L10" s="77">
        <f>+B10</f>
        <v>9641.33</v>
      </c>
      <c r="M10" s="77">
        <f>+D10</f>
        <v>10324.61</v>
      </c>
      <c r="N10" s="77">
        <f>+F10</f>
        <v>15091.738000000001</v>
      </c>
      <c r="O10" s="105"/>
    </row>
    <row r="11" spans="1:15" x14ac:dyDescent="0.2">
      <c r="A11" s="208" t="s">
        <v>40</v>
      </c>
      <c r="B11" s="241">
        <v>1716.375</v>
      </c>
      <c r="C11" s="243">
        <v>5.9500273620659627E-2</v>
      </c>
      <c r="D11" s="247">
        <v>1604.662</v>
      </c>
      <c r="E11" s="245">
        <v>5.8302572702362984E-2</v>
      </c>
      <c r="F11" s="247">
        <v>1815.4380000000001</v>
      </c>
      <c r="G11" s="244">
        <v>5.4475420394019425E-2</v>
      </c>
      <c r="H11" s="247">
        <v>5136.4750000000004</v>
      </c>
      <c r="I11" s="250">
        <v>5.7265801909642332E-2</v>
      </c>
      <c r="J11" s="85"/>
      <c r="K11" s="87" t="str">
        <f t="shared" ref="K11:L25" si="0">+A11</f>
        <v>Bioplyn</v>
      </c>
      <c r="L11" s="77">
        <f t="shared" si="0"/>
        <v>1716.375</v>
      </c>
      <c r="M11" s="77">
        <f t="shared" ref="M11:M25" si="1">+D11</f>
        <v>1604.662</v>
      </c>
      <c r="N11" s="77">
        <f t="shared" ref="N11:N25" si="2">+F11</f>
        <v>1815.4380000000001</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0</v>
      </c>
      <c r="C13" s="243">
        <v>0</v>
      </c>
      <c r="D13" s="247">
        <v>11</v>
      </c>
      <c r="E13" s="245">
        <v>1.0200391324103525E-2</v>
      </c>
      <c r="F13" s="247">
        <v>2</v>
      </c>
      <c r="G13" s="244">
        <v>2.2347717068962824E-3</v>
      </c>
      <c r="H13" s="247">
        <v>13</v>
      </c>
      <c r="I13" s="250">
        <v>5.0491182103439341E-3</v>
      </c>
      <c r="J13" s="85"/>
      <c r="K13" s="87" t="str">
        <f t="shared" si="0"/>
        <v>Elektrická energie</v>
      </c>
      <c r="L13" s="77">
        <f t="shared" si="0"/>
        <v>0</v>
      </c>
      <c r="M13" s="77">
        <f t="shared" si="1"/>
        <v>11</v>
      </c>
      <c r="N13" s="77">
        <f t="shared" si="2"/>
        <v>2</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23.8</v>
      </c>
      <c r="C15" s="243">
        <v>0.29744422920702368</v>
      </c>
      <c r="D15" s="247">
        <v>21.3</v>
      </c>
      <c r="E15" s="245">
        <v>0.27225318267805104</v>
      </c>
      <c r="F15" s="247">
        <v>16</v>
      </c>
      <c r="G15" s="244">
        <v>0.28182907066863949</v>
      </c>
      <c r="H15" s="247">
        <v>61.1</v>
      </c>
      <c r="I15" s="250">
        <v>0.284155648465513</v>
      </c>
      <c r="J15" s="85"/>
      <c r="K15" s="87" t="str">
        <f t="shared" si="0"/>
        <v>Energie Slunce (solární kolektor)</v>
      </c>
      <c r="L15" s="77">
        <f t="shared" si="0"/>
        <v>23.8</v>
      </c>
      <c r="M15" s="77">
        <f t="shared" si="1"/>
        <v>21.3</v>
      </c>
      <c r="N15" s="77">
        <f t="shared" si="2"/>
        <v>16</v>
      </c>
      <c r="O15" s="105"/>
    </row>
    <row r="16" spans="1:15" x14ac:dyDescent="0.2">
      <c r="A16" s="208" t="s">
        <v>38</v>
      </c>
      <c r="B16" s="241">
        <v>536</v>
      </c>
      <c r="C16" s="243">
        <v>5.251998542711503E-4</v>
      </c>
      <c r="D16" s="247">
        <v>387</v>
      </c>
      <c r="E16" s="245">
        <v>4.0200117389328836E-4</v>
      </c>
      <c r="F16" s="247">
        <v>1812.5740000000001</v>
      </c>
      <c r="G16" s="244">
        <v>1.2429364542180491E-3</v>
      </c>
      <c r="H16" s="247">
        <v>2735.5740000000001</v>
      </c>
      <c r="I16" s="250">
        <v>7.9486743720175515E-4</v>
      </c>
      <c r="J16" s="85"/>
      <c r="K16" s="87" t="str">
        <f t="shared" si="0"/>
        <v>Hnědé uhlí</v>
      </c>
      <c r="L16" s="77">
        <f t="shared" si="0"/>
        <v>536</v>
      </c>
      <c r="M16" s="77">
        <f t="shared" si="1"/>
        <v>387</v>
      </c>
      <c r="N16" s="77">
        <f t="shared" si="2"/>
        <v>1812.5740000000001</v>
      </c>
      <c r="O16" s="105"/>
    </row>
    <row r="17" spans="1:18" x14ac:dyDescent="0.2">
      <c r="A17" s="208" t="s">
        <v>76</v>
      </c>
      <c r="B17" s="241">
        <v>1410.97</v>
      </c>
      <c r="C17" s="243">
        <v>1</v>
      </c>
      <c r="D17" s="247">
        <v>1411.01</v>
      </c>
      <c r="E17" s="245">
        <v>0.33851457689576414</v>
      </c>
      <c r="F17" s="247">
        <v>1669.09</v>
      </c>
      <c r="G17" s="244">
        <v>0.21117750732881813</v>
      </c>
      <c r="H17" s="247">
        <v>4491.07</v>
      </c>
      <c r="I17" s="250">
        <v>0.33309278243469154</v>
      </c>
      <c r="J17" s="85"/>
      <c r="K17" s="87" t="str">
        <f t="shared" si="0"/>
        <v>Jaderné palivo</v>
      </c>
      <c r="L17" s="77">
        <f t="shared" si="0"/>
        <v>1410.97</v>
      </c>
      <c r="M17" s="77">
        <f t="shared" si="1"/>
        <v>1411.01</v>
      </c>
      <c r="N17" s="77">
        <f t="shared" si="2"/>
        <v>1669.09</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1003.543</v>
      </c>
      <c r="C19" s="243">
        <v>1.3751183685017633E-2</v>
      </c>
      <c r="D19" s="247">
        <v>1840.7840000000001</v>
      </c>
      <c r="E19" s="245">
        <v>2.5062737718893089E-2</v>
      </c>
      <c r="F19" s="247">
        <v>1960.296</v>
      </c>
      <c r="G19" s="244">
        <v>2.3411253368069117E-2</v>
      </c>
      <c r="H19" s="247">
        <v>4804.6230000000005</v>
      </c>
      <c r="I19" s="250">
        <v>2.0875254756746793E-2</v>
      </c>
      <c r="J19" s="85"/>
      <c r="K19" s="87" t="str">
        <f t="shared" si="0"/>
        <v>Odpadní teplo</v>
      </c>
      <c r="L19" s="77">
        <f t="shared" si="0"/>
        <v>1003.543</v>
      </c>
      <c r="M19" s="77">
        <f t="shared" si="1"/>
        <v>1840.7840000000001</v>
      </c>
      <c r="N19" s="77">
        <f t="shared" si="2"/>
        <v>1960.296</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83</v>
      </c>
      <c r="C21" s="243">
        <v>4.142880297172062E-4</v>
      </c>
      <c r="D21" s="247">
        <v>101</v>
      </c>
      <c r="E21" s="245">
        <v>4.9833453542868123E-4</v>
      </c>
      <c r="F21" s="247">
        <v>99</v>
      </c>
      <c r="G21" s="244">
        <v>5.2942564799890392E-4</v>
      </c>
      <c r="H21" s="247">
        <v>283</v>
      </c>
      <c r="I21" s="250">
        <v>4.7964971632319061E-4</v>
      </c>
      <c r="J21" s="85"/>
      <c r="K21" s="87" t="str">
        <f t="shared" si="0"/>
        <v>Ostatní pevná paliva</v>
      </c>
      <c r="L21" s="77">
        <f t="shared" si="0"/>
        <v>83</v>
      </c>
      <c r="M21" s="77">
        <f t="shared" si="1"/>
        <v>101</v>
      </c>
      <c r="N21" s="77">
        <f t="shared" si="2"/>
        <v>99</v>
      </c>
      <c r="O21" s="105"/>
    </row>
    <row r="22" spans="1:18"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0</v>
      </c>
      <c r="C24" s="243">
        <v>0</v>
      </c>
      <c r="D24" s="247">
        <v>0</v>
      </c>
      <c r="E24" s="245">
        <v>0</v>
      </c>
      <c r="F24" s="247">
        <v>10.23</v>
      </c>
      <c r="G24" s="244">
        <v>2.0917340925462494E-3</v>
      </c>
      <c r="H24" s="247">
        <v>10.23</v>
      </c>
      <c r="I24" s="250">
        <v>5.1179407687657324E-4</v>
      </c>
      <c r="J24" s="85"/>
      <c r="K24" s="87" t="str">
        <f t="shared" si="0"/>
        <v>Topné oleje</v>
      </c>
      <c r="L24" s="77">
        <f t="shared" si="0"/>
        <v>0</v>
      </c>
      <c r="M24" s="77">
        <f t="shared" si="1"/>
        <v>0</v>
      </c>
      <c r="N24" s="77">
        <f t="shared" si="2"/>
        <v>10.23</v>
      </c>
      <c r="O24" s="105"/>
    </row>
    <row r="25" spans="1:18" x14ac:dyDescent="0.2">
      <c r="A25" s="208" t="s">
        <v>31</v>
      </c>
      <c r="B25" s="241">
        <v>24078.550999999999</v>
      </c>
      <c r="C25" s="242">
        <v>2.3977107854267342E-2</v>
      </c>
      <c r="D25" s="246">
        <v>21018.979999999996</v>
      </c>
      <c r="E25" s="244">
        <v>2.2505636008076892E-2</v>
      </c>
      <c r="F25" s="246">
        <v>29370.179999999997</v>
      </c>
      <c r="G25" s="244">
        <v>2.712450783671248E-2</v>
      </c>
      <c r="H25" s="246">
        <v>74467.710999999996</v>
      </c>
      <c r="I25" s="250">
        <v>2.4650305462721882E-2</v>
      </c>
      <c r="J25" s="85"/>
      <c r="K25" s="87" t="str">
        <f t="shared" si="0"/>
        <v>Zemní plyn</v>
      </c>
      <c r="L25" s="77">
        <f t="shared" si="0"/>
        <v>24078.550999999999</v>
      </c>
      <c r="M25" s="77">
        <f t="shared" si="1"/>
        <v>21018.979999999996</v>
      </c>
      <c r="N25" s="77">
        <f t="shared" si="2"/>
        <v>29370.179999999997</v>
      </c>
      <c r="O25" s="82"/>
    </row>
    <row r="26" spans="1:18" ht="13.5" customHeight="1" x14ac:dyDescent="0.2">
      <c r="A26" s="210" t="s">
        <v>184</v>
      </c>
      <c r="B26" s="238">
        <v>30390.733999999997</v>
      </c>
      <c r="C26" s="240">
        <v>1.1912488091964374E-2</v>
      </c>
      <c r="D26" s="238">
        <v>29131.528000000006</v>
      </c>
      <c r="E26" s="240">
        <v>1.1720142996799623E-2</v>
      </c>
      <c r="F26" s="238">
        <v>43965.572000000007</v>
      </c>
      <c r="G26" s="240">
        <v>1.3530631375027411E-2</v>
      </c>
      <c r="H26" s="238">
        <v>103487.834</v>
      </c>
      <c r="I26" s="249">
        <v>1.2489333817496291E-2</v>
      </c>
      <c r="J26" s="10"/>
      <c r="K26" s="87"/>
      <c r="L26" s="87" t="str">
        <f>+L9</f>
        <v>Červenec</v>
      </c>
      <c r="M26" s="87" t="str">
        <f>+M9</f>
        <v>Srpen</v>
      </c>
      <c r="N26" s="87" t="str">
        <f>+N9</f>
        <v>Září</v>
      </c>
      <c r="O26" s="72"/>
      <c r="P26" s="99"/>
      <c r="Q26" s="99"/>
      <c r="R26" s="99"/>
    </row>
    <row r="27" spans="1:18" ht="12.75" customHeight="1" x14ac:dyDescent="0.2">
      <c r="A27" s="208" t="s">
        <v>26</v>
      </c>
      <c r="B27" s="241">
        <v>1015.6899999999999</v>
      </c>
      <c r="C27" s="244">
        <v>8.7396843260680989E-4</v>
      </c>
      <c r="D27" s="246">
        <v>983.48</v>
      </c>
      <c r="E27" s="244">
        <v>8.5378307497233693E-4</v>
      </c>
      <c r="F27" s="246">
        <v>1445.7890000000002</v>
      </c>
      <c r="G27" s="244">
        <v>1.114669980934118E-3</v>
      </c>
      <c r="H27" s="246">
        <v>3444.9590000000003</v>
      </c>
      <c r="I27" s="250">
        <v>9.5398554364609089E-4</v>
      </c>
      <c r="J27" s="85"/>
      <c r="K27" s="87" t="str">
        <f>+A27</f>
        <v>Průmysl</v>
      </c>
      <c r="L27" s="77">
        <f t="shared" ref="L27:L34" si="3">+B27</f>
        <v>1015.6899999999999</v>
      </c>
      <c r="M27" s="77">
        <f t="shared" ref="M27:M34" si="4">+D27</f>
        <v>983.48</v>
      </c>
      <c r="N27" s="77">
        <f t="shared" ref="N27:N34" si="5">+F27</f>
        <v>1445.7890000000002</v>
      </c>
      <c r="O27" s="72"/>
      <c r="P27" s="105"/>
      <c r="Q27" s="105"/>
      <c r="R27" s="105"/>
    </row>
    <row r="28" spans="1:18" ht="12.75" customHeight="1" x14ac:dyDescent="0.2">
      <c r="A28" s="208" t="s">
        <v>0</v>
      </c>
      <c r="B28" s="241">
        <v>1410.97</v>
      </c>
      <c r="C28" s="245">
        <v>2.376963255881542E-2</v>
      </c>
      <c r="D28" s="247">
        <v>1411.01</v>
      </c>
      <c r="E28" s="245">
        <v>2.3209772300917128E-2</v>
      </c>
      <c r="F28" s="247">
        <v>1669.09</v>
      </c>
      <c r="G28" s="244">
        <v>2.547523635287792E-2</v>
      </c>
      <c r="H28" s="247">
        <v>4491.07</v>
      </c>
      <c r="I28" s="250">
        <v>2.4188176578089249E-2</v>
      </c>
      <c r="J28" s="85"/>
      <c r="K28" s="87" t="str">
        <f t="shared" ref="K28:K34" si="6">+A28</f>
        <v>Energetika</v>
      </c>
      <c r="L28" s="77">
        <f t="shared" si="3"/>
        <v>1410.97</v>
      </c>
      <c r="M28" s="77">
        <f t="shared" si="4"/>
        <v>1411.01</v>
      </c>
      <c r="N28" s="77">
        <f t="shared" si="5"/>
        <v>1669.09</v>
      </c>
      <c r="O28" s="72"/>
    </row>
    <row r="29" spans="1:18" ht="12.75" customHeight="1" x14ac:dyDescent="0.2">
      <c r="A29" s="208" t="s">
        <v>1</v>
      </c>
      <c r="B29" s="241">
        <v>27.53</v>
      </c>
      <c r="C29" s="245">
        <v>4.8755555618524363E-3</v>
      </c>
      <c r="D29" s="247">
        <v>21.84</v>
      </c>
      <c r="E29" s="245">
        <v>4.6558795508611127E-3</v>
      </c>
      <c r="F29" s="247">
        <v>30.380000000000003</v>
      </c>
      <c r="G29" s="244">
        <v>2.971507759469456E-3</v>
      </c>
      <c r="H29" s="247">
        <v>79.75</v>
      </c>
      <c r="I29" s="250">
        <v>3.8786750446047629E-3</v>
      </c>
      <c r="J29" s="85"/>
      <c r="K29" s="87" t="str">
        <f t="shared" si="6"/>
        <v>Doprava</v>
      </c>
      <c r="L29" s="77">
        <f t="shared" si="3"/>
        <v>27.53</v>
      </c>
      <c r="M29" s="77">
        <f t="shared" si="4"/>
        <v>21.84</v>
      </c>
      <c r="N29" s="77">
        <f t="shared" si="5"/>
        <v>30.380000000000003</v>
      </c>
      <c r="O29" s="72"/>
    </row>
    <row r="30" spans="1:18" ht="12.75" customHeight="1" x14ac:dyDescent="0.2">
      <c r="A30" s="208" t="s">
        <v>2</v>
      </c>
      <c r="B30" s="241">
        <v>24.12</v>
      </c>
      <c r="C30" s="245">
        <v>4.7521222501180644E-3</v>
      </c>
      <c r="D30" s="247">
        <v>28.59</v>
      </c>
      <c r="E30" s="245">
        <v>8.3932318669201547E-3</v>
      </c>
      <c r="F30" s="247">
        <v>82.320000000000007</v>
      </c>
      <c r="G30" s="244">
        <v>1.2434241411582458E-2</v>
      </c>
      <c r="H30" s="247">
        <v>135.03</v>
      </c>
      <c r="I30" s="250">
        <v>8.9409801944343708E-3</v>
      </c>
      <c r="J30" s="85"/>
      <c r="K30" s="87" t="str">
        <f t="shared" si="6"/>
        <v>Stavebnictví</v>
      </c>
      <c r="L30" s="77">
        <f t="shared" si="3"/>
        <v>24.12</v>
      </c>
      <c r="M30" s="77">
        <f t="shared" si="4"/>
        <v>28.59</v>
      </c>
      <c r="N30" s="77">
        <f t="shared" si="5"/>
        <v>82.320000000000007</v>
      </c>
    </row>
    <row r="31" spans="1:18" x14ac:dyDescent="0.2">
      <c r="A31" s="208" t="s">
        <v>6</v>
      </c>
      <c r="B31" s="241">
        <v>1967.4</v>
      </c>
      <c r="C31" s="245">
        <v>0.1450313386818646</v>
      </c>
      <c r="D31" s="247">
        <v>2084.08</v>
      </c>
      <c r="E31" s="245">
        <v>0.16719121833757336</v>
      </c>
      <c r="F31" s="247">
        <v>3820.4270000000001</v>
      </c>
      <c r="G31" s="244">
        <v>0.18296392081765966</v>
      </c>
      <c r="H31" s="247">
        <v>7871.9070000000002</v>
      </c>
      <c r="I31" s="250">
        <v>0.16780385748364274</v>
      </c>
      <c r="J31" s="85"/>
      <c r="K31" s="87" t="str">
        <f t="shared" si="6"/>
        <v>Zemědělství a lesnictví</v>
      </c>
      <c r="L31" s="77">
        <f t="shared" si="3"/>
        <v>1967.4</v>
      </c>
      <c r="M31" s="77">
        <f t="shared" si="4"/>
        <v>2084.08</v>
      </c>
      <c r="N31" s="77">
        <f t="shared" si="5"/>
        <v>3820.4270000000001</v>
      </c>
    </row>
    <row r="32" spans="1:18" x14ac:dyDescent="0.2">
      <c r="A32" s="208" t="s">
        <v>25</v>
      </c>
      <c r="B32" s="241">
        <v>20611.082999999999</v>
      </c>
      <c r="C32" s="245">
        <v>2.4365093565341698E-2</v>
      </c>
      <c r="D32" s="247">
        <v>19517.003000000004</v>
      </c>
      <c r="E32" s="245">
        <v>2.4205710932113229E-2</v>
      </c>
      <c r="F32" s="247">
        <v>29242.076000000008</v>
      </c>
      <c r="G32" s="244">
        <v>2.4785813057214435E-2</v>
      </c>
      <c r="H32" s="247">
        <v>69370.162000000011</v>
      </c>
      <c r="I32" s="250">
        <v>2.4494983839093449E-2</v>
      </c>
      <c r="J32" s="85"/>
      <c r="K32" s="87" t="str">
        <f t="shared" si="6"/>
        <v>Domácnosti</v>
      </c>
      <c r="L32" s="77">
        <f t="shared" si="3"/>
        <v>20611.082999999999</v>
      </c>
      <c r="M32" s="77">
        <f t="shared" si="4"/>
        <v>19517.003000000004</v>
      </c>
      <c r="N32" s="77">
        <f t="shared" si="5"/>
        <v>29242.076000000008</v>
      </c>
    </row>
    <row r="33" spans="1:14" x14ac:dyDescent="0.2">
      <c r="A33" s="208" t="s">
        <v>5</v>
      </c>
      <c r="B33" s="241">
        <v>5333.9409999999998</v>
      </c>
      <c r="C33" s="245">
        <v>1.2351056827412653E-2</v>
      </c>
      <c r="D33" s="247">
        <v>5085.5249999999996</v>
      </c>
      <c r="E33" s="245">
        <v>1.2153916334662802E-2</v>
      </c>
      <c r="F33" s="247">
        <v>7674.61</v>
      </c>
      <c r="G33" s="244">
        <v>1.231323696823671E-2</v>
      </c>
      <c r="H33" s="247">
        <v>18094.076000000001</v>
      </c>
      <c r="I33" s="250">
        <v>1.2279081052933686E-2</v>
      </c>
      <c r="J33" s="85"/>
      <c r="K33" s="87" t="str">
        <f t="shared" si="6"/>
        <v>Obchod, služby, školství, zdravotnictví</v>
      </c>
      <c r="L33" s="77">
        <f t="shared" si="3"/>
        <v>5333.9409999999998</v>
      </c>
      <c r="M33" s="77">
        <f t="shared" si="4"/>
        <v>5085.5249999999996</v>
      </c>
      <c r="N33" s="77">
        <f t="shared" si="5"/>
        <v>7674.61</v>
      </c>
    </row>
    <row r="34" spans="1:14" x14ac:dyDescent="0.2">
      <c r="A34" s="208" t="s">
        <v>3</v>
      </c>
      <c r="B34" s="241">
        <v>0</v>
      </c>
      <c r="C34" s="244">
        <v>0</v>
      </c>
      <c r="D34" s="246">
        <v>0</v>
      </c>
      <c r="E34" s="244">
        <v>0</v>
      </c>
      <c r="F34" s="246">
        <v>0.88</v>
      </c>
      <c r="G34" s="244">
        <v>1.9144822949438797E-5</v>
      </c>
      <c r="H34" s="246">
        <v>0.88</v>
      </c>
      <c r="I34" s="250">
        <v>8.7005432203933617E-6</v>
      </c>
      <c r="J34" s="85"/>
      <c r="K34" s="87" t="str">
        <f t="shared" si="6"/>
        <v>Ostatní</v>
      </c>
      <c r="L34" s="77">
        <f t="shared" si="3"/>
        <v>0</v>
      </c>
      <c r="M34" s="77">
        <f t="shared" si="4"/>
        <v>0</v>
      </c>
      <c r="N34" s="77">
        <f t="shared" si="5"/>
        <v>0.88</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1.4433207888551642E-2</v>
      </c>
    </row>
    <row r="40" spans="1:14" x14ac:dyDescent="0.2">
      <c r="B40" s="99"/>
      <c r="C40" s="99"/>
      <c r="D40" s="99"/>
      <c r="L40" s="93" t="s">
        <v>63</v>
      </c>
      <c r="M40" s="97">
        <v>1.9364969132299271E-2</v>
      </c>
    </row>
    <row r="41" spans="1:14" x14ac:dyDescent="0.2">
      <c r="B41" s="72"/>
      <c r="C41" s="72"/>
      <c r="D41" s="72"/>
      <c r="L41" s="93" t="s">
        <v>125</v>
      </c>
      <c r="M41" s="97">
        <v>1.3131748447070131E-2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{2CEE5C94-BD2E-4BE2-9A16-F78F63749D57}</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{60E320AC-9687-4D32-953A-A54E63CCC965}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2CEE5C94-BD2E-4BE2-9A16-F78F63749D57}">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60E320AC-9687-4D32-953A-A54E63CCC965}">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zoomScaleNormal="100" zoomScaleSheetLayoutView="100" workbookViewId="0">
      <selection activeCell="P29" sqref="P29"/>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138</v>
      </c>
      <c r="I1" s="205" t="str">
        <f>Titulní!A35</f>
        <v>III.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14</v>
      </c>
      <c r="C5" s="405"/>
      <c r="D5" s="404" t="s">
        <v>15</v>
      </c>
      <c r="E5" s="405"/>
      <c r="F5" s="404" t="s">
        <v>16</v>
      </c>
      <c r="G5" s="405"/>
      <c r="H5" s="404" t="s">
        <v>7</v>
      </c>
      <c r="I5" s="406"/>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1077.5664999999997</v>
      </c>
      <c r="C7" s="239">
        <v>2.706352039107902E-2</v>
      </c>
      <c r="D7" s="238">
        <v>1077.1644999999999</v>
      </c>
      <c r="E7" s="239">
        <v>2.6587447514625457E-2</v>
      </c>
      <c r="F7" s="238">
        <v>1077.1644999999999</v>
      </c>
      <c r="G7" s="239">
        <v>2.7047562906520137E-2</v>
      </c>
      <c r="H7" s="238">
        <v>1077.1644999999999</v>
      </c>
      <c r="I7" s="248">
        <v>2.7047562906520137E-2</v>
      </c>
      <c r="J7" s="95"/>
      <c r="O7" s="60"/>
    </row>
    <row r="8" spans="1:15" x14ac:dyDescent="0.2">
      <c r="A8" s="209" t="s">
        <v>182</v>
      </c>
      <c r="B8" s="238">
        <v>167929.79899999994</v>
      </c>
      <c r="C8" s="239">
        <v>2.0913203859880717E-2</v>
      </c>
      <c r="D8" s="238">
        <v>156569.77699999994</v>
      </c>
      <c r="E8" s="239">
        <v>2.0385355980391894E-2</v>
      </c>
      <c r="F8" s="238">
        <v>250912.614</v>
      </c>
      <c r="G8" s="239">
        <v>2.8626360073444743E-2</v>
      </c>
      <c r="H8" s="238">
        <v>575412.18999999994</v>
      </c>
      <c r="I8" s="248">
        <v>2.3509781279121619E-2</v>
      </c>
      <c r="J8" s="95"/>
      <c r="O8" s="60"/>
    </row>
    <row r="9" spans="1:15" x14ac:dyDescent="0.2">
      <c r="A9" s="209" t="s">
        <v>183</v>
      </c>
      <c r="B9" s="238">
        <v>105639.99099999999</v>
      </c>
      <c r="C9" s="240">
        <v>3.5039206196691923E-2</v>
      </c>
      <c r="D9" s="238">
        <v>98286.097999999998</v>
      </c>
      <c r="E9" s="240">
        <v>3.3248067754080901E-2</v>
      </c>
      <c r="F9" s="238">
        <v>137427.568</v>
      </c>
      <c r="G9" s="240">
        <v>3.7094772302328972E-2</v>
      </c>
      <c r="H9" s="238">
        <v>341353.65700000001</v>
      </c>
      <c r="I9" s="249">
        <v>3.5279034248202994E-2</v>
      </c>
      <c r="J9" s="85"/>
      <c r="K9" s="87"/>
      <c r="L9" s="87" t="str">
        <f>+B5</f>
        <v>Červenec</v>
      </c>
      <c r="M9" s="87" t="str">
        <f>+D5</f>
        <v>Srpen</v>
      </c>
      <c r="N9" s="87" t="str">
        <f>+F5</f>
        <v>Září</v>
      </c>
    </row>
    <row r="10" spans="1:15" x14ac:dyDescent="0.2">
      <c r="A10" s="208" t="s">
        <v>41</v>
      </c>
      <c r="B10" s="241">
        <v>18792.87</v>
      </c>
      <c r="C10" s="242">
        <v>6.4458908787193694E-2</v>
      </c>
      <c r="D10" s="246">
        <v>44846.96</v>
      </c>
      <c r="E10" s="244">
        <v>0.13985399886869315</v>
      </c>
      <c r="F10" s="246">
        <v>49226.66</v>
      </c>
      <c r="G10" s="244">
        <v>0.12989783935523763</v>
      </c>
      <c r="H10" s="246">
        <v>112866.49</v>
      </c>
      <c r="I10" s="250">
        <v>0.11387056281790141</v>
      </c>
      <c r="J10" s="85"/>
      <c r="K10" s="87" t="str">
        <f>+A10</f>
        <v>Biomasa</v>
      </c>
      <c r="L10" s="77">
        <f>+B10</f>
        <v>18792.87</v>
      </c>
      <c r="M10" s="77">
        <f>+D10</f>
        <v>44846.96</v>
      </c>
      <c r="N10" s="77">
        <f>+F10</f>
        <v>49226.66</v>
      </c>
    </row>
    <row r="11" spans="1:15" x14ac:dyDescent="0.2">
      <c r="A11" s="208" t="s">
        <v>40</v>
      </c>
      <c r="B11" s="241">
        <v>3110.2599999999998</v>
      </c>
      <c r="C11" s="243">
        <v>0.10782103038752767</v>
      </c>
      <c r="D11" s="247">
        <v>2965.5789999999997</v>
      </c>
      <c r="E11" s="245">
        <v>0.10774909934434847</v>
      </c>
      <c r="F11" s="247">
        <v>3588.2729999999997</v>
      </c>
      <c r="G11" s="244">
        <v>0.10767246260324463</v>
      </c>
      <c r="H11" s="247">
        <v>9664.1119999999992</v>
      </c>
      <c r="I11" s="250">
        <v>0.10774375878877973</v>
      </c>
      <c r="J11" s="85"/>
      <c r="K11" s="87" t="str">
        <f t="shared" ref="K11:L25" si="0">+A11</f>
        <v>Bioplyn</v>
      </c>
      <c r="L11" s="77">
        <f t="shared" si="0"/>
        <v>3110.2599999999998</v>
      </c>
      <c r="M11" s="77">
        <f t="shared" ref="M11:M25" si="1">+D11</f>
        <v>2965.5789999999997</v>
      </c>
      <c r="N11" s="77">
        <f t="shared" ref="N11:N25" si="2">+F11</f>
        <v>3588.2729999999997</v>
      </c>
      <c r="O11" s="105"/>
    </row>
    <row r="12" spans="1:15" x14ac:dyDescent="0.2">
      <c r="A12" s="208" t="s">
        <v>39</v>
      </c>
      <c r="B12" s="241">
        <v>2012.87</v>
      </c>
      <c r="C12" s="243">
        <v>1.0299468217364967E-2</v>
      </c>
      <c r="D12" s="247">
        <v>498.02</v>
      </c>
      <c r="E12" s="245">
        <v>2.7269016286855553E-3</v>
      </c>
      <c r="F12" s="247">
        <v>0</v>
      </c>
      <c r="G12" s="244">
        <v>0</v>
      </c>
      <c r="H12" s="247">
        <v>2510.89</v>
      </c>
      <c r="I12" s="250">
        <v>4.1059524137139923E-3</v>
      </c>
      <c r="J12" s="85"/>
      <c r="K12" s="87" t="str">
        <f t="shared" si="0"/>
        <v>Černé uhlí</v>
      </c>
      <c r="L12" s="77">
        <f t="shared" si="0"/>
        <v>2012.87</v>
      </c>
      <c r="M12" s="77">
        <f t="shared" si="1"/>
        <v>498.02</v>
      </c>
      <c r="N12" s="77">
        <f t="shared" si="2"/>
        <v>0</v>
      </c>
      <c r="O12" s="105"/>
    </row>
    <row r="13" spans="1:15"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35035.229999999996</v>
      </c>
      <c r="C16" s="243">
        <v>3.4329286735739248E-2</v>
      </c>
      <c r="D16" s="247">
        <v>11075.01</v>
      </c>
      <c r="E16" s="245">
        <v>1.1504307547493301E-2</v>
      </c>
      <c r="F16" s="247">
        <v>33513.229999999996</v>
      </c>
      <c r="G16" s="244">
        <v>2.2981028783152547E-2</v>
      </c>
      <c r="H16" s="247">
        <v>79623.47</v>
      </c>
      <c r="I16" s="250">
        <v>2.3135950093110563E-2</v>
      </c>
      <c r="J16" s="85"/>
      <c r="K16" s="87" t="str">
        <f t="shared" si="0"/>
        <v>Hnědé uhlí</v>
      </c>
      <c r="L16" s="77">
        <f t="shared" si="0"/>
        <v>35035.229999999996</v>
      </c>
      <c r="M16" s="77">
        <f t="shared" si="1"/>
        <v>11075.01</v>
      </c>
      <c r="N16" s="77">
        <f t="shared" si="2"/>
        <v>33513.229999999996</v>
      </c>
      <c r="O16" s="105"/>
    </row>
    <row r="17" spans="1:15"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5"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5" x14ac:dyDescent="0.2">
      <c r="A19" s="208" t="s">
        <v>36</v>
      </c>
      <c r="B19" s="241">
        <v>0</v>
      </c>
      <c r="C19" s="243">
        <v>0</v>
      </c>
      <c r="D19" s="247">
        <v>0</v>
      </c>
      <c r="E19" s="245">
        <v>0</v>
      </c>
      <c r="F19" s="247">
        <v>0</v>
      </c>
      <c r="G19" s="244">
        <v>0</v>
      </c>
      <c r="H19" s="247">
        <v>0</v>
      </c>
      <c r="I19" s="250">
        <v>0</v>
      </c>
      <c r="J19" s="85"/>
      <c r="K19" s="87" t="str">
        <f t="shared" si="0"/>
        <v>Odpadní teplo</v>
      </c>
      <c r="L19" s="77">
        <f t="shared" si="0"/>
        <v>0</v>
      </c>
      <c r="M19" s="77">
        <f t="shared" si="1"/>
        <v>0</v>
      </c>
      <c r="N19" s="77">
        <f t="shared" si="2"/>
        <v>0</v>
      </c>
      <c r="O19" s="105"/>
    </row>
    <row r="20" spans="1:15"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5" x14ac:dyDescent="0.2">
      <c r="A21" s="208" t="s">
        <v>34</v>
      </c>
      <c r="B21" s="241">
        <v>0</v>
      </c>
      <c r="C21" s="243">
        <v>0</v>
      </c>
      <c r="D21" s="247">
        <v>0</v>
      </c>
      <c r="E21" s="245">
        <v>0</v>
      </c>
      <c r="F21" s="247">
        <v>0</v>
      </c>
      <c r="G21" s="244">
        <v>0</v>
      </c>
      <c r="H21" s="247">
        <v>0</v>
      </c>
      <c r="I21" s="250">
        <v>0</v>
      </c>
      <c r="J21" s="85"/>
      <c r="K21" s="87" t="str">
        <f t="shared" si="0"/>
        <v>Ostatní pevná paliva</v>
      </c>
      <c r="L21" s="77">
        <f t="shared" si="0"/>
        <v>0</v>
      </c>
      <c r="M21" s="77">
        <f t="shared" si="1"/>
        <v>0</v>
      </c>
      <c r="N21" s="77">
        <f t="shared" si="2"/>
        <v>0</v>
      </c>
      <c r="O21" s="105"/>
    </row>
    <row r="22" spans="1:15"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5"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5" x14ac:dyDescent="0.2">
      <c r="A24" s="208" t="s">
        <v>32</v>
      </c>
      <c r="B24" s="241">
        <v>424</v>
      </c>
      <c r="C24" s="243">
        <v>3.1954236709750623E-2</v>
      </c>
      <c r="D24" s="247">
        <v>718.39</v>
      </c>
      <c r="E24" s="245">
        <v>0.39280904479474293</v>
      </c>
      <c r="F24" s="247">
        <v>117</v>
      </c>
      <c r="G24" s="244">
        <v>2.3923058536452706E-2</v>
      </c>
      <c r="H24" s="247">
        <v>1259.3899999999999</v>
      </c>
      <c r="I24" s="250">
        <v>6.3005703076988023E-2</v>
      </c>
      <c r="J24" s="85"/>
      <c r="K24" s="87" t="str">
        <f t="shared" si="0"/>
        <v>Topné oleje</v>
      </c>
      <c r="L24" s="77">
        <f t="shared" si="0"/>
        <v>424</v>
      </c>
      <c r="M24" s="77">
        <f t="shared" si="1"/>
        <v>718.39</v>
      </c>
      <c r="N24" s="77">
        <f t="shared" si="2"/>
        <v>117</v>
      </c>
    </row>
    <row r="25" spans="1:15" x14ac:dyDescent="0.2">
      <c r="A25" s="208" t="s">
        <v>31</v>
      </c>
      <c r="B25" s="241">
        <v>46264.760999999999</v>
      </c>
      <c r="C25" s="242">
        <v>4.6069847157700704E-2</v>
      </c>
      <c r="D25" s="246">
        <v>38182.138999999996</v>
      </c>
      <c r="E25" s="244">
        <v>4.0882731813998444E-2</v>
      </c>
      <c r="F25" s="246">
        <v>50982.404999999999</v>
      </c>
      <c r="G25" s="244">
        <v>4.7084241361712784E-2</v>
      </c>
      <c r="H25" s="246">
        <v>135429.30499999999</v>
      </c>
      <c r="I25" s="250">
        <v>4.4829815392796589E-2</v>
      </c>
      <c r="J25" s="85"/>
      <c r="K25" s="87" t="str">
        <f t="shared" si="0"/>
        <v>Zemní plyn</v>
      </c>
      <c r="L25" s="77">
        <f t="shared" si="0"/>
        <v>46264.760999999999</v>
      </c>
      <c r="M25" s="77">
        <f t="shared" si="1"/>
        <v>38182.138999999996</v>
      </c>
      <c r="N25" s="77">
        <f t="shared" si="2"/>
        <v>50982.404999999999</v>
      </c>
    </row>
    <row r="26" spans="1:15" x14ac:dyDescent="0.2">
      <c r="A26" s="210" t="s">
        <v>187</v>
      </c>
      <c r="B26" s="238">
        <v>23336.6</v>
      </c>
      <c r="C26" s="240"/>
      <c r="D26" s="238">
        <v>21914.1</v>
      </c>
      <c r="E26" s="240"/>
      <c r="F26" s="238">
        <v>37566.9</v>
      </c>
      <c r="G26" s="240"/>
      <c r="H26" s="238">
        <v>82817.600000000006</v>
      </c>
      <c r="I26" s="249"/>
      <c r="J26" s="85"/>
      <c r="K26" s="87"/>
      <c r="L26" s="77"/>
      <c r="M26" s="77"/>
      <c r="N26" s="77"/>
    </row>
    <row r="27" spans="1:15" ht="13.5" customHeight="1" x14ac:dyDescent="0.2">
      <c r="A27" s="210" t="s">
        <v>184</v>
      </c>
      <c r="B27" s="238">
        <v>110562.204</v>
      </c>
      <c r="C27" s="240">
        <v>4.3337911436141553E-2</v>
      </c>
      <c r="D27" s="238">
        <v>97358.657999999996</v>
      </c>
      <c r="E27" s="240">
        <v>3.9169156995009301E-2</v>
      </c>
      <c r="F27" s="238">
        <v>151437.883</v>
      </c>
      <c r="G27" s="240">
        <v>4.6605788981604286E-2</v>
      </c>
      <c r="H27" s="238">
        <v>359358.745</v>
      </c>
      <c r="I27" s="249">
        <v>4.3368878766382589E-2</v>
      </c>
      <c r="J27" s="10"/>
      <c r="K27" s="87"/>
      <c r="L27" s="87" t="str">
        <f>+L9</f>
        <v>Červenec</v>
      </c>
      <c r="M27" s="87" t="str">
        <f>+M9</f>
        <v>Srpen</v>
      </c>
      <c r="N27" s="87" t="str">
        <f>+N9</f>
        <v>Září</v>
      </c>
    </row>
    <row r="28" spans="1:15" ht="12.75" customHeight="1" x14ac:dyDescent="0.2">
      <c r="A28" s="208" t="s">
        <v>26</v>
      </c>
      <c r="B28" s="241">
        <v>34238.097000000002</v>
      </c>
      <c r="C28" s="244">
        <v>2.9460776388986722E-2</v>
      </c>
      <c r="D28" s="246">
        <v>25061.448</v>
      </c>
      <c r="E28" s="244">
        <v>2.175645680308631E-2</v>
      </c>
      <c r="F28" s="246">
        <v>42368.610999999997</v>
      </c>
      <c r="G28" s="244">
        <v>3.2665222114413001E-2</v>
      </c>
      <c r="H28" s="246">
        <v>101668.15599999999</v>
      </c>
      <c r="I28" s="250">
        <v>2.8154167022932799E-2</v>
      </c>
      <c r="J28" s="85"/>
      <c r="K28" s="87" t="str">
        <f>+A28</f>
        <v>Průmysl</v>
      </c>
      <c r="L28" s="77">
        <f t="shared" ref="L28:L35" si="3">+B28</f>
        <v>34238.097000000002</v>
      </c>
      <c r="M28" s="77">
        <f t="shared" ref="M28:M35" si="4">+D28</f>
        <v>25061.448</v>
      </c>
      <c r="N28" s="77">
        <f t="shared" ref="N28:N35" si="5">+F28</f>
        <v>42368.610999999997</v>
      </c>
    </row>
    <row r="29" spans="1:15" ht="12.75" customHeight="1" x14ac:dyDescent="0.2">
      <c r="A29" s="208" t="s">
        <v>0</v>
      </c>
      <c r="B29" s="241">
        <v>21295.579999999998</v>
      </c>
      <c r="C29" s="245">
        <v>0.35875185987431235</v>
      </c>
      <c r="D29" s="247">
        <v>20020.11</v>
      </c>
      <c r="E29" s="245">
        <v>0.32931176571343501</v>
      </c>
      <c r="F29" s="247">
        <v>25415.01</v>
      </c>
      <c r="G29" s="244">
        <v>0.38790801374446909</v>
      </c>
      <c r="H29" s="247">
        <v>66730.7</v>
      </c>
      <c r="I29" s="250">
        <v>0.35940075634080521</v>
      </c>
      <c r="J29" s="85"/>
      <c r="K29" s="87" t="str">
        <f t="shared" ref="K29:K35" si="6">+A29</f>
        <v>Energetika</v>
      </c>
      <c r="L29" s="77">
        <f t="shared" si="3"/>
        <v>21295.579999999998</v>
      </c>
      <c r="M29" s="77">
        <f t="shared" si="4"/>
        <v>20020.11</v>
      </c>
      <c r="N29" s="77">
        <f t="shared" si="5"/>
        <v>25415.01</v>
      </c>
    </row>
    <row r="30" spans="1:15" ht="12.75" customHeight="1" x14ac:dyDescent="0.2">
      <c r="A30" s="208" t="s">
        <v>1</v>
      </c>
      <c r="B30" s="241">
        <v>146.5</v>
      </c>
      <c r="C30" s="245">
        <v>2.5945110418139548E-2</v>
      </c>
      <c r="D30" s="247">
        <v>152</v>
      </c>
      <c r="E30" s="245">
        <v>3.2403557313685404E-2</v>
      </c>
      <c r="F30" s="247">
        <v>356</v>
      </c>
      <c r="G30" s="244">
        <v>3.4820828254480789E-2</v>
      </c>
      <c r="H30" s="247">
        <v>654.5</v>
      </c>
      <c r="I30" s="250">
        <v>3.18318848488253E-2</v>
      </c>
      <c r="J30" s="85"/>
      <c r="K30" s="87" t="str">
        <f t="shared" si="6"/>
        <v>Doprava</v>
      </c>
      <c r="L30" s="77">
        <f t="shared" si="3"/>
        <v>146.5</v>
      </c>
      <c r="M30" s="77">
        <f t="shared" si="4"/>
        <v>152</v>
      </c>
      <c r="N30" s="77">
        <f t="shared" si="5"/>
        <v>356</v>
      </c>
    </row>
    <row r="31" spans="1:15" ht="12.75" customHeight="1" x14ac:dyDescent="0.2">
      <c r="A31" s="208" t="s">
        <v>2</v>
      </c>
      <c r="B31" s="241">
        <v>60</v>
      </c>
      <c r="C31" s="245">
        <v>1.1821199627159362E-2</v>
      </c>
      <c r="D31" s="247">
        <v>61</v>
      </c>
      <c r="E31" s="245">
        <v>1.7907909894443144E-2</v>
      </c>
      <c r="F31" s="247">
        <v>161</v>
      </c>
      <c r="G31" s="244">
        <v>2.4318669427414667E-2</v>
      </c>
      <c r="H31" s="247">
        <v>282</v>
      </c>
      <c r="I31" s="250">
        <v>1.8672564725101776E-2</v>
      </c>
      <c r="J31" s="85"/>
      <c r="K31" s="87" t="str">
        <f t="shared" si="6"/>
        <v>Stavebnictví</v>
      </c>
      <c r="L31" s="77">
        <f t="shared" si="3"/>
        <v>60</v>
      </c>
      <c r="M31" s="77">
        <f t="shared" si="4"/>
        <v>61</v>
      </c>
      <c r="N31" s="77">
        <f t="shared" si="5"/>
        <v>161</v>
      </c>
    </row>
    <row r="32" spans="1:15" x14ac:dyDescent="0.2">
      <c r="A32" s="208" t="s">
        <v>6</v>
      </c>
      <c r="B32" s="241">
        <v>12</v>
      </c>
      <c r="C32" s="245">
        <v>8.8460712828218721E-4</v>
      </c>
      <c r="D32" s="247">
        <v>12</v>
      </c>
      <c r="E32" s="245">
        <v>9.6267639440466798E-4</v>
      </c>
      <c r="F32" s="247">
        <v>20</v>
      </c>
      <c r="G32" s="244">
        <v>9.5781922187053784E-4</v>
      </c>
      <c r="H32" s="247">
        <v>44</v>
      </c>
      <c r="I32" s="250">
        <v>9.3793914603923544E-4</v>
      </c>
      <c r="J32" s="85"/>
      <c r="K32" s="87" t="str">
        <f t="shared" si="6"/>
        <v>Zemědělství a lesnictví</v>
      </c>
      <c r="L32" s="77">
        <f t="shared" si="3"/>
        <v>12</v>
      </c>
      <c r="M32" s="77">
        <f t="shared" si="4"/>
        <v>12</v>
      </c>
      <c r="N32" s="77">
        <f t="shared" si="5"/>
        <v>20</v>
      </c>
    </row>
    <row r="33" spans="1:14" x14ac:dyDescent="0.2">
      <c r="A33" s="208" t="s">
        <v>25</v>
      </c>
      <c r="B33" s="241">
        <v>37152.025000000001</v>
      </c>
      <c r="C33" s="245">
        <v>4.3918728834720332E-2</v>
      </c>
      <c r="D33" s="247">
        <v>35069.748999999996</v>
      </c>
      <c r="E33" s="245">
        <v>4.3494803313591054E-2</v>
      </c>
      <c r="F33" s="247">
        <v>54034.913000000008</v>
      </c>
      <c r="G33" s="244">
        <v>4.5800416228343216E-2</v>
      </c>
      <c r="H33" s="247">
        <v>126256.68700000001</v>
      </c>
      <c r="I33" s="250">
        <v>4.4581927135221043E-2</v>
      </c>
      <c r="J33" s="85"/>
      <c r="K33" s="87" t="str">
        <f t="shared" si="6"/>
        <v>Domácnosti</v>
      </c>
      <c r="L33" s="77">
        <f t="shared" si="3"/>
        <v>37152.025000000001</v>
      </c>
      <c r="M33" s="77">
        <f t="shared" si="4"/>
        <v>35069.748999999996</v>
      </c>
      <c r="N33" s="77">
        <f t="shared" si="5"/>
        <v>54034.913000000008</v>
      </c>
    </row>
    <row r="34" spans="1:14" x14ac:dyDescent="0.2">
      <c r="A34" s="208" t="s">
        <v>5</v>
      </c>
      <c r="B34" s="241">
        <v>17343.91</v>
      </c>
      <c r="C34" s="245">
        <v>4.0160852551524399E-2</v>
      </c>
      <c r="D34" s="247">
        <v>16744.64</v>
      </c>
      <c r="E34" s="245">
        <v>4.0018081439782152E-2</v>
      </c>
      <c r="F34" s="247">
        <v>28466.453999999998</v>
      </c>
      <c r="G34" s="244">
        <v>4.567192257944179E-2</v>
      </c>
      <c r="H34" s="247">
        <v>62555.004000000001</v>
      </c>
      <c r="I34" s="250">
        <v>4.245135061788128E-2</v>
      </c>
      <c r="J34" s="85"/>
      <c r="K34" s="87" t="str">
        <f t="shared" si="6"/>
        <v>Obchod, služby, školství, zdravotnictví</v>
      </c>
      <c r="L34" s="77">
        <f t="shared" si="3"/>
        <v>17343.91</v>
      </c>
      <c r="M34" s="77">
        <f t="shared" si="4"/>
        <v>16744.64</v>
      </c>
      <c r="N34" s="77">
        <f t="shared" si="5"/>
        <v>28466.453999999998</v>
      </c>
    </row>
    <row r="35" spans="1:14" x14ac:dyDescent="0.2">
      <c r="A35" s="208" t="s">
        <v>3</v>
      </c>
      <c r="B35" s="241">
        <v>314.09199999999998</v>
      </c>
      <c r="C35" s="244">
        <v>1.1391794275421363E-2</v>
      </c>
      <c r="D35" s="246">
        <v>237.71099999999998</v>
      </c>
      <c r="E35" s="244">
        <v>8.6108751008162898E-3</v>
      </c>
      <c r="F35" s="246">
        <v>615.89499999999998</v>
      </c>
      <c r="G35" s="244">
        <v>1.33990917391416E-2</v>
      </c>
      <c r="H35" s="246">
        <v>1167.6979999999999</v>
      </c>
      <c r="I35" s="250">
        <v>1.1545007860644189E-2</v>
      </c>
      <c r="J35" s="85"/>
      <c r="K35" s="87" t="str">
        <f t="shared" si="6"/>
        <v>Ostatní</v>
      </c>
      <c r="L35" s="77">
        <f t="shared" si="3"/>
        <v>314.09199999999998</v>
      </c>
      <c r="M35" s="77">
        <f t="shared" si="4"/>
        <v>237.71099999999998</v>
      </c>
      <c r="N35" s="77">
        <f t="shared" si="5"/>
        <v>615.89499999999998</v>
      </c>
    </row>
    <row r="36" spans="1:14" ht="18" customHeight="1" x14ac:dyDescent="0.2">
      <c r="A36" s="110" t="s">
        <v>173</v>
      </c>
      <c r="B36" s="68"/>
      <c r="C36" s="68"/>
      <c r="D36" s="8"/>
      <c r="F36" s="10"/>
      <c r="G36" s="87"/>
      <c r="H36" s="87"/>
      <c r="I36" s="4" t="s">
        <v>78</v>
      </c>
      <c r="J36" s="87"/>
    </row>
    <row r="37" spans="1:14" x14ac:dyDescent="0.2">
      <c r="A37" s="68"/>
      <c r="B37" s="68"/>
      <c r="C37" s="68"/>
    </row>
    <row r="38" spans="1:14" x14ac:dyDescent="0.2">
      <c r="B38" s="72"/>
      <c r="C38" s="72"/>
      <c r="D38" s="72"/>
    </row>
    <row r="39" spans="1:14" x14ac:dyDescent="0.2">
      <c r="B39" s="72"/>
      <c r="C39" s="72"/>
      <c r="D39" s="72"/>
    </row>
    <row r="40" spans="1:14" x14ac:dyDescent="0.2">
      <c r="B40" s="72"/>
      <c r="C40" s="72"/>
      <c r="D40" s="72"/>
      <c r="L40" s="93" t="s">
        <v>170</v>
      </c>
      <c r="M40" s="97">
        <v>2.7047562906520137E-2</v>
      </c>
    </row>
    <row r="41" spans="1:14" x14ac:dyDescent="0.2">
      <c r="B41" s="99"/>
      <c r="C41" s="99"/>
      <c r="D41" s="99"/>
      <c r="L41" s="93" t="s">
        <v>63</v>
      </c>
      <c r="M41" s="97">
        <v>2.3509781279121619E-2</v>
      </c>
    </row>
    <row r="42" spans="1:14" x14ac:dyDescent="0.2">
      <c r="B42" s="72"/>
      <c r="C42" s="72"/>
      <c r="D42" s="72"/>
      <c r="L42" s="93" t="s">
        <v>125</v>
      </c>
      <c r="M42" s="97">
        <v>3.5279034248202994E-2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{04F64BF8-179A-4E73-8E63-2BF694721290}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4F64BF8-179A-4E73-8E63-2BF694721290}">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N34" sqref="N34"/>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139</v>
      </c>
      <c r="I1" s="205" t="str">
        <f>Titulní!A35</f>
        <v>III.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14</v>
      </c>
      <c r="C5" s="405"/>
      <c r="D5" s="404" t="s">
        <v>15</v>
      </c>
      <c r="E5" s="405"/>
      <c r="F5" s="404" t="s">
        <v>16</v>
      </c>
      <c r="G5" s="405"/>
      <c r="H5" s="404" t="s">
        <v>7</v>
      </c>
      <c r="I5" s="406"/>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565.4410000000006</v>
      </c>
      <c r="C7" s="239">
        <v>1.4201280416059829E-2</v>
      </c>
      <c r="D7" s="238">
        <v>565.4410000000006</v>
      </c>
      <c r="E7" s="239">
        <v>1.3956673200906038E-2</v>
      </c>
      <c r="F7" s="238">
        <v>565.4410000000006</v>
      </c>
      <c r="G7" s="239">
        <v>1.4198203726009974E-2</v>
      </c>
      <c r="H7" s="238">
        <v>565.4410000000006</v>
      </c>
      <c r="I7" s="248">
        <v>1.4198203726009974E-2</v>
      </c>
      <c r="J7" s="95"/>
      <c r="O7" s="60"/>
    </row>
    <row r="8" spans="1:15" x14ac:dyDescent="0.2">
      <c r="A8" s="209" t="s">
        <v>182</v>
      </c>
      <c r="B8" s="238">
        <v>112720.35800000001</v>
      </c>
      <c r="C8" s="239">
        <v>1.4037674314209934E-2</v>
      </c>
      <c r="D8" s="238">
        <v>108275.97900000002</v>
      </c>
      <c r="E8" s="239">
        <v>1.4097512421189937E-2</v>
      </c>
      <c r="F8" s="238">
        <v>125165.10200000003</v>
      </c>
      <c r="G8" s="239">
        <v>1.4279956760091144E-2</v>
      </c>
      <c r="H8" s="238">
        <v>346161.43900000007</v>
      </c>
      <c r="I8" s="248">
        <v>1.4143217435410957E-2</v>
      </c>
      <c r="J8" s="95"/>
      <c r="O8" s="60"/>
    </row>
    <row r="9" spans="1:15" x14ac:dyDescent="0.2">
      <c r="A9" s="209" t="s">
        <v>183</v>
      </c>
      <c r="B9" s="238">
        <v>70548.104999999996</v>
      </c>
      <c r="C9" s="240">
        <v>2.3399752068143136E-2</v>
      </c>
      <c r="D9" s="238">
        <v>66693.023000000001</v>
      </c>
      <c r="E9" s="240">
        <v>2.2560811676830186E-2</v>
      </c>
      <c r="F9" s="238">
        <v>86914.795999999988</v>
      </c>
      <c r="G9" s="240">
        <v>2.3460246108141652E-2</v>
      </c>
      <c r="H9" s="238">
        <v>224155.924</v>
      </c>
      <c r="I9" s="249">
        <v>2.3166602605735637E-2</v>
      </c>
      <c r="J9" s="85"/>
      <c r="K9" s="87"/>
      <c r="L9" s="87" t="str">
        <f>+B5</f>
        <v>Červenec</v>
      </c>
      <c r="M9" s="87" t="str">
        <f>+D5</f>
        <v>Srpen</v>
      </c>
      <c r="N9" s="87" t="str">
        <f>+F5</f>
        <v>Září</v>
      </c>
      <c r="O9" s="88"/>
    </row>
    <row r="10" spans="1:15" x14ac:dyDescent="0.2">
      <c r="A10" s="208" t="s">
        <v>41</v>
      </c>
      <c r="B10" s="241">
        <v>0</v>
      </c>
      <c r="C10" s="242">
        <v>0</v>
      </c>
      <c r="D10" s="246">
        <v>0</v>
      </c>
      <c r="E10" s="244">
        <v>0</v>
      </c>
      <c r="F10" s="246">
        <v>256</v>
      </c>
      <c r="G10" s="244">
        <v>6.7552514988709032E-4</v>
      </c>
      <c r="H10" s="246">
        <v>256</v>
      </c>
      <c r="I10" s="250">
        <v>2.5827740440393564E-4</v>
      </c>
      <c r="J10" s="85"/>
      <c r="K10" s="87" t="str">
        <f>+A10</f>
        <v>Biomasa</v>
      </c>
      <c r="L10" s="77">
        <f>+B10</f>
        <v>0</v>
      </c>
      <c r="M10" s="77">
        <f>+D10</f>
        <v>0</v>
      </c>
      <c r="N10" s="77">
        <f>+F10</f>
        <v>256</v>
      </c>
      <c r="O10" s="105"/>
    </row>
    <row r="11" spans="1:15" x14ac:dyDescent="0.2">
      <c r="A11" s="208" t="s">
        <v>40</v>
      </c>
      <c r="B11" s="241">
        <v>938.02</v>
      </c>
      <c r="C11" s="243">
        <v>3.2517629691443388E-2</v>
      </c>
      <c r="D11" s="247">
        <v>842.09</v>
      </c>
      <c r="E11" s="245">
        <v>3.0595859718079474E-2</v>
      </c>
      <c r="F11" s="247">
        <v>884.87</v>
      </c>
      <c r="G11" s="244">
        <v>2.6552085636665071E-2</v>
      </c>
      <c r="H11" s="247">
        <v>2664.98</v>
      </c>
      <c r="I11" s="250">
        <v>2.9711468813370771E-2</v>
      </c>
      <c r="J11" s="85"/>
      <c r="K11" s="87" t="str">
        <f t="shared" ref="K11:L25" si="0">+A11</f>
        <v>Bioplyn</v>
      </c>
      <c r="L11" s="77">
        <f t="shared" si="0"/>
        <v>938.02</v>
      </c>
      <c r="M11" s="77">
        <f t="shared" ref="M11:M25" si="1">+D11</f>
        <v>842.09</v>
      </c>
      <c r="N11" s="77">
        <f t="shared" ref="N11:N25" si="2">+F11</f>
        <v>884.87</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2602</v>
      </c>
      <c r="C16" s="243">
        <v>2.5495709343536072E-3</v>
      </c>
      <c r="D16" s="247">
        <v>2506</v>
      </c>
      <c r="E16" s="245">
        <v>2.6031393844356088E-3</v>
      </c>
      <c r="F16" s="247">
        <v>3398.6</v>
      </c>
      <c r="G16" s="244">
        <v>2.3305221377474582E-3</v>
      </c>
      <c r="H16" s="247">
        <v>8506.6</v>
      </c>
      <c r="I16" s="250">
        <v>2.4717369522083668E-3</v>
      </c>
      <c r="J16" s="85"/>
      <c r="K16" s="87" t="str">
        <f t="shared" si="0"/>
        <v>Hnědé uhlí</v>
      </c>
      <c r="L16" s="77">
        <f t="shared" si="0"/>
        <v>2602</v>
      </c>
      <c r="M16" s="77">
        <f t="shared" si="1"/>
        <v>2506</v>
      </c>
      <c r="N16" s="77">
        <f t="shared" si="2"/>
        <v>3398.6</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39</v>
      </c>
      <c r="C19" s="243">
        <v>5.3440277468497883E-4</v>
      </c>
      <c r="D19" s="247">
        <v>103.3</v>
      </c>
      <c r="E19" s="245">
        <v>1.4064555137167944E-3</v>
      </c>
      <c r="F19" s="247">
        <v>190.9</v>
      </c>
      <c r="G19" s="244">
        <v>2.2798639939909044E-3</v>
      </c>
      <c r="H19" s="247">
        <v>333.20000000000005</v>
      </c>
      <c r="I19" s="250">
        <v>1.447696288542937E-3</v>
      </c>
      <c r="J19" s="85"/>
      <c r="K19" s="87" t="str">
        <f t="shared" si="0"/>
        <v>Odpadní teplo</v>
      </c>
      <c r="L19" s="77">
        <f t="shared" si="0"/>
        <v>39</v>
      </c>
      <c r="M19" s="77">
        <f t="shared" si="1"/>
        <v>103.3</v>
      </c>
      <c r="N19" s="77">
        <f t="shared" si="2"/>
        <v>190.9</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31797</v>
      </c>
      <c r="C21" s="243">
        <v>0.15871224675804826</v>
      </c>
      <c r="D21" s="247">
        <v>33207</v>
      </c>
      <c r="E21" s="245">
        <v>0.16384351403940808</v>
      </c>
      <c r="F21" s="247">
        <v>41340</v>
      </c>
      <c r="G21" s="244">
        <v>0.22107531604317868</v>
      </c>
      <c r="H21" s="247">
        <v>106344</v>
      </c>
      <c r="I21" s="250">
        <v>0.18023982131686708</v>
      </c>
      <c r="J21" s="85"/>
      <c r="K21" s="87" t="str">
        <f t="shared" si="0"/>
        <v>Ostatní pevná paliva</v>
      </c>
      <c r="L21" s="77">
        <f t="shared" si="0"/>
        <v>31797</v>
      </c>
      <c r="M21" s="77">
        <f t="shared" si="1"/>
        <v>33207</v>
      </c>
      <c r="N21" s="77">
        <f t="shared" si="2"/>
        <v>41340</v>
      </c>
      <c r="O21" s="105"/>
    </row>
    <row r="22" spans="1:18"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0</v>
      </c>
      <c r="C24" s="243">
        <v>0</v>
      </c>
      <c r="D24" s="247">
        <v>0</v>
      </c>
      <c r="E24" s="245">
        <v>0</v>
      </c>
      <c r="F24" s="247">
        <v>0</v>
      </c>
      <c r="G24" s="244">
        <v>0</v>
      </c>
      <c r="H24" s="247">
        <v>0</v>
      </c>
      <c r="I24" s="250">
        <v>0</v>
      </c>
      <c r="J24" s="85"/>
      <c r="K24" s="87" t="str">
        <f t="shared" si="0"/>
        <v>Topné oleje</v>
      </c>
      <c r="L24" s="77">
        <f t="shared" si="0"/>
        <v>0</v>
      </c>
      <c r="M24" s="77">
        <f t="shared" si="1"/>
        <v>0</v>
      </c>
      <c r="N24" s="77">
        <f t="shared" si="2"/>
        <v>0</v>
      </c>
      <c r="O24" s="105"/>
    </row>
    <row r="25" spans="1:18" x14ac:dyDescent="0.2">
      <c r="A25" s="208" t="s">
        <v>31</v>
      </c>
      <c r="B25" s="241">
        <v>35172.084999999999</v>
      </c>
      <c r="C25" s="242">
        <v>3.5023904698603274E-2</v>
      </c>
      <c r="D25" s="246">
        <v>30034.633000000002</v>
      </c>
      <c r="E25" s="244">
        <v>3.2158959090030755E-2</v>
      </c>
      <c r="F25" s="246">
        <v>40844.425999999992</v>
      </c>
      <c r="G25" s="244">
        <v>3.7721421970278106E-2</v>
      </c>
      <c r="H25" s="246">
        <v>106051.144</v>
      </c>
      <c r="I25" s="250">
        <v>3.5105055052264265E-2</v>
      </c>
      <c r="J25" s="85"/>
      <c r="K25" s="87" t="str">
        <f t="shared" si="0"/>
        <v>Zemní plyn</v>
      </c>
      <c r="L25" s="77">
        <f t="shared" si="0"/>
        <v>35172.084999999999</v>
      </c>
      <c r="M25" s="77">
        <f t="shared" si="1"/>
        <v>30034.633000000002</v>
      </c>
      <c r="N25" s="77">
        <f t="shared" si="2"/>
        <v>40844.425999999992</v>
      </c>
      <c r="O25" s="82"/>
    </row>
    <row r="26" spans="1:18" ht="13.5" customHeight="1" x14ac:dyDescent="0.2">
      <c r="A26" s="210" t="s">
        <v>184</v>
      </c>
      <c r="B26" s="238">
        <v>44367.931000000004</v>
      </c>
      <c r="C26" s="240">
        <v>1.7391236740204995E-2</v>
      </c>
      <c r="D26" s="238">
        <v>43355.508999999998</v>
      </c>
      <c r="E26" s="240">
        <v>1.7442708984541866E-2</v>
      </c>
      <c r="F26" s="238">
        <v>67445.667999999991</v>
      </c>
      <c r="G26" s="240">
        <v>2.0756751931954441E-2</v>
      </c>
      <c r="H26" s="238">
        <v>155169.10800000001</v>
      </c>
      <c r="I26" s="249">
        <v>1.8726440713554157E-2</v>
      </c>
      <c r="J26" s="10"/>
      <c r="K26" s="87"/>
      <c r="L26" s="87" t="str">
        <f>+L9</f>
        <v>Červenec</v>
      </c>
      <c r="M26" s="87" t="str">
        <f>+M9</f>
        <v>Srpen</v>
      </c>
      <c r="N26" s="87" t="str">
        <f>+N9</f>
        <v>Září</v>
      </c>
      <c r="O26" s="72"/>
      <c r="P26" s="99"/>
      <c r="Q26" s="99"/>
      <c r="R26" s="99"/>
    </row>
    <row r="27" spans="1:18" ht="12.75" customHeight="1" x14ac:dyDescent="0.2">
      <c r="A27" s="208" t="s">
        <v>26</v>
      </c>
      <c r="B27" s="241">
        <v>5101.1059999999998</v>
      </c>
      <c r="C27" s="244">
        <v>4.3893369191201981E-3</v>
      </c>
      <c r="D27" s="246">
        <v>5002.1190000000006</v>
      </c>
      <c r="E27" s="244">
        <v>4.3424620136632694E-3</v>
      </c>
      <c r="F27" s="246">
        <v>8013.0360000000001</v>
      </c>
      <c r="G27" s="244">
        <v>6.1778659855237523E-3</v>
      </c>
      <c r="H27" s="246">
        <v>18116.260999999999</v>
      </c>
      <c r="I27" s="250">
        <v>5.0167944230742577E-3</v>
      </c>
      <c r="J27" s="85"/>
      <c r="K27" s="87" t="str">
        <f>+A27</f>
        <v>Průmysl</v>
      </c>
      <c r="L27" s="77">
        <f t="shared" ref="L27:L34" si="3">+B27</f>
        <v>5101.1059999999998</v>
      </c>
      <c r="M27" s="77">
        <f t="shared" ref="M27:M34" si="4">+D27</f>
        <v>5002.1190000000006</v>
      </c>
      <c r="N27" s="77">
        <f t="shared" ref="N27:N34" si="5">+F27</f>
        <v>8013.0360000000001</v>
      </c>
      <c r="O27" s="72"/>
      <c r="P27" s="105"/>
      <c r="Q27" s="105"/>
      <c r="R27" s="105"/>
    </row>
    <row r="28" spans="1:18" ht="12.75" customHeight="1" x14ac:dyDescent="0.2">
      <c r="A28" s="208" t="s">
        <v>0</v>
      </c>
      <c r="B28" s="241">
        <v>53</v>
      </c>
      <c r="C28" s="245">
        <v>8.9285422483625964E-4</v>
      </c>
      <c r="D28" s="247">
        <v>53</v>
      </c>
      <c r="E28" s="245">
        <v>8.7179958465822898E-4</v>
      </c>
      <c r="F28" s="247">
        <v>111</v>
      </c>
      <c r="G28" s="244">
        <v>1.6941873926327815E-3</v>
      </c>
      <c r="H28" s="247">
        <v>217</v>
      </c>
      <c r="I28" s="250">
        <v>1.1687268997021571E-3</v>
      </c>
      <c r="J28" s="85"/>
      <c r="K28" s="87" t="str">
        <f t="shared" ref="K28:K34" si="6">+A28</f>
        <v>Energetika</v>
      </c>
      <c r="L28" s="77">
        <f t="shared" si="3"/>
        <v>53</v>
      </c>
      <c r="M28" s="77">
        <f t="shared" si="4"/>
        <v>53</v>
      </c>
      <c r="N28" s="77">
        <f t="shared" si="5"/>
        <v>111</v>
      </c>
      <c r="O28" s="72"/>
    </row>
    <row r="29" spans="1:18" ht="12.75" customHeight="1" x14ac:dyDescent="0.2">
      <c r="A29" s="208" t="s">
        <v>1</v>
      </c>
      <c r="B29" s="241">
        <v>0</v>
      </c>
      <c r="C29" s="245">
        <v>0</v>
      </c>
      <c r="D29" s="247">
        <v>0</v>
      </c>
      <c r="E29" s="245">
        <v>0</v>
      </c>
      <c r="F29" s="247">
        <v>32</v>
      </c>
      <c r="G29" s="244">
        <v>3.129962090290408E-3</v>
      </c>
      <c r="H29" s="247">
        <v>32</v>
      </c>
      <c r="I29" s="250">
        <v>1.5563335602175852E-3</v>
      </c>
      <c r="J29" s="85"/>
      <c r="K29" s="87" t="str">
        <f t="shared" si="6"/>
        <v>Doprava</v>
      </c>
      <c r="L29" s="77">
        <f t="shared" si="3"/>
        <v>0</v>
      </c>
      <c r="M29" s="77">
        <f t="shared" si="4"/>
        <v>0</v>
      </c>
      <c r="N29" s="77">
        <f t="shared" si="5"/>
        <v>32</v>
      </c>
      <c r="O29" s="72"/>
    </row>
    <row r="30" spans="1:18" ht="12.75" customHeight="1" x14ac:dyDescent="0.2">
      <c r="A30" s="208" t="s">
        <v>2</v>
      </c>
      <c r="B30" s="241">
        <v>3</v>
      </c>
      <c r="C30" s="245">
        <v>5.9105998135796809E-4</v>
      </c>
      <c r="D30" s="247">
        <v>2</v>
      </c>
      <c r="E30" s="245">
        <v>5.8714458670305393E-4</v>
      </c>
      <c r="F30" s="247">
        <v>5</v>
      </c>
      <c r="G30" s="244">
        <v>7.5523818097561078E-4</v>
      </c>
      <c r="H30" s="247">
        <v>10</v>
      </c>
      <c r="I30" s="250">
        <v>6.6214768528729694E-4</v>
      </c>
      <c r="J30" s="85"/>
      <c r="K30" s="87" t="str">
        <f t="shared" si="6"/>
        <v>Stavebnictví</v>
      </c>
      <c r="L30" s="77">
        <f t="shared" si="3"/>
        <v>3</v>
      </c>
      <c r="M30" s="77">
        <f t="shared" si="4"/>
        <v>2</v>
      </c>
      <c r="N30" s="77">
        <f t="shared" si="5"/>
        <v>5</v>
      </c>
    </row>
    <row r="31" spans="1:18" x14ac:dyDescent="0.2">
      <c r="A31" s="208" t="s">
        <v>6</v>
      </c>
      <c r="B31" s="241">
        <v>938.02</v>
      </c>
      <c r="C31" s="245">
        <v>6.9148264872604767E-2</v>
      </c>
      <c r="D31" s="247">
        <v>842.09</v>
      </c>
      <c r="E31" s="245">
        <v>6.7555013747018902E-2</v>
      </c>
      <c r="F31" s="247">
        <v>884.87</v>
      </c>
      <c r="G31" s="244">
        <v>4.2377274742829145E-2</v>
      </c>
      <c r="H31" s="247">
        <v>2664.98</v>
      </c>
      <c r="I31" s="250">
        <v>5.6808842395719129E-2</v>
      </c>
      <c r="J31" s="85"/>
      <c r="K31" s="87" t="str">
        <f t="shared" si="6"/>
        <v>Zemědělství a lesnictví</v>
      </c>
      <c r="L31" s="77">
        <f t="shared" si="3"/>
        <v>938.02</v>
      </c>
      <c r="M31" s="77">
        <f t="shared" si="4"/>
        <v>842.09</v>
      </c>
      <c r="N31" s="77">
        <f t="shared" si="5"/>
        <v>884.87</v>
      </c>
    </row>
    <row r="32" spans="1:18" x14ac:dyDescent="0.2">
      <c r="A32" s="208" t="s">
        <v>25</v>
      </c>
      <c r="B32" s="241">
        <v>27806.844000000001</v>
      </c>
      <c r="C32" s="245">
        <v>3.2871458322537468E-2</v>
      </c>
      <c r="D32" s="247">
        <v>26807.193000000003</v>
      </c>
      <c r="E32" s="245">
        <v>3.324727493557126E-2</v>
      </c>
      <c r="F32" s="247">
        <v>39988.033999999992</v>
      </c>
      <c r="G32" s="244">
        <v>3.3894171373110932E-2</v>
      </c>
      <c r="H32" s="247">
        <v>94602.070999999996</v>
      </c>
      <c r="I32" s="250">
        <v>3.3404508991773302E-2</v>
      </c>
      <c r="J32" s="85"/>
      <c r="K32" s="87" t="str">
        <f t="shared" si="6"/>
        <v>Domácnosti</v>
      </c>
      <c r="L32" s="77">
        <f t="shared" si="3"/>
        <v>27806.844000000001</v>
      </c>
      <c r="M32" s="77">
        <f t="shared" si="4"/>
        <v>26807.193000000003</v>
      </c>
      <c r="N32" s="77">
        <f t="shared" si="5"/>
        <v>39988.033999999992</v>
      </c>
    </row>
    <row r="33" spans="1:14" x14ac:dyDescent="0.2">
      <c r="A33" s="208" t="s">
        <v>5</v>
      </c>
      <c r="B33" s="241">
        <v>10282.200999999999</v>
      </c>
      <c r="C33" s="245">
        <v>2.3809046418376056E-2</v>
      </c>
      <c r="D33" s="247">
        <v>10467.117</v>
      </c>
      <c r="E33" s="245">
        <v>2.5015404364962655E-2</v>
      </c>
      <c r="F33" s="247">
        <v>17966.228999999999</v>
      </c>
      <c r="G33" s="244">
        <v>2.8825234780999489E-2</v>
      </c>
      <c r="H33" s="247">
        <v>38715.546999999999</v>
      </c>
      <c r="I33" s="250">
        <v>2.6273313963181295E-2</v>
      </c>
      <c r="J33" s="85"/>
      <c r="K33" s="87" t="str">
        <f t="shared" si="6"/>
        <v>Obchod, služby, školství, zdravotnictví</v>
      </c>
      <c r="L33" s="77">
        <f t="shared" si="3"/>
        <v>10282.200999999999</v>
      </c>
      <c r="M33" s="77">
        <f t="shared" si="4"/>
        <v>10467.117</v>
      </c>
      <c r="N33" s="77">
        <f t="shared" si="5"/>
        <v>17966.228999999999</v>
      </c>
    </row>
    <row r="34" spans="1:14" x14ac:dyDescent="0.2">
      <c r="A34" s="208" t="s">
        <v>3</v>
      </c>
      <c r="B34" s="241">
        <v>183.76</v>
      </c>
      <c r="C34" s="244">
        <v>6.6647864831050445E-3</v>
      </c>
      <c r="D34" s="246">
        <v>181.99</v>
      </c>
      <c r="E34" s="244">
        <v>6.5924301340600849E-3</v>
      </c>
      <c r="F34" s="246">
        <v>445.49900000000002</v>
      </c>
      <c r="G34" s="244">
        <v>9.6920448626727669E-3</v>
      </c>
      <c r="H34" s="246">
        <v>811.24900000000002</v>
      </c>
      <c r="I34" s="250">
        <v>8.020803394319197E-3</v>
      </c>
      <c r="J34" s="85"/>
      <c r="K34" s="87" t="str">
        <f t="shared" si="6"/>
        <v>Ostatní</v>
      </c>
      <c r="L34" s="77">
        <f t="shared" si="3"/>
        <v>183.76</v>
      </c>
      <c r="M34" s="77">
        <f t="shared" si="4"/>
        <v>181.99</v>
      </c>
      <c r="N34" s="77">
        <f t="shared" si="5"/>
        <v>445.49900000000002</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1.4198203726009974E-2</v>
      </c>
    </row>
    <row r="40" spans="1:14" x14ac:dyDescent="0.2">
      <c r="B40" s="99"/>
      <c r="C40" s="99"/>
      <c r="D40" s="99"/>
      <c r="L40" s="93" t="s">
        <v>63</v>
      </c>
      <c r="M40" s="97">
        <v>1.4143217435410957E-2</v>
      </c>
    </row>
    <row r="41" spans="1:14" x14ac:dyDescent="0.2">
      <c r="B41" s="72"/>
      <c r="C41" s="72"/>
      <c r="D41" s="72"/>
      <c r="L41" s="93" t="s">
        <v>125</v>
      </c>
      <c r="M41" s="97">
        <v>2.3166602605735637E-2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{3BEE83DF-3B7D-4C85-AA2F-7BA3076396EA}</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{FEE31035-CC50-46E4-89C1-E79F24527C28}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3BEE83DF-3B7D-4C85-AA2F-7BA3076396EA}">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FEE31035-CC50-46E4-89C1-E79F24527C28}">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P21" sqref="P21"/>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144</v>
      </c>
      <c r="I1" s="205" t="str">
        <f>Titulní!A35</f>
        <v>III.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14</v>
      </c>
      <c r="C5" s="405"/>
      <c r="D5" s="404" t="s">
        <v>15</v>
      </c>
      <c r="E5" s="405"/>
      <c r="F5" s="404" t="s">
        <v>16</v>
      </c>
      <c r="G5" s="405"/>
      <c r="H5" s="404" t="s">
        <v>7</v>
      </c>
      <c r="I5" s="406"/>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6494.3679999999968</v>
      </c>
      <c r="C7" s="239">
        <v>0.16310869054965149</v>
      </c>
      <c r="D7" s="238">
        <v>6494.1779999999972</v>
      </c>
      <c r="E7" s="239">
        <v>0.16029456663827601</v>
      </c>
      <c r="F7" s="238">
        <v>6494.1779999999972</v>
      </c>
      <c r="G7" s="239">
        <v>0.16306858235779129</v>
      </c>
      <c r="H7" s="238">
        <v>6494.1779999999972</v>
      </c>
      <c r="I7" s="248">
        <v>0.16306858235779129</v>
      </c>
      <c r="J7" s="95"/>
      <c r="O7" s="60"/>
    </row>
    <row r="8" spans="1:15" x14ac:dyDescent="0.2">
      <c r="A8" s="209" t="s">
        <v>182</v>
      </c>
      <c r="B8" s="238">
        <v>1609211.5949999997</v>
      </c>
      <c r="C8" s="239">
        <v>0.20040380170953942</v>
      </c>
      <c r="D8" s="238">
        <v>1585920.1209999993</v>
      </c>
      <c r="E8" s="239">
        <v>0.20648650616045255</v>
      </c>
      <c r="F8" s="238">
        <v>1869389.0719999995</v>
      </c>
      <c r="G8" s="239">
        <v>0.21327666170037471</v>
      </c>
      <c r="H8" s="238">
        <v>5064520.7879999988</v>
      </c>
      <c r="I8" s="248">
        <v>0.20692258189637006</v>
      </c>
      <c r="J8" s="95"/>
      <c r="O8" s="60"/>
    </row>
    <row r="9" spans="1:15" x14ac:dyDescent="0.2">
      <c r="A9" s="209" t="s">
        <v>183</v>
      </c>
      <c r="B9" s="238">
        <v>458048.34899999999</v>
      </c>
      <c r="C9" s="240">
        <v>0.15192779170783255</v>
      </c>
      <c r="D9" s="238">
        <v>475783.99399999995</v>
      </c>
      <c r="E9" s="240">
        <v>0.16094746653610381</v>
      </c>
      <c r="F9" s="238">
        <v>579618.11499999999</v>
      </c>
      <c r="G9" s="240">
        <v>0.15645188451730532</v>
      </c>
      <c r="H9" s="238">
        <v>1513450.4579999999</v>
      </c>
      <c r="I9" s="249">
        <v>0.15641569804755456</v>
      </c>
      <c r="J9" s="85"/>
      <c r="K9" s="87"/>
      <c r="L9" s="87" t="str">
        <f>+B5</f>
        <v>Červenec</v>
      </c>
      <c r="M9" s="87" t="str">
        <f>+D5</f>
        <v>Srpen</v>
      </c>
      <c r="N9" s="87" t="str">
        <f>+F5</f>
        <v>Září</v>
      </c>
      <c r="O9" s="88"/>
    </row>
    <row r="10" spans="1:15" x14ac:dyDescent="0.2">
      <c r="A10" s="208" t="s">
        <v>41</v>
      </c>
      <c r="B10" s="241">
        <v>39183.983</v>
      </c>
      <c r="C10" s="242">
        <v>0.13439973703409583</v>
      </c>
      <c r="D10" s="246">
        <v>29973.415000000001</v>
      </c>
      <c r="E10" s="244">
        <v>9.3471261987453994E-2</v>
      </c>
      <c r="F10" s="246">
        <v>48227.309000000001</v>
      </c>
      <c r="G10" s="244">
        <v>0.12726078180029696</v>
      </c>
      <c r="H10" s="246">
        <v>117384.70699999999</v>
      </c>
      <c r="I10" s="250">
        <v>0.11842897437764256</v>
      </c>
      <c r="J10" s="85"/>
      <c r="K10" s="87" t="str">
        <f>+A10</f>
        <v>Biomasa</v>
      </c>
      <c r="L10" s="77">
        <f>+B10</f>
        <v>39183.983</v>
      </c>
      <c r="M10" s="77">
        <f>+D10</f>
        <v>29973.415000000001</v>
      </c>
      <c r="N10" s="77">
        <f>+F10</f>
        <v>48227.309000000001</v>
      </c>
      <c r="O10" s="105"/>
    </row>
    <row r="11" spans="1:15" x14ac:dyDescent="0.2">
      <c r="A11" s="208" t="s">
        <v>40</v>
      </c>
      <c r="B11" s="241">
        <v>18.100000000000001</v>
      </c>
      <c r="C11" s="243">
        <v>6.2745900664711344E-4</v>
      </c>
      <c r="D11" s="247">
        <v>47.6</v>
      </c>
      <c r="E11" s="245">
        <v>1.7294623170689392E-3</v>
      </c>
      <c r="F11" s="247">
        <v>34.299999999999997</v>
      </c>
      <c r="G11" s="244">
        <v>1.0292320197742176E-3</v>
      </c>
      <c r="H11" s="247">
        <v>100</v>
      </c>
      <c r="I11" s="250">
        <v>1.1148852454191313E-3</v>
      </c>
      <c r="J11" s="85"/>
      <c r="K11" s="87" t="str">
        <f t="shared" ref="K11:K25" si="0">+A11</f>
        <v>Bioplyn</v>
      </c>
      <c r="L11" s="77">
        <f t="shared" ref="L11:L25" si="1">+B11</f>
        <v>18.100000000000001</v>
      </c>
      <c r="M11" s="77">
        <f t="shared" ref="M11:M25" si="2">+D11</f>
        <v>47.6</v>
      </c>
      <c r="N11" s="77">
        <f t="shared" ref="N11:N25" si="3">+F11</f>
        <v>34.299999999999997</v>
      </c>
      <c r="O11" s="105"/>
    </row>
    <row r="12" spans="1:15" x14ac:dyDescent="0.2">
      <c r="A12" s="208" t="s">
        <v>39</v>
      </c>
      <c r="B12" s="241">
        <v>191924.20500000002</v>
      </c>
      <c r="C12" s="243">
        <v>0.98203920250216814</v>
      </c>
      <c r="D12" s="247">
        <v>181690.17399999997</v>
      </c>
      <c r="E12" s="245">
        <v>0.99484203726107778</v>
      </c>
      <c r="F12" s="247">
        <v>232625.65700000001</v>
      </c>
      <c r="G12" s="244">
        <v>0.99643543337438567</v>
      </c>
      <c r="H12" s="247">
        <v>606240.03599999996</v>
      </c>
      <c r="I12" s="250">
        <v>0.99135873698340327</v>
      </c>
      <c r="J12" s="85"/>
      <c r="K12" s="87" t="str">
        <f t="shared" si="0"/>
        <v>Černé uhlí</v>
      </c>
      <c r="L12" s="77">
        <f t="shared" si="1"/>
        <v>191924.20500000002</v>
      </c>
      <c r="M12" s="77">
        <f t="shared" si="2"/>
        <v>181690.17399999997</v>
      </c>
      <c r="N12" s="77">
        <f t="shared" si="3"/>
        <v>232625.65700000001</v>
      </c>
      <c r="O12" s="105"/>
    </row>
    <row r="13" spans="1:15" x14ac:dyDescent="0.2">
      <c r="A13" s="208" t="s">
        <v>64</v>
      </c>
      <c r="B13" s="241">
        <v>15.327999999999999</v>
      </c>
      <c r="C13" s="243">
        <v>2.5488425614138353E-2</v>
      </c>
      <c r="D13" s="247">
        <v>15.473000000000001</v>
      </c>
      <c r="E13" s="245">
        <v>1.4348241359804895E-2</v>
      </c>
      <c r="F13" s="247">
        <v>14.436</v>
      </c>
      <c r="G13" s="244">
        <v>1.6130582180377367E-2</v>
      </c>
      <c r="H13" s="247">
        <v>45.237000000000002</v>
      </c>
      <c r="I13" s="250">
        <v>1.7569766190871427E-2</v>
      </c>
      <c r="J13" s="85"/>
      <c r="K13" s="87" t="str">
        <f t="shared" si="0"/>
        <v>Elektrická energie</v>
      </c>
      <c r="L13" s="77">
        <f t="shared" si="1"/>
        <v>15.327999999999999</v>
      </c>
      <c r="M13" s="77">
        <f t="shared" si="2"/>
        <v>15.473000000000001</v>
      </c>
      <c r="N13" s="77">
        <f t="shared" si="3"/>
        <v>14.436</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1"/>
        <v>0</v>
      </c>
      <c r="M14" s="77">
        <f t="shared" si="2"/>
        <v>0</v>
      </c>
      <c r="N14" s="77">
        <f t="shared" si="3"/>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1"/>
        <v>0</v>
      </c>
      <c r="M15" s="77">
        <f t="shared" si="2"/>
        <v>0</v>
      </c>
      <c r="N15" s="77">
        <f t="shared" si="3"/>
        <v>0</v>
      </c>
      <c r="O15" s="105"/>
    </row>
    <row r="16" spans="1:15" x14ac:dyDescent="0.2">
      <c r="A16" s="208" t="s">
        <v>38</v>
      </c>
      <c r="B16" s="241">
        <v>2854.4799999999996</v>
      </c>
      <c r="C16" s="243">
        <v>2.7969635821267036E-3</v>
      </c>
      <c r="D16" s="247">
        <v>3286.96</v>
      </c>
      <c r="E16" s="245">
        <v>3.4143715207759257E-3</v>
      </c>
      <c r="F16" s="247">
        <v>7912.9999999999991</v>
      </c>
      <c r="G16" s="244">
        <v>5.426181861941869E-3</v>
      </c>
      <c r="H16" s="247">
        <v>14054.439999999999</v>
      </c>
      <c r="I16" s="250">
        <v>4.0837559883614306E-3</v>
      </c>
      <c r="J16" s="85"/>
      <c r="K16" s="87" t="str">
        <f t="shared" si="0"/>
        <v>Hnědé uhlí</v>
      </c>
      <c r="L16" s="77">
        <f t="shared" si="1"/>
        <v>2854.4799999999996</v>
      </c>
      <c r="M16" s="77">
        <f t="shared" si="2"/>
        <v>3286.96</v>
      </c>
      <c r="N16" s="77">
        <f t="shared" si="3"/>
        <v>7912.9999999999991</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1"/>
        <v>0</v>
      </c>
      <c r="M17" s="77">
        <f t="shared" si="2"/>
        <v>0</v>
      </c>
      <c r="N17" s="77">
        <f t="shared" si="3"/>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1"/>
        <v>0</v>
      </c>
      <c r="M18" s="77">
        <f t="shared" si="2"/>
        <v>0</v>
      </c>
      <c r="N18" s="77">
        <f t="shared" si="3"/>
        <v>0</v>
      </c>
      <c r="O18" s="105"/>
    </row>
    <row r="19" spans="1:18" x14ac:dyDescent="0.2">
      <c r="A19" s="208" t="s">
        <v>36</v>
      </c>
      <c r="B19" s="241">
        <v>58628.03</v>
      </c>
      <c r="C19" s="243">
        <v>0.8033585104183123</v>
      </c>
      <c r="D19" s="247">
        <v>58028.41</v>
      </c>
      <c r="E19" s="245">
        <v>0.79007141526349256</v>
      </c>
      <c r="F19" s="247">
        <v>59464.08</v>
      </c>
      <c r="G19" s="244">
        <v>0.71016246688210927</v>
      </c>
      <c r="H19" s="247">
        <v>176120.52000000002</v>
      </c>
      <c r="I19" s="250">
        <v>0.7652131546826294</v>
      </c>
      <c r="J19" s="85"/>
      <c r="K19" s="87" t="str">
        <f t="shared" si="0"/>
        <v>Odpadní teplo</v>
      </c>
      <c r="L19" s="77">
        <f t="shared" si="1"/>
        <v>58628.03</v>
      </c>
      <c r="M19" s="77">
        <f t="shared" si="2"/>
        <v>58028.41</v>
      </c>
      <c r="N19" s="77">
        <f t="shared" si="3"/>
        <v>59464.08</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1"/>
        <v>0</v>
      </c>
      <c r="M20" s="77">
        <f t="shared" si="2"/>
        <v>0</v>
      </c>
      <c r="N20" s="77">
        <f t="shared" si="3"/>
        <v>0</v>
      </c>
      <c r="O20" s="105"/>
    </row>
    <row r="21" spans="1:18" x14ac:dyDescent="0.2">
      <c r="A21" s="208" t="s">
        <v>34</v>
      </c>
      <c r="B21" s="241">
        <v>1845</v>
      </c>
      <c r="C21" s="243">
        <v>9.2091736726294636E-3</v>
      </c>
      <c r="D21" s="247">
        <v>0</v>
      </c>
      <c r="E21" s="245">
        <v>0</v>
      </c>
      <c r="F21" s="247">
        <v>0</v>
      </c>
      <c r="G21" s="244">
        <v>0</v>
      </c>
      <c r="H21" s="247">
        <v>1845</v>
      </c>
      <c r="I21" s="250">
        <v>3.127044970375571E-3</v>
      </c>
      <c r="J21" s="85"/>
      <c r="K21" s="87" t="str">
        <f t="shared" si="0"/>
        <v>Ostatní pevná paliva</v>
      </c>
      <c r="L21" s="77">
        <f t="shared" si="1"/>
        <v>1845</v>
      </c>
      <c r="M21" s="77">
        <f t="shared" si="2"/>
        <v>0</v>
      </c>
      <c r="N21" s="77">
        <f t="shared" si="3"/>
        <v>0</v>
      </c>
      <c r="O21" s="105"/>
    </row>
    <row r="22" spans="1:18" x14ac:dyDescent="0.2">
      <c r="A22" s="208" t="s">
        <v>33</v>
      </c>
      <c r="B22" s="241">
        <v>92794.736999999994</v>
      </c>
      <c r="C22" s="243">
        <v>0.5234060080174554</v>
      </c>
      <c r="D22" s="247">
        <v>133161.42499999999</v>
      </c>
      <c r="E22" s="245">
        <v>0.54807818293595356</v>
      </c>
      <c r="F22" s="247">
        <v>146608.15600000002</v>
      </c>
      <c r="G22" s="244">
        <v>0.63829726114611507</v>
      </c>
      <c r="H22" s="247">
        <v>372564.31799999997</v>
      </c>
      <c r="I22" s="250">
        <v>0.57323131589713305</v>
      </c>
      <c r="J22" s="85"/>
      <c r="K22" s="87" t="str">
        <f t="shared" si="0"/>
        <v>Ostatní plyny</v>
      </c>
      <c r="L22" s="77">
        <f t="shared" si="1"/>
        <v>92794.736999999994</v>
      </c>
      <c r="M22" s="77">
        <f t="shared" si="2"/>
        <v>133161.42499999999</v>
      </c>
      <c r="N22" s="77">
        <f t="shared" si="3"/>
        <v>146608.15600000002</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1"/>
        <v>0</v>
      </c>
      <c r="M23" s="77">
        <f t="shared" si="2"/>
        <v>0</v>
      </c>
      <c r="N23" s="77">
        <f t="shared" si="3"/>
        <v>0</v>
      </c>
      <c r="O23" s="105"/>
    </row>
    <row r="24" spans="1:18" x14ac:dyDescent="0.2">
      <c r="A24" s="208" t="s">
        <v>32</v>
      </c>
      <c r="B24" s="241">
        <v>1217.5730000000001</v>
      </c>
      <c r="C24" s="243">
        <v>9.1760886446700926E-2</v>
      </c>
      <c r="D24" s="247">
        <v>173.417</v>
      </c>
      <c r="E24" s="245">
        <v>9.4822820642227662E-2</v>
      </c>
      <c r="F24" s="247">
        <v>307.94200000000001</v>
      </c>
      <c r="G24" s="244">
        <v>6.296508112677196E-2</v>
      </c>
      <c r="H24" s="247">
        <v>1698.932</v>
      </c>
      <c r="I24" s="250">
        <v>8.4995438378892507E-2</v>
      </c>
      <c r="J24" s="85"/>
      <c r="K24" s="87" t="str">
        <f t="shared" si="0"/>
        <v>Topné oleje</v>
      </c>
      <c r="L24" s="77">
        <f t="shared" si="1"/>
        <v>1217.5730000000001</v>
      </c>
      <c r="M24" s="77">
        <f t="shared" si="2"/>
        <v>173.417</v>
      </c>
      <c r="N24" s="77">
        <f t="shared" si="3"/>
        <v>307.94200000000001</v>
      </c>
      <c r="O24" s="105"/>
    </row>
    <row r="25" spans="1:18" x14ac:dyDescent="0.2">
      <c r="A25" s="208" t="s">
        <v>31</v>
      </c>
      <c r="B25" s="241">
        <v>69566.912999999986</v>
      </c>
      <c r="C25" s="242">
        <v>6.9273826987738291E-2</v>
      </c>
      <c r="D25" s="246">
        <v>69407.12000000001</v>
      </c>
      <c r="E25" s="244">
        <v>7.4316231286623541E-2</v>
      </c>
      <c r="F25" s="246">
        <v>84423.234999999986</v>
      </c>
      <c r="G25" s="244">
        <v>7.7968153390892359E-2</v>
      </c>
      <c r="H25" s="246">
        <v>223397.26799999998</v>
      </c>
      <c r="I25" s="250">
        <v>7.3948974955568916E-2</v>
      </c>
      <c r="J25" s="85"/>
      <c r="K25" s="87" t="str">
        <f t="shared" si="0"/>
        <v>Zemní plyn</v>
      </c>
      <c r="L25" s="77">
        <f t="shared" si="1"/>
        <v>69566.912999999986</v>
      </c>
      <c r="M25" s="77">
        <f t="shared" si="2"/>
        <v>69407.12000000001</v>
      </c>
      <c r="N25" s="77">
        <f t="shared" si="3"/>
        <v>84423.234999999986</v>
      </c>
      <c r="O25" s="82"/>
    </row>
    <row r="26" spans="1:18" ht="13.5" customHeight="1" x14ac:dyDescent="0.2">
      <c r="A26" s="210" t="s">
        <v>184</v>
      </c>
      <c r="B26" s="238">
        <v>447507.14199999999</v>
      </c>
      <c r="C26" s="240">
        <v>0.17541279194322881</v>
      </c>
      <c r="D26" s="238">
        <v>466207.19300000003</v>
      </c>
      <c r="E26" s="240">
        <v>0.18756362412903846</v>
      </c>
      <c r="F26" s="238">
        <v>567326.19099999999</v>
      </c>
      <c r="G26" s="240">
        <v>0.17459755919516734</v>
      </c>
      <c r="H26" s="238">
        <v>1481040.5260000001</v>
      </c>
      <c r="I26" s="249">
        <v>0.17873801017474475</v>
      </c>
      <c r="J26" s="10"/>
      <c r="K26" s="87"/>
      <c r="L26" s="87" t="str">
        <f>+L9</f>
        <v>Červenec</v>
      </c>
      <c r="M26" s="87" t="str">
        <f>+M9</f>
        <v>Srpen</v>
      </c>
      <c r="N26" s="87" t="str">
        <f>+N9</f>
        <v>Září</v>
      </c>
      <c r="O26" s="72"/>
      <c r="P26" s="99"/>
      <c r="Q26" s="99"/>
      <c r="R26" s="99"/>
    </row>
    <row r="27" spans="1:18" ht="12.75" customHeight="1" x14ac:dyDescent="0.2">
      <c r="A27" s="208" t="s">
        <v>26</v>
      </c>
      <c r="B27" s="241">
        <v>219423.09299999999</v>
      </c>
      <c r="C27" s="244">
        <v>0.18880648294947108</v>
      </c>
      <c r="D27" s="246">
        <v>239669.29500000004</v>
      </c>
      <c r="E27" s="244">
        <v>0.20806278486756435</v>
      </c>
      <c r="F27" s="246">
        <v>249291.894</v>
      </c>
      <c r="G27" s="244">
        <v>0.19219830191819842</v>
      </c>
      <c r="H27" s="246">
        <v>708384.28200000001</v>
      </c>
      <c r="I27" s="250">
        <v>0.19616731704908991</v>
      </c>
      <c r="J27" s="85"/>
      <c r="K27" s="87" t="str">
        <f>+A27</f>
        <v>Průmysl</v>
      </c>
      <c r="L27" s="77">
        <f t="shared" ref="L27:L34" si="4">+B27</f>
        <v>219423.09299999999</v>
      </c>
      <c r="M27" s="77">
        <f t="shared" ref="M27:M34" si="5">+D27</f>
        <v>239669.29500000004</v>
      </c>
      <c r="N27" s="77">
        <f t="shared" ref="N27:N34" si="6">+F27</f>
        <v>249291.894</v>
      </c>
      <c r="O27" s="72"/>
      <c r="P27" s="105"/>
      <c r="Q27" s="105"/>
      <c r="R27" s="105"/>
    </row>
    <row r="28" spans="1:18" ht="12.75" customHeight="1" x14ac:dyDescent="0.2">
      <c r="A28" s="208" t="s">
        <v>0</v>
      </c>
      <c r="B28" s="241">
        <v>19300.145999999997</v>
      </c>
      <c r="C28" s="245">
        <v>0.32513616785012522</v>
      </c>
      <c r="D28" s="247">
        <v>21840.429</v>
      </c>
      <c r="E28" s="245">
        <v>0.35925428171618001</v>
      </c>
      <c r="F28" s="247">
        <v>22520.025000000001</v>
      </c>
      <c r="G28" s="244">
        <v>0.34372200393491043</v>
      </c>
      <c r="H28" s="247">
        <v>63660.6</v>
      </c>
      <c r="I28" s="250">
        <v>0.34286569433723113</v>
      </c>
      <c r="J28" s="85"/>
      <c r="K28" s="87" t="str">
        <f t="shared" ref="K28:K34" si="7">+A28</f>
        <v>Energetika</v>
      </c>
      <c r="L28" s="77">
        <f t="shared" si="4"/>
        <v>19300.145999999997</v>
      </c>
      <c r="M28" s="77">
        <f t="shared" si="5"/>
        <v>21840.429</v>
      </c>
      <c r="N28" s="77">
        <f t="shared" si="6"/>
        <v>22520.025000000001</v>
      </c>
      <c r="O28" s="72"/>
    </row>
    <row r="29" spans="1:18" ht="12.75" customHeight="1" x14ac:dyDescent="0.2">
      <c r="A29" s="208" t="s">
        <v>1</v>
      </c>
      <c r="B29" s="241">
        <v>390.9129999999999</v>
      </c>
      <c r="C29" s="245">
        <v>6.9230586681816947E-2</v>
      </c>
      <c r="D29" s="247">
        <v>322.44299999999998</v>
      </c>
      <c r="E29" s="245">
        <v>6.8738817308530667E-2</v>
      </c>
      <c r="F29" s="247">
        <v>483.11900000000003</v>
      </c>
      <c r="G29" s="244">
        <v>4.7254504846844111E-2</v>
      </c>
      <c r="H29" s="247">
        <v>1196.4749999999999</v>
      </c>
      <c r="I29" s="250">
        <v>5.819106863941672E-2</v>
      </c>
      <c r="J29" s="85"/>
      <c r="K29" s="87" t="str">
        <f t="shared" si="7"/>
        <v>Doprava</v>
      </c>
      <c r="L29" s="77">
        <f t="shared" si="4"/>
        <v>390.9129999999999</v>
      </c>
      <c r="M29" s="77">
        <f t="shared" si="5"/>
        <v>322.44299999999998</v>
      </c>
      <c r="N29" s="77">
        <f t="shared" si="6"/>
        <v>483.11900000000003</v>
      </c>
      <c r="O29" s="72"/>
    </row>
    <row r="30" spans="1:18" ht="12.75" customHeight="1" x14ac:dyDescent="0.2">
      <c r="A30" s="208" t="s">
        <v>2</v>
      </c>
      <c r="B30" s="241">
        <v>1877.0119999999999</v>
      </c>
      <c r="C30" s="245">
        <v>0.36980889257622745</v>
      </c>
      <c r="D30" s="247">
        <v>1146.1980000000001</v>
      </c>
      <c r="E30" s="245">
        <v>0.33649197549493354</v>
      </c>
      <c r="F30" s="247">
        <v>1571.6039999999998</v>
      </c>
      <c r="G30" s="244">
        <v>0.23738706923479874</v>
      </c>
      <c r="H30" s="247">
        <v>4594.8140000000003</v>
      </c>
      <c r="I30" s="250">
        <v>0.30424454544256663</v>
      </c>
      <c r="J30" s="85"/>
      <c r="K30" s="87" t="str">
        <f t="shared" si="7"/>
        <v>Stavebnictví</v>
      </c>
      <c r="L30" s="77">
        <f t="shared" si="4"/>
        <v>1877.0119999999999</v>
      </c>
      <c r="M30" s="77">
        <f t="shared" si="5"/>
        <v>1146.1980000000001</v>
      </c>
      <c r="N30" s="77">
        <f t="shared" si="6"/>
        <v>1571.6039999999998</v>
      </c>
    </row>
    <row r="31" spans="1:18" x14ac:dyDescent="0.2">
      <c r="A31" s="208" t="s">
        <v>6</v>
      </c>
      <c r="B31" s="241">
        <v>18.100000000000001</v>
      </c>
      <c r="C31" s="245">
        <v>1.3342824184922992E-3</v>
      </c>
      <c r="D31" s="247">
        <v>47.6</v>
      </c>
      <c r="E31" s="245">
        <v>3.8186163644718502E-3</v>
      </c>
      <c r="F31" s="247">
        <v>34.299999999999997</v>
      </c>
      <c r="G31" s="244">
        <v>1.6426599655079723E-3</v>
      </c>
      <c r="H31" s="247">
        <v>100</v>
      </c>
      <c r="I31" s="250">
        <v>2.1316798773618989E-3</v>
      </c>
      <c r="J31" s="85"/>
      <c r="K31" s="87" t="str">
        <f t="shared" si="7"/>
        <v>Zemědělství a lesnictví</v>
      </c>
      <c r="L31" s="77">
        <f t="shared" si="4"/>
        <v>18.100000000000001</v>
      </c>
      <c r="M31" s="77">
        <f t="shared" si="5"/>
        <v>47.6</v>
      </c>
      <c r="N31" s="77">
        <f t="shared" si="6"/>
        <v>34.299999999999997</v>
      </c>
    </row>
    <row r="32" spans="1:18" x14ac:dyDescent="0.2">
      <c r="A32" s="208" t="s">
        <v>25</v>
      </c>
      <c r="B32" s="241">
        <v>95393.070999999996</v>
      </c>
      <c r="C32" s="245">
        <v>0.11276753872662994</v>
      </c>
      <c r="D32" s="247">
        <v>93243.809000000023</v>
      </c>
      <c r="E32" s="245">
        <v>0.11564442998052404</v>
      </c>
      <c r="F32" s="247">
        <v>130569.47000000003</v>
      </c>
      <c r="G32" s="244">
        <v>0.11067170724813</v>
      </c>
      <c r="H32" s="247">
        <v>319206.35000000003</v>
      </c>
      <c r="I32" s="250">
        <v>0.11271350908170009</v>
      </c>
      <c r="J32" s="85"/>
      <c r="K32" s="87" t="str">
        <f t="shared" si="7"/>
        <v>Domácnosti</v>
      </c>
      <c r="L32" s="77">
        <f t="shared" si="4"/>
        <v>95393.070999999996</v>
      </c>
      <c r="M32" s="77">
        <f t="shared" si="5"/>
        <v>93243.809000000023</v>
      </c>
      <c r="N32" s="77">
        <f t="shared" si="6"/>
        <v>130569.47000000003</v>
      </c>
    </row>
    <row r="33" spans="1:14" x14ac:dyDescent="0.2">
      <c r="A33" s="208" t="s">
        <v>5</v>
      </c>
      <c r="B33" s="241">
        <v>109784.19899999999</v>
      </c>
      <c r="C33" s="245">
        <v>0.25421182585277552</v>
      </c>
      <c r="D33" s="247">
        <v>108466.527</v>
      </c>
      <c r="E33" s="245">
        <v>0.25922458237240875</v>
      </c>
      <c r="F33" s="247">
        <v>161041.31900000005</v>
      </c>
      <c r="G33" s="244">
        <v>0.25837663705704939</v>
      </c>
      <c r="H33" s="247">
        <v>379292.04500000004</v>
      </c>
      <c r="I33" s="250">
        <v>0.25739682774008305</v>
      </c>
      <c r="J33" s="85"/>
      <c r="K33" s="87" t="str">
        <f t="shared" si="7"/>
        <v>Obchod, služby, školství, zdravotnictví</v>
      </c>
      <c r="L33" s="77">
        <f t="shared" si="4"/>
        <v>109784.19899999999</v>
      </c>
      <c r="M33" s="77">
        <f t="shared" si="5"/>
        <v>108466.527</v>
      </c>
      <c r="N33" s="77">
        <f t="shared" si="6"/>
        <v>161041.31900000005</v>
      </c>
    </row>
    <row r="34" spans="1:14" x14ac:dyDescent="0.2">
      <c r="A34" s="208" t="s">
        <v>3</v>
      </c>
      <c r="B34" s="241">
        <v>1320.6079999999999</v>
      </c>
      <c r="C34" s="244">
        <v>4.7897095928822304E-2</v>
      </c>
      <c r="D34" s="246">
        <v>1470.8920000000001</v>
      </c>
      <c r="E34" s="244">
        <v>5.32817888056921E-2</v>
      </c>
      <c r="F34" s="246">
        <v>1814.46</v>
      </c>
      <c r="G34" s="244">
        <v>3.9474449373680366E-2</v>
      </c>
      <c r="H34" s="246">
        <v>4605.96</v>
      </c>
      <c r="I34" s="250">
        <v>4.5539038694776136E-2</v>
      </c>
      <c r="J34" s="85"/>
      <c r="K34" s="87" t="str">
        <f t="shared" si="7"/>
        <v>Ostatní</v>
      </c>
      <c r="L34" s="77">
        <f t="shared" si="4"/>
        <v>1320.6079999999999</v>
      </c>
      <c r="M34" s="77">
        <f t="shared" si="5"/>
        <v>1470.8920000000001</v>
      </c>
      <c r="N34" s="77">
        <f t="shared" si="6"/>
        <v>1814.46</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0.16306858235779129</v>
      </c>
    </row>
    <row r="40" spans="1:14" x14ac:dyDescent="0.2">
      <c r="B40" s="99"/>
      <c r="C40" s="99"/>
      <c r="D40" s="99"/>
      <c r="L40" s="93" t="s">
        <v>63</v>
      </c>
      <c r="M40" s="97">
        <v>0.20692258189637006</v>
      </c>
    </row>
    <row r="41" spans="1:14" x14ac:dyDescent="0.2">
      <c r="B41" s="72"/>
      <c r="C41" s="72"/>
      <c r="D41" s="72"/>
      <c r="L41" s="93" t="s">
        <v>125</v>
      </c>
      <c r="M41" s="97">
        <v>0.15641569804755456</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{65664D97-74BB-4C58-87E7-3F9B23FB45AC}</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{E0A0C485-B927-4D45-B4BD-59259CB131FE}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65664D97-74BB-4C58-87E7-3F9B23FB45AC}">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E0A0C485-B927-4D45-B4BD-59259CB131FE}">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O26" sqref="O26"/>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145</v>
      </c>
      <c r="I1" s="205" t="str">
        <f>Titulní!A35</f>
        <v>III.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14</v>
      </c>
      <c r="C5" s="405"/>
      <c r="D5" s="404" t="s">
        <v>15</v>
      </c>
      <c r="E5" s="405"/>
      <c r="F5" s="404" t="s">
        <v>16</v>
      </c>
      <c r="G5" s="405"/>
      <c r="H5" s="404" t="s">
        <v>7</v>
      </c>
      <c r="I5" s="406"/>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1278.8480000000002</v>
      </c>
      <c r="C7" s="239">
        <v>3.211878703086133E-2</v>
      </c>
      <c r="D7" s="238">
        <v>1272.1710000000003</v>
      </c>
      <c r="E7" s="239">
        <v>3.1400756051771658E-2</v>
      </c>
      <c r="F7" s="238">
        <v>1272.1710000000003</v>
      </c>
      <c r="G7" s="239">
        <v>3.1944169298515353E-2</v>
      </c>
      <c r="H7" s="238">
        <v>1272.1710000000003</v>
      </c>
      <c r="I7" s="248">
        <v>3.1944169298515353E-2</v>
      </c>
      <c r="J7" s="95"/>
      <c r="O7" s="60"/>
    </row>
    <row r="8" spans="1:15" x14ac:dyDescent="0.2">
      <c r="A8" s="209" t="s">
        <v>182</v>
      </c>
      <c r="B8" s="238">
        <v>293797.55899999989</v>
      </c>
      <c r="C8" s="239">
        <v>3.6588195076100415E-2</v>
      </c>
      <c r="D8" s="238">
        <v>267753.05800000008</v>
      </c>
      <c r="E8" s="239">
        <v>3.4861398583767043E-2</v>
      </c>
      <c r="F8" s="238">
        <v>387755.85199999984</v>
      </c>
      <c r="G8" s="239">
        <v>4.4238663265998034E-2</v>
      </c>
      <c r="H8" s="238">
        <v>949306.46899999981</v>
      </c>
      <c r="I8" s="248">
        <v>3.8786087331666094E-2</v>
      </c>
      <c r="J8" s="95"/>
      <c r="O8" s="60"/>
    </row>
    <row r="9" spans="1:15" x14ac:dyDescent="0.2">
      <c r="A9" s="209" t="s">
        <v>183</v>
      </c>
      <c r="B9" s="238">
        <v>111380.87000000001</v>
      </c>
      <c r="C9" s="240">
        <v>3.6943369962015027E-2</v>
      </c>
      <c r="D9" s="238">
        <v>103885.97500000001</v>
      </c>
      <c r="E9" s="240">
        <v>3.5142385401226883E-2</v>
      </c>
      <c r="F9" s="238">
        <v>126390.28199999998</v>
      </c>
      <c r="G9" s="240">
        <v>3.4115562112087633E-2</v>
      </c>
      <c r="H9" s="238">
        <v>341657.12699999998</v>
      </c>
      <c r="I9" s="249">
        <v>3.5310397991651345E-2</v>
      </c>
      <c r="J9" s="85"/>
      <c r="K9" s="87"/>
      <c r="L9" s="87" t="str">
        <f>+B5</f>
        <v>Červenec</v>
      </c>
      <c r="M9" s="87" t="str">
        <f>+D5</f>
        <v>Srpen</v>
      </c>
      <c r="N9" s="87" t="str">
        <f>+F5</f>
        <v>Září</v>
      </c>
      <c r="O9" s="88"/>
    </row>
    <row r="10" spans="1:15" x14ac:dyDescent="0.2">
      <c r="A10" s="208" t="s">
        <v>41</v>
      </c>
      <c r="B10" s="241">
        <v>8362.9680000000008</v>
      </c>
      <c r="C10" s="242">
        <v>2.8684697521039616E-2</v>
      </c>
      <c r="D10" s="246">
        <v>10265.337</v>
      </c>
      <c r="E10" s="244">
        <v>3.2012168253650948E-2</v>
      </c>
      <c r="F10" s="246">
        <v>16616.899000000001</v>
      </c>
      <c r="G10" s="244">
        <v>4.3848176514193919E-2</v>
      </c>
      <c r="H10" s="246">
        <v>35245.203999999998</v>
      </c>
      <c r="I10" s="250">
        <v>3.5558749245340665E-2</v>
      </c>
      <c r="J10" s="85"/>
      <c r="K10" s="87" t="str">
        <f>+A10</f>
        <v>Biomasa</v>
      </c>
      <c r="L10" s="77">
        <f>+B10</f>
        <v>8362.9680000000008</v>
      </c>
      <c r="M10" s="77">
        <f>+D10</f>
        <v>10265.337</v>
      </c>
      <c r="N10" s="77">
        <f>+F10</f>
        <v>16616.899000000001</v>
      </c>
      <c r="O10" s="105"/>
    </row>
    <row r="11" spans="1:15" x14ac:dyDescent="0.2">
      <c r="A11" s="208" t="s">
        <v>40</v>
      </c>
      <c r="B11" s="241">
        <v>2267.1930000000002</v>
      </c>
      <c r="C11" s="243">
        <v>7.8595064511452428E-2</v>
      </c>
      <c r="D11" s="247">
        <v>3023.4670000000001</v>
      </c>
      <c r="E11" s="245">
        <v>0.10985235805465282</v>
      </c>
      <c r="F11" s="247">
        <v>2853.7129999999997</v>
      </c>
      <c r="G11" s="244">
        <v>8.5630693727286919E-2</v>
      </c>
      <c r="H11" s="247">
        <v>8144.3729999999996</v>
      </c>
      <c r="I11" s="250">
        <v>9.080041290889948E-2</v>
      </c>
      <c r="J11" s="85"/>
      <c r="K11" s="87" t="str">
        <f t="shared" ref="K11:L25" si="0">+A11</f>
        <v>Bioplyn</v>
      </c>
      <c r="L11" s="77">
        <f t="shared" si="0"/>
        <v>2267.1930000000002</v>
      </c>
      <c r="M11" s="77">
        <f t="shared" ref="M11:M25" si="1">+D11</f>
        <v>3023.4670000000001</v>
      </c>
      <c r="N11" s="77">
        <f t="shared" ref="N11:N25" si="2">+F11</f>
        <v>2853.7129999999997</v>
      </c>
      <c r="O11" s="105"/>
    </row>
    <row r="12" spans="1:15" x14ac:dyDescent="0.2">
      <c r="A12" s="208" t="s">
        <v>39</v>
      </c>
      <c r="B12" s="241">
        <v>1083.287</v>
      </c>
      <c r="C12" s="243">
        <v>5.5429709950392449E-3</v>
      </c>
      <c r="D12" s="247">
        <v>188.99</v>
      </c>
      <c r="E12" s="245">
        <v>1.0348121336598594E-3</v>
      </c>
      <c r="F12" s="247">
        <v>139.17599999999999</v>
      </c>
      <c r="G12" s="244">
        <v>5.9615048341513544E-4</v>
      </c>
      <c r="H12" s="247">
        <v>1411.453</v>
      </c>
      <c r="I12" s="250">
        <v>2.3080895030024636E-3</v>
      </c>
      <c r="J12" s="85"/>
      <c r="K12" s="87" t="str">
        <f t="shared" si="0"/>
        <v>Černé uhlí</v>
      </c>
      <c r="L12" s="77">
        <f t="shared" si="0"/>
        <v>1083.287</v>
      </c>
      <c r="M12" s="77">
        <f t="shared" si="1"/>
        <v>188.99</v>
      </c>
      <c r="N12" s="77">
        <f t="shared" si="2"/>
        <v>139.17599999999999</v>
      </c>
      <c r="O12" s="105"/>
    </row>
    <row r="13" spans="1:15" x14ac:dyDescent="0.2">
      <c r="A13" s="208" t="s">
        <v>64</v>
      </c>
      <c r="B13" s="241">
        <v>109.001</v>
      </c>
      <c r="C13" s="243">
        <v>0.18125416756045765</v>
      </c>
      <c r="D13" s="247">
        <v>101.70399999999999</v>
      </c>
      <c r="E13" s="245">
        <v>9.4310963566056796E-2</v>
      </c>
      <c r="F13" s="247">
        <v>64.156000000000006</v>
      </c>
      <c r="G13" s="244">
        <v>7.1687006813818954E-2</v>
      </c>
      <c r="H13" s="247">
        <v>274.86099999999999</v>
      </c>
      <c r="I13" s="250">
        <v>0.10675428310871876</v>
      </c>
      <c r="J13" s="85"/>
      <c r="K13" s="87" t="str">
        <f t="shared" si="0"/>
        <v>Elektrická energie</v>
      </c>
      <c r="L13" s="77">
        <f t="shared" si="0"/>
        <v>109.001</v>
      </c>
      <c r="M13" s="77">
        <f t="shared" si="1"/>
        <v>101.70399999999999</v>
      </c>
      <c r="N13" s="77">
        <f t="shared" si="2"/>
        <v>64.156000000000006</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56527.686000000002</v>
      </c>
      <c r="C16" s="243">
        <v>5.5388679943069681E-2</v>
      </c>
      <c r="D16" s="247">
        <v>53258.152999999998</v>
      </c>
      <c r="E16" s="245">
        <v>5.5322584044931157E-2</v>
      </c>
      <c r="F16" s="247">
        <v>58917.875</v>
      </c>
      <c r="G16" s="244">
        <v>4.0401757193119968E-2</v>
      </c>
      <c r="H16" s="247">
        <v>168703.71400000001</v>
      </c>
      <c r="I16" s="250">
        <v>4.9019726314695873E-2</v>
      </c>
      <c r="J16" s="85"/>
      <c r="K16" s="87" t="str">
        <f t="shared" si="0"/>
        <v>Hnědé uhlí</v>
      </c>
      <c r="L16" s="77">
        <f t="shared" si="0"/>
        <v>56527.686000000002</v>
      </c>
      <c r="M16" s="77">
        <f t="shared" si="1"/>
        <v>53258.152999999998</v>
      </c>
      <c r="N16" s="77">
        <f t="shared" si="2"/>
        <v>58917.875</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0</v>
      </c>
      <c r="C19" s="243">
        <v>0</v>
      </c>
      <c r="D19" s="247">
        <v>0</v>
      </c>
      <c r="E19" s="245">
        <v>0</v>
      </c>
      <c r="F19" s="247">
        <v>0</v>
      </c>
      <c r="G19" s="244">
        <v>0</v>
      </c>
      <c r="H19" s="247">
        <v>0</v>
      </c>
      <c r="I19" s="250">
        <v>0</v>
      </c>
      <c r="J19" s="85"/>
      <c r="K19" s="87" t="str">
        <f t="shared" si="0"/>
        <v>Odpadní teplo</v>
      </c>
      <c r="L19" s="77">
        <f t="shared" si="0"/>
        <v>0</v>
      </c>
      <c r="M19" s="77">
        <f t="shared" si="1"/>
        <v>0</v>
      </c>
      <c r="N19" s="77">
        <f t="shared" si="2"/>
        <v>0</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0</v>
      </c>
      <c r="C21" s="243">
        <v>0</v>
      </c>
      <c r="D21" s="247">
        <v>0</v>
      </c>
      <c r="E21" s="245">
        <v>0</v>
      </c>
      <c r="F21" s="247">
        <v>0</v>
      </c>
      <c r="G21" s="244">
        <v>0</v>
      </c>
      <c r="H21" s="247">
        <v>0</v>
      </c>
      <c r="I21" s="250">
        <v>0</v>
      </c>
      <c r="J21" s="85"/>
      <c r="K21" s="87" t="str">
        <f t="shared" si="0"/>
        <v>Ostatní pevná paliva</v>
      </c>
      <c r="L21" s="77">
        <f t="shared" si="0"/>
        <v>0</v>
      </c>
      <c r="M21" s="77">
        <f t="shared" si="1"/>
        <v>0</v>
      </c>
      <c r="N21" s="77">
        <f t="shared" si="2"/>
        <v>0</v>
      </c>
      <c r="O21" s="105"/>
    </row>
    <row r="22" spans="1:18"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3433.75</v>
      </c>
      <c r="C24" s="243">
        <v>0.25878033090119384</v>
      </c>
      <c r="D24" s="247">
        <v>774.55</v>
      </c>
      <c r="E24" s="245">
        <v>0.42351681627774346</v>
      </c>
      <c r="F24" s="247">
        <v>655.29</v>
      </c>
      <c r="G24" s="244">
        <v>0.13398753015685552</v>
      </c>
      <c r="H24" s="247">
        <v>4863.59</v>
      </c>
      <c r="I24" s="250">
        <v>0.2433193112762593</v>
      </c>
      <c r="J24" s="85"/>
      <c r="K24" s="87" t="str">
        <f t="shared" si="0"/>
        <v>Topné oleje</v>
      </c>
      <c r="L24" s="77">
        <f t="shared" si="0"/>
        <v>3433.75</v>
      </c>
      <c r="M24" s="77">
        <f t="shared" si="1"/>
        <v>774.55</v>
      </c>
      <c r="N24" s="77">
        <f t="shared" si="2"/>
        <v>655.29</v>
      </c>
      <c r="O24" s="105"/>
    </row>
    <row r="25" spans="1:18" x14ac:dyDescent="0.2">
      <c r="A25" s="208" t="s">
        <v>31</v>
      </c>
      <c r="B25" s="241">
        <v>39596.985000000001</v>
      </c>
      <c r="C25" s="242">
        <v>3.9430162556243778E-2</v>
      </c>
      <c r="D25" s="246">
        <v>36273.774000000005</v>
      </c>
      <c r="E25" s="244">
        <v>3.8839389650841452E-2</v>
      </c>
      <c r="F25" s="246">
        <v>47143.172999999988</v>
      </c>
      <c r="G25" s="244">
        <v>4.3538560726764083E-2</v>
      </c>
      <c r="H25" s="246">
        <v>123013.932</v>
      </c>
      <c r="I25" s="250">
        <v>4.0720077994212796E-2</v>
      </c>
      <c r="J25" s="85"/>
      <c r="K25" s="87" t="str">
        <f t="shared" si="0"/>
        <v>Zemní plyn</v>
      </c>
      <c r="L25" s="77">
        <f t="shared" si="0"/>
        <v>39596.985000000001</v>
      </c>
      <c r="M25" s="77">
        <f t="shared" si="1"/>
        <v>36273.774000000005</v>
      </c>
      <c r="N25" s="77">
        <f t="shared" si="2"/>
        <v>47143.172999999988</v>
      </c>
      <c r="O25" s="82"/>
    </row>
    <row r="26" spans="1:18" ht="13.5" customHeight="1" x14ac:dyDescent="0.2">
      <c r="A26" s="210" t="s">
        <v>184</v>
      </c>
      <c r="B26" s="238">
        <v>88448.960000000006</v>
      </c>
      <c r="C26" s="240">
        <v>3.4670014312475426E-2</v>
      </c>
      <c r="D26" s="238">
        <v>92833.914000000019</v>
      </c>
      <c r="E26" s="240">
        <v>3.7348770275029808E-2</v>
      </c>
      <c r="F26" s="238">
        <v>114201.47099999998</v>
      </c>
      <c r="G26" s="240">
        <v>3.5146091277667955E-2</v>
      </c>
      <c r="H26" s="238">
        <v>295484.34499999997</v>
      </c>
      <c r="I26" s="249">
        <v>3.566025570260984E-2</v>
      </c>
      <c r="J26" s="10"/>
      <c r="K26" s="87"/>
      <c r="L26" s="87" t="str">
        <f>+L9</f>
        <v>Červenec</v>
      </c>
      <c r="M26" s="87" t="str">
        <f>+M9</f>
        <v>Srpen</v>
      </c>
      <c r="N26" s="87" t="str">
        <f>+N9</f>
        <v>Září</v>
      </c>
      <c r="O26" s="72"/>
      <c r="P26" s="99"/>
      <c r="Q26" s="99"/>
      <c r="R26" s="99"/>
    </row>
    <row r="27" spans="1:18" ht="12.75" customHeight="1" x14ac:dyDescent="0.2">
      <c r="A27" s="208" t="s">
        <v>26</v>
      </c>
      <c r="B27" s="241">
        <v>18889.405999999999</v>
      </c>
      <c r="C27" s="244">
        <v>1.6253723630924467E-2</v>
      </c>
      <c r="D27" s="246">
        <v>22167.013000000003</v>
      </c>
      <c r="E27" s="244">
        <v>1.9243726890319855E-2</v>
      </c>
      <c r="F27" s="246">
        <v>24718.348999999998</v>
      </c>
      <c r="G27" s="244">
        <v>1.905727710513282E-2</v>
      </c>
      <c r="H27" s="246">
        <v>65774.767999999996</v>
      </c>
      <c r="I27" s="250">
        <v>1.8214491902131633E-2</v>
      </c>
      <c r="J27" s="85"/>
      <c r="K27" s="87" t="str">
        <f>+A27</f>
        <v>Průmysl</v>
      </c>
      <c r="L27" s="77">
        <f t="shared" ref="L27:L34" si="3">+B27</f>
        <v>18889.405999999999</v>
      </c>
      <c r="M27" s="77">
        <f t="shared" ref="M27:M34" si="4">+D27</f>
        <v>22167.013000000003</v>
      </c>
      <c r="N27" s="77">
        <f t="shared" ref="N27:N34" si="5">+F27</f>
        <v>24718.348999999998</v>
      </c>
      <c r="O27" s="72"/>
      <c r="P27" s="105"/>
      <c r="Q27" s="105"/>
      <c r="R27" s="105"/>
    </row>
    <row r="28" spans="1:18" ht="12.75" customHeight="1" x14ac:dyDescent="0.2">
      <c r="A28" s="208" t="s">
        <v>0</v>
      </c>
      <c r="B28" s="241">
        <v>258.32600000000002</v>
      </c>
      <c r="C28" s="245">
        <v>4.3518388770764464E-3</v>
      </c>
      <c r="D28" s="247">
        <v>324.24799999999999</v>
      </c>
      <c r="E28" s="245">
        <v>5.3335711646464411E-3</v>
      </c>
      <c r="F28" s="247">
        <v>483.83600000000001</v>
      </c>
      <c r="G28" s="244">
        <v>7.3847644261430135E-3</v>
      </c>
      <c r="H28" s="247">
        <v>1066.4100000000001</v>
      </c>
      <c r="I28" s="250">
        <v>5.7435117654902187E-3</v>
      </c>
      <c r="J28" s="85"/>
      <c r="K28" s="87" t="str">
        <f t="shared" ref="K28:K34" si="6">+A28</f>
        <v>Energetika</v>
      </c>
      <c r="L28" s="77">
        <f t="shared" si="3"/>
        <v>258.32600000000002</v>
      </c>
      <c r="M28" s="77">
        <f t="shared" si="4"/>
        <v>324.24799999999999</v>
      </c>
      <c r="N28" s="77">
        <f t="shared" si="5"/>
        <v>483.83600000000001</v>
      </c>
      <c r="O28" s="72"/>
    </row>
    <row r="29" spans="1:18" ht="12.75" customHeight="1" x14ac:dyDescent="0.2">
      <c r="A29" s="208" t="s">
        <v>1</v>
      </c>
      <c r="B29" s="241">
        <v>5.5</v>
      </c>
      <c r="C29" s="245">
        <v>9.7404851399158718E-4</v>
      </c>
      <c r="D29" s="247">
        <v>4.3</v>
      </c>
      <c r="E29" s="245">
        <v>9.1667958190031059E-4</v>
      </c>
      <c r="F29" s="247">
        <v>22.8</v>
      </c>
      <c r="G29" s="244">
        <v>2.2300979893319158E-3</v>
      </c>
      <c r="H29" s="247">
        <v>32.6</v>
      </c>
      <c r="I29" s="250">
        <v>1.5855148144716649E-3</v>
      </c>
      <c r="J29" s="85"/>
      <c r="K29" s="87" t="str">
        <f t="shared" si="6"/>
        <v>Doprava</v>
      </c>
      <c r="L29" s="77">
        <f t="shared" si="3"/>
        <v>5.5</v>
      </c>
      <c r="M29" s="77">
        <f t="shared" si="4"/>
        <v>4.3</v>
      </c>
      <c r="N29" s="77">
        <f t="shared" si="5"/>
        <v>22.8</v>
      </c>
      <c r="O29" s="72"/>
    </row>
    <row r="30" spans="1:18" ht="12.75" customHeight="1" x14ac:dyDescent="0.2">
      <c r="A30" s="208" t="s">
        <v>2</v>
      </c>
      <c r="B30" s="241">
        <v>57.622</v>
      </c>
      <c r="C30" s="245">
        <v>1.1352686081936278E-2</v>
      </c>
      <c r="D30" s="247">
        <v>35.698</v>
      </c>
      <c r="E30" s="245">
        <v>1.0479943728062808E-2</v>
      </c>
      <c r="F30" s="247">
        <v>99.475999999999999</v>
      </c>
      <c r="G30" s="244">
        <v>1.5025614658145973E-2</v>
      </c>
      <c r="H30" s="247">
        <v>192.79599999999999</v>
      </c>
      <c r="I30" s="250">
        <v>1.2765942513264969E-2</v>
      </c>
      <c r="J30" s="85"/>
      <c r="K30" s="87" t="str">
        <f t="shared" si="6"/>
        <v>Stavebnictví</v>
      </c>
      <c r="L30" s="77">
        <f t="shared" si="3"/>
        <v>57.622</v>
      </c>
      <c r="M30" s="77">
        <f t="shared" si="4"/>
        <v>35.698</v>
      </c>
      <c r="N30" s="77">
        <f t="shared" si="5"/>
        <v>99.475999999999999</v>
      </c>
    </row>
    <row r="31" spans="1:18" x14ac:dyDescent="0.2">
      <c r="A31" s="208" t="s">
        <v>6</v>
      </c>
      <c r="B31" s="241">
        <v>57.872</v>
      </c>
      <c r="C31" s="245">
        <v>4.2661653106622283E-3</v>
      </c>
      <c r="D31" s="247">
        <v>85.805999999999997</v>
      </c>
      <c r="E31" s="245">
        <v>6.8836175581905787E-3</v>
      </c>
      <c r="F31" s="247">
        <v>274.32600000000002</v>
      </c>
      <c r="G31" s="244">
        <v>1.3137735792942858E-2</v>
      </c>
      <c r="H31" s="247">
        <v>418.00400000000002</v>
      </c>
      <c r="I31" s="250">
        <v>8.9105071545678306E-3</v>
      </c>
      <c r="J31" s="85"/>
      <c r="K31" s="87" t="str">
        <f t="shared" si="6"/>
        <v>Zemědělství a lesnictví</v>
      </c>
      <c r="L31" s="77">
        <f t="shared" si="3"/>
        <v>57.872</v>
      </c>
      <c r="M31" s="77">
        <f t="shared" si="4"/>
        <v>85.805999999999997</v>
      </c>
      <c r="N31" s="77">
        <f t="shared" si="5"/>
        <v>274.32600000000002</v>
      </c>
    </row>
    <row r="32" spans="1:18" x14ac:dyDescent="0.2">
      <c r="A32" s="208" t="s">
        <v>25</v>
      </c>
      <c r="B32" s="241">
        <v>39769.417000000009</v>
      </c>
      <c r="C32" s="245">
        <v>4.7012840918844057E-2</v>
      </c>
      <c r="D32" s="247">
        <v>38702.635000000009</v>
      </c>
      <c r="E32" s="245">
        <v>4.8000443260734653E-2</v>
      </c>
      <c r="F32" s="247">
        <v>51817.453000000001</v>
      </c>
      <c r="G32" s="244">
        <v>4.3920879733675373E-2</v>
      </c>
      <c r="H32" s="247">
        <v>130289.50500000003</v>
      </c>
      <c r="I32" s="250">
        <v>4.6005937241122279E-2</v>
      </c>
      <c r="J32" s="85"/>
      <c r="K32" s="87" t="str">
        <f t="shared" si="6"/>
        <v>Domácnosti</v>
      </c>
      <c r="L32" s="77">
        <f t="shared" si="3"/>
        <v>39769.417000000009</v>
      </c>
      <c r="M32" s="77">
        <f t="shared" si="4"/>
        <v>38702.635000000009</v>
      </c>
      <c r="N32" s="77">
        <f t="shared" si="5"/>
        <v>51817.453000000001</v>
      </c>
    </row>
    <row r="33" spans="1:14" x14ac:dyDescent="0.2">
      <c r="A33" s="208" t="s">
        <v>5</v>
      </c>
      <c r="B33" s="241">
        <v>29327.126999999993</v>
      </c>
      <c r="C33" s="245">
        <v>6.7908702432544321E-2</v>
      </c>
      <c r="D33" s="247">
        <v>31422.984000000008</v>
      </c>
      <c r="E33" s="245">
        <v>7.5097913887248208E-2</v>
      </c>
      <c r="F33" s="247">
        <v>36256.190999999999</v>
      </c>
      <c r="G33" s="244">
        <v>5.8169870696836858E-2</v>
      </c>
      <c r="H33" s="247">
        <v>97006.301999999996</v>
      </c>
      <c r="I33" s="250">
        <v>6.5830841260054548E-2</v>
      </c>
      <c r="J33" s="85"/>
      <c r="K33" s="87" t="str">
        <f t="shared" si="6"/>
        <v>Obchod, služby, školství, zdravotnictví</v>
      </c>
      <c r="L33" s="77">
        <f t="shared" si="3"/>
        <v>29327.126999999993</v>
      </c>
      <c r="M33" s="77">
        <f t="shared" si="4"/>
        <v>31422.984000000008</v>
      </c>
      <c r="N33" s="77">
        <f t="shared" si="5"/>
        <v>36256.190999999999</v>
      </c>
    </row>
    <row r="34" spans="1:14" x14ac:dyDescent="0.2">
      <c r="A34" s="208" t="s">
        <v>3</v>
      </c>
      <c r="B34" s="241">
        <v>83.69</v>
      </c>
      <c r="C34" s="244">
        <v>3.0353503524763888E-3</v>
      </c>
      <c r="D34" s="246">
        <v>91.23</v>
      </c>
      <c r="E34" s="244">
        <v>3.3047277385037719E-3</v>
      </c>
      <c r="F34" s="246">
        <v>529.04</v>
      </c>
      <c r="G34" s="244">
        <v>1.1509519469512614E-2</v>
      </c>
      <c r="H34" s="246">
        <v>703.96</v>
      </c>
      <c r="I34" s="250">
        <v>6.9600390970773985E-3</v>
      </c>
      <c r="J34" s="85"/>
      <c r="K34" s="87" t="str">
        <f t="shared" si="6"/>
        <v>Ostatní</v>
      </c>
      <c r="L34" s="77">
        <f t="shared" si="3"/>
        <v>83.69</v>
      </c>
      <c r="M34" s="77">
        <f t="shared" si="4"/>
        <v>91.23</v>
      </c>
      <c r="N34" s="77">
        <f t="shared" si="5"/>
        <v>529.04</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3.1944169298515353E-2</v>
      </c>
    </row>
    <row r="40" spans="1:14" x14ac:dyDescent="0.2">
      <c r="B40" s="99"/>
      <c r="C40" s="99"/>
      <c r="D40" s="99"/>
      <c r="L40" s="93" t="s">
        <v>63</v>
      </c>
      <c r="M40" s="97">
        <v>3.8786087331666094E-2</v>
      </c>
    </row>
    <row r="41" spans="1:14" x14ac:dyDescent="0.2">
      <c r="B41" s="72"/>
      <c r="C41" s="72"/>
      <c r="D41" s="72"/>
      <c r="L41" s="93" t="s">
        <v>125</v>
      </c>
      <c r="M41" s="97">
        <v>3.5310397991651345E-2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{FB29CA78-2BB6-4C83-B0D7-DB9DDBBF02EB}</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{3AA4B0B4-52B3-44B8-A8BA-59C7D4D42FA8}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FB29CA78-2BB6-4C83-B0D7-DB9DDBBF02EB}">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3AA4B0B4-52B3-44B8-A8BA-59C7D4D42FA8}">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zoomScaleSheetLayoutView="100" workbookViewId="0">
      <selection activeCell="O34" sqref="O34"/>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146</v>
      </c>
      <c r="I1" s="205" t="str">
        <f>Titulní!A35</f>
        <v>III.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14</v>
      </c>
      <c r="C5" s="405"/>
      <c r="D5" s="404" t="s">
        <v>15</v>
      </c>
      <c r="E5" s="405"/>
      <c r="F5" s="404" t="s">
        <v>16</v>
      </c>
      <c r="G5" s="405"/>
      <c r="H5" s="404" t="s">
        <v>7</v>
      </c>
      <c r="I5" s="406"/>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3661.5059999999989</v>
      </c>
      <c r="C7" s="239">
        <v>9.1960210616289742E-2</v>
      </c>
      <c r="D7" s="238">
        <v>3661.5059999999989</v>
      </c>
      <c r="E7" s="239">
        <v>9.0376259707302078E-2</v>
      </c>
      <c r="F7" s="238">
        <v>3661.5059999999989</v>
      </c>
      <c r="G7" s="239">
        <v>9.1940287549024224E-2</v>
      </c>
      <c r="H7" s="238">
        <v>3661.5059999999989</v>
      </c>
      <c r="I7" s="248">
        <v>9.1940287549024224E-2</v>
      </c>
      <c r="J7" s="95"/>
      <c r="O7" s="60"/>
    </row>
    <row r="8" spans="1:15" x14ac:dyDescent="0.2">
      <c r="A8" s="209" t="s">
        <v>182</v>
      </c>
      <c r="B8" s="238">
        <v>247484.46599999993</v>
      </c>
      <c r="C8" s="239">
        <v>3.0820575743151564E-2</v>
      </c>
      <c r="D8" s="238">
        <v>213491.41400000005</v>
      </c>
      <c r="E8" s="239">
        <v>2.7796542580163633E-2</v>
      </c>
      <c r="F8" s="238">
        <v>289786.66500000004</v>
      </c>
      <c r="G8" s="239">
        <v>3.3061460261111897E-2</v>
      </c>
      <c r="H8" s="238">
        <v>750762.54500000004</v>
      </c>
      <c r="I8" s="248">
        <v>3.0674121146975881E-2</v>
      </c>
      <c r="J8" s="95"/>
      <c r="O8" s="60"/>
    </row>
    <row r="9" spans="1:15" x14ac:dyDescent="0.2">
      <c r="A9" s="209" t="s">
        <v>183</v>
      </c>
      <c r="B9" s="238">
        <v>82821.176000000007</v>
      </c>
      <c r="C9" s="240">
        <v>2.7470546294504256E-2</v>
      </c>
      <c r="D9" s="238">
        <v>75298.462</v>
      </c>
      <c r="E9" s="240">
        <v>2.5471846144040494E-2</v>
      </c>
      <c r="F9" s="238">
        <v>120615.773</v>
      </c>
      <c r="G9" s="240">
        <v>3.255689306460257E-2</v>
      </c>
      <c r="H9" s="238">
        <v>278735.41100000002</v>
      </c>
      <c r="I9" s="249">
        <v>2.8807413980205109E-2</v>
      </c>
      <c r="J9" s="85"/>
      <c r="K9" s="87"/>
      <c r="L9" s="87" t="str">
        <f>+B5</f>
        <v>Červenec</v>
      </c>
      <c r="M9" s="87" t="str">
        <f>+D5</f>
        <v>Srpen</v>
      </c>
      <c r="N9" s="87" t="str">
        <f>+F5</f>
        <v>Září</v>
      </c>
    </row>
    <row r="10" spans="1:15" x14ac:dyDescent="0.2">
      <c r="A10" s="208" t="s">
        <v>41</v>
      </c>
      <c r="B10" s="241">
        <v>848.80500000000006</v>
      </c>
      <c r="C10" s="242">
        <v>2.9113724552510584E-3</v>
      </c>
      <c r="D10" s="246">
        <v>750.85199999999998</v>
      </c>
      <c r="E10" s="244">
        <v>2.3415111026155616E-3</v>
      </c>
      <c r="F10" s="246">
        <v>1117.76</v>
      </c>
      <c r="G10" s="244">
        <v>2.9495116856945083E-3</v>
      </c>
      <c r="H10" s="246">
        <v>2717.4170000000004</v>
      </c>
      <c r="I10" s="250">
        <v>2.7415914431372251E-3</v>
      </c>
      <c r="J10" s="85"/>
      <c r="K10" s="87" t="str">
        <f>+A10</f>
        <v>Biomasa</v>
      </c>
      <c r="L10" s="77">
        <f>+B10</f>
        <v>848.80500000000006</v>
      </c>
      <c r="M10" s="77">
        <f>+D10</f>
        <v>750.85199999999998</v>
      </c>
      <c r="N10" s="77">
        <f>+F10</f>
        <v>1117.76</v>
      </c>
    </row>
    <row r="11" spans="1:15" x14ac:dyDescent="0.2">
      <c r="A11" s="208" t="s">
        <v>40</v>
      </c>
      <c r="B11" s="241">
        <v>2785.319</v>
      </c>
      <c r="C11" s="243">
        <v>9.6556546571012772E-2</v>
      </c>
      <c r="D11" s="247">
        <v>2198.3989999999999</v>
      </c>
      <c r="E11" s="245">
        <v>7.9874962781135261E-2</v>
      </c>
      <c r="F11" s="247">
        <v>3532.0809999999997</v>
      </c>
      <c r="G11" s="244">
        <v>0.1059863224966804</v>
      </c>
      <c r="H11" s="247">
        <v>8515.7989999999991</v>
      </c>
      <c r="I11" s="250">
        <v>9.494138658054993E-2</v>
      </c>
      <c r="J11" s="85"/>
      <c r="K11" s="87" t="str">
        <f t="shared" ref="K11:L25" si="0">+A11</f>
        <v>Bioplyn</v>
      </c>
      <c r="L11" s="77">
        <f t="shared" si="0"/>
        <v>2785.319</v>
      </c>
      <c r="M11" s="77">
        <f t="shared" ref="M11:M25" si="1">+D11</f>
        <v>2198.3989999999999</v>
      </c>
      <c r="N11" s="77">
        <f t="shared" ref="N11:N25" si="2">+F11</f>
        <v>3532.0809999999997</v>
      </c>
      <c r="O11" s="105"/>
    </row>
    <row r="12" spans="1:15" x14ac:dyDescent="0.2">
      <c r="A12" s="208" t="s">
        <v>39</v>
      </c>
      <c r="B12" s="241">
        <v>414</v>
      </c>
      <c r="C12" s="243">
        <v>2.1183582854278206E-3</v>
      </c>
      <c r="D12" s="247">
        <v>255</v>
      </c>
      <c r="E12" s="245">
        <v>1.3962489765768781E-3</v>
      </c>
      <c r="F12" s="247">
        <v>693</v>
      </c>
      <c r="G12" s="244">
        <v>2.9684161421990062E-3</v>
      </c>
      <c r="H12" s="247">
        <v>1362</v>
      </c>
      <c r="I12" s="250">
        <v>2.2272210998803047E-3</v>
      </c>
      <c r="J12" s="85"/>
      <c r="K12" s="87" t="str">
        <f t="shared" si="0"/>
        <v>Černé uhlí</v>
      </c>
      <c r="L12" s="77">
        <f t="shared" si="0"/>
        <v>414</v>
      </c>
      <c r="M12" s="77">
        <f t="shared" si="1"/>
        <v>255</v>
      </c>
      <c r="N12" s="77">
        <f t="shared" si="2"/>
        <v>693</v>
      </c>
      <c r="O12" s="105"/>
    </row>
    <row r="13" spans="1:15"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62659.057999999997</v>
      </c>
      <c r="C16" s="243">
        <v>6.1396507705909618E-2</v>
      </c>
      <c r="D16" s="247">
        <v>58714.810000000005</v>
      </c>
      <c r="E16" s="245">
        <v>6.0990755930029429E-2</v>
      </c>
      <c r="F16" s="247">
        <v>100490.985</v>
      </c>
      <c r="G16" s="244">
        <v>6.8909687867518318E-2</v>
      </c>
      <c r="H16" s="247">
        <v>221864.853</v>
      </c>
      <c r="I16" s="250">
        <v>6.4466597178235399E-2</v>
      </c>
      <c r="J16" s="85"/>
      <c r="K16" s="87" t="str">
        <f t="shared" si="0"/>
        <v>Hnědé uhlí</v>
      </c>
      <c r="L16" s="77">
        <f t="shared" si="0"/>
        <v>62659.057999999997</v>
      </c>
      <c r="M16" s="77">
        <f t="shared" si="1"/>
        <v>58714.810000000005</v>
      </c>
      <c r="N16" s="77">
        <f t="shared" si="2"/>
        <v>100490.985</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1427</v>
      </c>
      <c r="C19" s="243">
        <v>1.9553660499370892E-2</v>
      </c>
      <c r="D19" s="247">
        <v>786</v>
      </c>
      <c r="E19" s="245">
        <v>1.070158793592837E-2</v>
      </c>
      <c r="F19" s="247">
        <v>1720</v>
      </c>
      <c r="G19" s="244">
        <v>2.0541467101437172E-2</v>
      </c>
      <c r="H19" s="247">
        <v>3933</v>
      </c>
      <c r="I19" s="250">
        <v>1.7088203790034125E-2</v>
      </c>
      <c r="J19" s="85"/>
      <c r="K19" s="87" t="str">
        <f t="shared" si="0"/>
        <v>Odpadní teplo</v>
      </c>
      <c r="L19" s="77">
        <f t="shared" si="0"/>
        <v>1427</v>
      </c>
      <c r="M19" s="77">
        <f t="shared" si="1"/>
        <v>786</v>
      </c>
      <c r="N19" s="77">
        <f t="shared" si="2"/>
        <v>1720</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0</v>
      </c>
      <c r="C21" s="243">
        <v>0</v>
      </c>
      <c r="D21" s="247">
        <v>0</v>
      </c>
      <c r="E21" s="245">
        <v>0</v>
      </c>
      <c r="F21" s="247">
        <v>0</v>
      </c>
      <c r="G21" s="244">
        <v>0</v>
      </c>
      <c r="H21" s="247">
        <v>0</v>
      </c>
      <c r="I21" s="250">
        <v>0</v>
      </c>
      <c r="J21" s="85"/>
      <c r="K21" s="87" t="str">
        <f t="shared" si="0"/>
        <v>Ostatní pevná paliva</v>
      </c>
      <c r="L21" s="77">
        <f t="shared" si="0"/>
        <v>0</v>
      </c>
      <c r="M21" s="77">
        <f t="shared" si="1"/>
        <v>0</v>
      </c>
      <c r="N21" s="77">
        <f t="shared" si="2"/>
        <v>0</v>
      </c>
      <c r="O21" s="105"/>
    </row>
    <row r="22" spans="1:18"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5</v>
      </c>
      <c r="C24" s="243">
        <v>3.7681882912441768E-4</v>
      </c>
      <c r="D24" s="247">
        <v>2</v>
      </c>
      <c r="E24" s="245">
        <v>1.0935816055199624E-3</v>
      </c>
      <c r="F24" s="247">
        <v>12</v>
      </c>
      <c r="G24" s="244">
        <v>2.4536470293797649E-3</v>
      </c>
      <c r="H24" s="247">
        <v>19</v>
      </c>
      <c r="I24" s="250">
        <v>9.5054618383723279E-4</v>
      </c>
      <c r="J24" s="85"/>
      <c r="K24" s="87" t="str">
        <f t="shared" si="0"/>
        <v>Topné oleje</v>
      </c>
      <c r="L24" s="77">
        <f t="shared" si="0"/>
        <v>5</v>
      </c>
      <c r="M24" s="77">
        <f t="shared" si="1"/>
        <v>2</v>
      </c>
      <c r="N24" s="77">
        <f t="shared" si="2"/>
        <v>12</v>
      </c>
      <c r="O24" s="105"/>
    </row>
    <row r="25" spans="1:18" x14ac:dyDescent="0.2">
      <c r="A25" s="208" t="s">
        <v>31</v>
      </c>
      <c r="B25" s="241">
        <v>14681.994000000001</v>
      </c>
      <c r="C25" s="242">
        <v>1.462013863100425E-2</v>
      </c>
      <c r="D25" s="246">
        <v>12591.401</v>
      </c>
      <c r="E25" s="244">
        <v>1.3481980939975937E-2</v>
      </c>
      <c r="F25" s="246">
        <v>13049.947</v>
      </c>
      <c r="G25" s="244">
        <v>1.2052135522158275E-2</v>
      </c>
      <c r="H25" s="246">
        <v>40323.342000000004</v>
      </c>
      <c r="I25" s="250">
        <v>1.3347834708895549E-2</v>
      </c>
      <c r="J25" s="85"/>
      <c r="K25" s="87" t="str">
        <f t="shared" si="0"/>
        <v>Zemní plyn</v>
      </c>
      <c r="L25" s="77">
        <f t="shared" si="0"/>
        <v>14681.994000000001</v>
      </c>
      <c r="M25" s="77">
        <f t="shared" si="1"/>
        <v>12591.401</v>
      </c>
      <c r="N25" s="77">
        <f t="shared" si="2"/>
        <v>13049.947</v>
      </c>
      <c r="O25" s="82"/>
    </row>
    <row r="26" spans="1:18" x14ac:dyDescent="0.2">
      <c r="A26" s="210" t="s">
        <v>189</v>
      </c>
      <c r="B26" s="238">
        <v>-23336.6</v>
      </c>
      <c r="C26" s="240"/>
      <c r="D26" s="238">
        <v>-21914.1</v>
      </c>
      <c r="E26" s="240"/>
      <c r="F26" s="238">
        <v>-37566.9</v>
      </c>
      <c r="G26" s="240"/>
      <c r="H26" s="238">
        <v>-82817.600000000006</v>
      </c>
      <c r="I26" s="249"/>
      <c r="J26" s="85"/>
      <c r="K26" s="87"/>
      <c r="L26" s="77"/>
      <c r="M26" s="77"/>
      <c r="N26" s="77"/>
    </row>
    <row r="27" spans="1:18" ht="13.5" customHeight="1" x14ac:dyDescent="0.2">
      <c r="A27" s="210" t="s">
        <v>184</v>
      </c>
      <c r="B27" s="238">
        <v>52604.123000000007</v>
      </c>
      <c r="C27" s="240">
        <v>2.0619639816061349E-2</v>
      </c>
      <c r="D27" s="238">
        <v>48993.167000000009</v>
      </c>
      <c r="E27" s="240">
        <v>1.971084122693751E-2</v>
      </c>
      <c r="F27" s="238">
        <v>80584.248999999996</v>
      </c>
      <c r="G27" s="240">
        <v>2.4800217948999302E-2</v>
      </c>
      <c r="H27" s="238">
        <v>182181.53899999999</v>
      </c>
      <c r="I27" s="249">
        <v>2.1986411039931698E-2</v>
      </c>
      <c r="J27" s="10"/>
      <c r="K27" s="87"/>
      <c r="L27" s="87" t="str">
        <f>+L9</f>
        <v>Červenec</v>
      </c>
      <c r="M27" s="87" t="str">
        <f>+M9</f>
        <v>Srpen</v>
      </c>
      <c r="N27" s="87" t="str">
        <f>+N9</f>
        <v>Září</v>
      </c>
      <c r="O27" s="72"/>
      <c r="P27" s="99"/>
      <c r="Q27" s="99"/>
      <c r="R27" s="99"/>
    </row>
    <row r="28" spans="1:18" ht="12.75" customHeight="1" x14ac:dyDescent="0.2">
      <c r="A28" s="208" t="s">
        <v>26</v>
      </c>
      <c r="B28" s="241">
        <v>7775.5159999999996</v>
      </c>
      <c r="C28" s="244">
        <v>6.6905803259155574E-3</v>
      </c>
      <c r="D28" s="246">
        <v>7452.29</v>
      </c>
      <c r="E28" s="244">
        <v>6.4695154673054837E-3</v>
      </c>
      <c r="F28" s="246">
        <v>12759.728000000001</v>
      </c>
      <c r="G28" s="244">
        <v>9.8374560648092722E-3</v>
      </c>
      <c r="H28" s="246">
        <v>27987.534</v>
      </c>
      <c r="I28" s="250">
        <v>7.7503688253774431E-3</v>
      </c>
      <c r="J28" s="85"/>
      <c r="K28" s="87" t="str">
        <f>+A28</f>
        <v>Průmysl</v>
      </c>
      <c r="L28" s="77">
        <f t="shared" ref="L28:L35" si="3">+B28</f>
        <v>7775.5159999999996</v>
      </c>
      <c r="M28" s="77">
        <f t="shared" ref="M28:M35" si="4">+D28</f>
        <v>7452.29</v>
      </c>
      <c r="N28" s="77">
        <f t="shared" ref="N28:N35" si="5">+F28</f>
        <v>12759.728000000001</v>
      </c>
      <c r="O28" s="72"/>
      <c r="P28" s="105"/>
      <c r="Q28" s="105"/>
      <c r="R28" s="105"/>
    </row>
    <row r="29" spans="1:18" ht="12.75" customHeight="1" x14ac:dyDescent="0.2">
      <c r="A29" s="208" t="s">
        <v>0</v>
      </c>
      <c r="B29" s="241">
        <v>58.7</v>
      </c>
      <c r="C29" s="245">
        <v>9.8887816977148019E-4</v>
      </c>
      <c r="D29" s="247">
        <v>89.1</v>
      </c>
      <c r="E29" s="245">
        <v>1.4656102451518526E-3</v>
      </c>
      <c r="F29" s="247">
        <v>126.9</v>
      </c>
      <c r="G29" s="244">
        <v>1.9368682894153153E-3</v>
      </c>
      <c r="H29" s="247">
        <v>274.70000000000005</v>
      </c>
      <c r="I29" s="250">
        <v>1.4794897665814867E-3</v>
      </c>
      <c r="J29" s="85"/>
      <c r="K29" s="87" t="str">
        <f t="shared" ref="K29:K35" si="6">+A29</f>
        <v>Energetika</v>
      </c>
      <c r="L29" s="77">
        <f t="shared" si="3"/>
        <v>58.7</v>
      </c>
      <c r="M29" s="77">
        <f t="shared" si="4"/>
        <v>89.1</v>
      </c>
      <c r="N29" s="77">
        <f t="shared" si="5"/>
        <v>126.9</v>
      </c>
      <c r="O29" s="72"/>
    </row>
    <row r="30" spans="1:18" ht="12.75" customHeight="1" x14ac:dyDescent="0.2">
      <c r="A30" s="208" t="s">
        <v>1</v>
      </c>
      <c r="B30" s="241">
        <v>498.6</v>
      </c>
      <c r="C30" s="245">
        <v>8.8301925286582802E-2</v>
      </c>
      <c r="D30" s="247">
        <v>469</v>
      </c>
      <c r="E30" s="245">
        <v>9.9982028816568772E-2</v>
      </c>
      <c r="F30" s="247">
        <v>880.3</v>
      </c>
      <c r="G30" s="244">
        <v>8.6103300877582681E-2</v>
      </c>
      <c r="H30" s="247">
        <v>1847.9</v>
      </c>
      <c r="I30" s="250">
        <v>8.9873399560189873E-2</v>
      </c>
      <c r="J30" s="85"/>
      <c r="K30" s="87" t="str">
        <f t="shared" si="6"/>
        <v>Doprava</v>
      </c>
      <c r="L30" s="77">
        <f t="shared" si="3"/>
        <v>498.6</v>
      </c>
      <c r="M30" s="77">
        <f t="shared" si="4"/>
        <v>469</v>
      </c>
      <c r="N30" s="77">
        <f t="shared" si="5"/>
        <v>880.3</v>
      </c>
      <c r="O30" s="72"/>
    </row>
    <row r="31" spans="1:18" ht="12.75" customHeight="1" x14ac:dyDescent="0.2">
      <c r="A31" s="208" t="s">
        <v>2</v>
      </c>
      <c r="B31" s="241">
        <v>276.24199999999996</v>
      </c>
      <c r="C31" s="245">
        <v>5.4425197123429261E-2</v>
      </c>
      <c r="D31" s="247">
        <v>274.44</v>
      </c>
      <c r="E31" s="245">
        <v>8.0567980187393057E-2</v>
      </c>
      <c r="F31" s="247">
        <v>569.66599999999994</v>
      </c>
      <c r="G31" s="244">
        <v>8.604670272073045E-2</v>
      </c>
      <c r="H31" s="247">
        <v>1120.348</v>
      </c>
      <c r="I31" s="250">
        <v>7.4183583491625252E-2</v>
      </c>
      <c r="J31" s="85"/>
      <c r="K31" s="87" t="str">
        <f t="shared" si="6"/>
        <v>Stavebnictví</v>
      </c>
      <c r="L31" s="77">
        <f t="shared" si="3"/>
        <v>276.24199999999996</v>
      </c>
      <c r="M31" s="77">
        <f t="shared" si="4"/>
        <v>274.44</v>
      </c>
      <c r="N31" s="77">
        <f t="shared" si="5"/>
        <v>569.66599999999994</v>
      </c>
    </row>
    <row r="32" spans="1:18" x14ac:dyDescent="0.2">
      <c r="A32" s="208" t="s">
        <v>6</v>
      </c>
      <c r="B32" s="241">
        <v>2650.82</v>
      </c>
      <c r="C32" s="245">
        <v>0.19541118898274898</v>
      </c>
      <c r="D32" s="247">
        <v>2037.12</v>
      </c>
      <c r="E32" s="245">
        <v>0.16342394471413643</v>
      </c>
      <c r="F32" s="247">
        <v>3394.22</v>
      </c>
      <c r="G32" s="244">
        <v>0.16255245796287085</v>
      </c>
      <c r="H32" s="247">
        <v>8082.16</v>
      </c>
      <c r="I32" s="250">
        <v>0.17228577837619244</v>
      </c>
      <c r="J32" s="85"/>
      <c r="K32" s="87" t="str">
        <f t="shared" si="6"/>
        <v>Zemědělství a lesnictví</v>
      </c>
      <c r="L32" s="77">
        <f t="shared" si="3"/>
        <v>2650.82</v>
      </c>
      <c r="M32" s="77">
        <f t="shared" si="4"/>
        <v>2037.12</v>
      </c>
      <c r="N32" s="77">
        <f t="shared" si="5"/>
        <v>3394.22</v>
      </c>
    </row>
    <row r="33" spans="1:14" x14ac:dyDescent="0.2">
      <c r="A33" s="208" t="s">
        <v>25</v>
      </c>
      <c r="B33" s="241">
        <v>27652.669000000005</v>
      </c>
      <c r="C33" s="245">
        <v>3.2689202576906037E-2</v>
      </c>
      <c r="D33" s="247">
        <v>25850.800000000007</v>
      </c>
      <c r="E33" s="245">
        <v>3.2061120867987396E-2</v>
      </c>
      <c r="F33" s="247">
        <v>39632.437000000005</v>
      </c>
      <c r="G33" s="244">
        <v>3.3592764565820436E-2</v>
      </c>
      <c r="H33" s="247">
        <v>93135.906000000017</v>
      </c>
      <c r="I33" s="250">
        <v>3.2886798106501851E-2</v>
      </c>
      <c r="J33" s="85"/>
      <c r="K33" s="87" t="str">
        <f t="shared" si="6"/>
        <v>Domácnosti</v>
      </c>
      <c r="L33" s="77">
        <f t="shared" si="3"/>
        <v>27652.669000000005</v>
      </c>
      <c r="M33" s="77">
        <f t="shared" si="4"/>
        <v>25850.800000000007</v>
      </c>
      <c r="N33" s="77">
        <f t="shared" si="5"/>
        <v>39632.437000000005</v>
      </c>
    </row>
    <row r="34" spans="1:14" x14ac:dyDescent="0.2">
      <c r="A34" s="208" t="s">
        <v>5</v>
      </c>
      <c r="B34" s="241">
        <v>11769.551000000001</v>
      </c>
      <c r="C34" s="245">
        <v>2.725309358204964E-2</v>
      </c>
      <c r="D34" s="247">
        <v>10975.672000000002</v>
      </c>
      <c r="E34" s="245">
        <v>2.623080197318884E-2</v>
      </c>
      <c r="F34" s="247">
        <v>19476.32</v>
      </c>
      <c r="G34" s="244">
        <v>3.1248043018369406E-2</v>
      </c>
      <c r="H34" s="247">
        <v>42221.543000000005</v>
      </c>
      <c r="I34" s="250">
        <v>2.8652568314454129E-2</v>
      </c>
      <c r="J34" s="85"/>
      <c r="K34" s="87" t="str">
        <f t="shared" si="6"/>
        <v>Obchod, služby, školství, zdravotnictví</v>
      </c>
      <c r="L34" s="77">
        <f t="shared" si="3"/>
        <v>11769.551000000001</v>
      </c>
      <c r="M34" s="77">
        <f t="shared" si="4"/>
        <v>10975.672000000002</v>
      </c>
      <c r="N34" s="77">
        <f t="shared" si="5"/>
        <v>19476.32</v>
      </c>
    </row>
    <row r="35" spans="1:14" x14ac:dyDescent="0.2">
      <c r="A35" s="208" t="s">
        <v>3</v>
      </c>
      <c r="B35" s="241">
        <v>1922.0250000000001</v>
      </c>
      <c r="C35" s="244">
        <v>6.9709872878700341E-2</v>
      </c>
      <c r="D35" s="246">
        <v>1844.7449999999999</v>
      </c>
      <c r="E35" s="244">
        <v>6.6824289948110724E-2</v>
      </c>
      <c r="F35" s="246">
        <v>3744.6779999999994</v>
      </c>
      <c r="G35" s="244">
        <v>8.1467269673475645E-2</v>
      </c>
      <c r="H35" s="246">
        <v>7511.4479999999994</v>
      </c>
      <c r="I35" s="250">
        <v>7.4265543149701449E-2</v>
      </c>
      <c r="J35" s="85"/>
      <c r="K35" s="87" t="str">
        <f t="shared" si="6"/>
        <v>Ostatní</v>
      </c>
      <c r="L35" s="77">
        <f t="shared" si="3"/>
        <v>1922.0250000000001</v>
      </c>
      <c r="M35" s="77">
        <f t="shared" si="4"/>
        <v>1844.7449999999999</v>
      </c>
      <c r="N35" s="77">
        <f t="shared" si="5"/>
        <v>3744.6779999999994</v>
      </c>
    </row>
    <row r="36" spans="1:14" ht="18" customHeight="1" x14ac:dyDescent="0.2">
      <c r="A36" s="110" t="s">
        <v>173</v>
      </c>
      <c r="B36" s="68"/>
      <c r="C36" s="68"/>
      <c r="D36" s="8"/>
      <c r="F36" s="10"/>
      <c r="G36" s="87"/>
      <c r="H36" s="87"/>
      <c r="I36" s="4" t="s">
        <v>78</v>
      </c>
      <c r="J36" s="87"/>
    </row>
    <row r="37" spans="1:14" x14ac:dyDescent="0.2">
      <c r="A37" s="68"/>
      <c r="B37" s="68"/>
      <c r="C37" s="68"/>
    </row>
    <row r="38" spans="1:14" x14ac:dyDescent="0.2">
      <c r="B38" s="72"/>
      <c r="C38" s="72"/>
      <c r="D38" s="72"/>
    </row>
    <row r="39" spans="1:14" x14ac:dyDescent="0.2">
      <c r="B39" s="72"/>
      <c r="C39" s="72"/>
      <c r="D39" s="72"/>
    </row>
    <row r="40" spans="1:14" x14ac:dyDescent="0.2">
      <c r="B40" s="72"/>
      <c r="C40" s="72"/>
      <c r="D40" s="72"/>
      <c r="L40" s="93" t="s">
        <v>170</v>
      </c>
      <c r="M40" s="97">
        <v>9.1940287549024224E-2</v>
      </c>
    </row>
    <row r="41" spans="1:14" x14ac:dyDescent="0.2">
      <c r="B41" s="99"/>
      <c r="C41" s="99"/>
      <c r="D41" s="99"/>
      <c r="L41" s="93" t="s">
        <v>63</v>
      </c>
      <c r="M41" s="97">
        <v>3.0674121146975881E-2</v>
      </c>
    </row>
    <row r="42" spans="1:14" x14ac:dyDescent="0.2">
      <c r="B42" s="72"/>
      <c r="C42" s="72"/>
      <c r="D42" s="72"/>
      <c r="L42" s="93" t="s">
        <v>125</v>
      </c>
      <c r="M42" s="97">
        <v>2.8807413980205109E-2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{30009985-023E-4137-BA0A-42E5A9EC3F55}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30009985-023E-4137-BA0A-42E5A9EC3F5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zoomScaleSheetLayoutView="100" workbookViewId="0"/>
  </sheetViews>
  <sheetFormatPr defaultRowHeight="12" x14ac:dyDescent="0.2"/>
  <cols>
    <col min="1" max="1" width="9" style="177" customWidth="1"/>
    <col min="2" max="2" width="90.42578125" style="177" customWidth="1"/>
    <col min="3" max="5" width="9.140625" style="177" customWidth="1"/>
    <col min="6" max="16384" width="9.140625" style="177"/>
  </cols>
  <sheetData>
    <row r="1" spans="1:2" s="178" customFormat="1" ht="18.75" x14ac:dyDescent="0.3">
      <c r="A1" s="334" t="s">
        <v>42</v>
      </c>
    </row>
    <row r="2" spans="1:2" ht="6" customHeight="1" x14ac:dyDescent="0.2"/>
    <row r="3" spans="1:2" ht="23.85" customHeight="1" x14ac:dyDescent="0.2">
      <c r="A3" s="188" t="s">
        <v>119</v>
      </c>
      <c r="B3" s="182" t="s">
        <v>120</v>
      </c>
    </row>
    <row r="4" spans="1:2" ht="23.85" customHeight="1" x14ac:dyDescent="0.2">
      <c r="A4" s="188" t="s">
        <v>130</v>
      </c>
      <c r="B4" s="182" t="s">
        <v>131</v>
      </c>
    </row>
    <row r="5" spans="1:2" ht="23.85" customHeight="1" x14ac:dyDescent="0.2">
      <c r="A5" s="188" t="s">
        <v>98</v>
      </c>
      <c r="B5" s="182" t="s">
        <v>99</v>
      </c>
    </row>
    <row r="6" spans="1:2" ht="7.5" customHeight="1" x14ac:dyDescent="0.2">
      <c r="A6" s="188"/>
      <c r="B6" s="182"/>
    </row>
    <row r="7" spans="1:2" ht="23.85" customHeight="1" x14ac:dyDescent="0.2">
      <c r="A7" s="188" t="s">
        <v>207</v>
      </c>
      <c r="B7" s="182" t="s">
        <v>167</v>
      </c>
    </row>
    <row r="8" spans="1:2" ht="23.85" customHeight="1" x14ac:dyDescent="0.2">
      <c r="A8" s="188" t="s">
        <v>208</v>
      </c>
      <c r="B8" s="182" t="s">
        <v>169</v>
      </c>
    </row>
    <row r="9" spans="1:2" ht="7.5" customHeight="1" x14ac:dyDescent="0.2">
      <c r="A9" s="188"/>
      <c r="B9" s="182"/>
    </row>
    <row r="10" spans="1:2" ht="23.85" customHeight="1" x14ac:dyDescent="0.2">
      <c r="A10" s="188" t="s">
        <v>91</v>
      </c>
      <c r="B10" s="182" t="s">
        <v>135</v>
      </c>
    </row>
    <row r="11" spans="1:2" ht="23.85" customHeight="1" x14ac:dyDescent="0.2">
      <c r="A11" s="188" t="s">
        <v>82</v>
      </c>
      <c r="B11" s="182" t="s">
        <v>104</v>
      </c>
    </row>
    <row r="12" spans="1:2" ht="23.85" customHeight="1" x14ac:dyDescent="0.2">
      <c r="A12" s="188" t="s">
        <v>83</v>
      </c>
      <c r="B12" s="182" t="s">
        <v>105</v>
      </c>
    </row>
    <row r="13" spans="1:2" ht="23.85" customHeight="1" x14ac:dyDescent="0.2">
      <c r="A13" s="188" t="s">
        <v>84</v>
      </c>
      <c r="B13" s="182" t="s">
        <v>106</v>
      </c>
    </row>
    <row r="14" spans="1:2" ht="23.85" customHeight="1" x14ac:dyDescent="0.2">
      <c r="A14" s="188" t="s">
        <v>94</v>
      </c>
      <c r="B14" s="182" t="s">
        <v>134</v>
      </c>
    </row>
    <row r="15" spans="1:2" ht="23.85" customHeight="1" x14ac:dyDescent="0.2">
      <c r="A15" s="188" t="s">
        <v>85</v>
      </c>
      <c r="B15" s="182" t="s">
        <v>107</v>
      </c>
    </row>
    <row r="16" spans="1:2" ht="23.85" customHeight="1" x14ac:dyDescent="0.2">
      <c r="A16" s="188" t="s">
        <v>86</v>
      </c>
      <c r="B16" s="182" t="s">
        <v>108</v>
      </c>
    </row>
    <row r="17" spans="1:2" ht="23.85" customHeight="1" x14ac:dyDescent="0.2">
      <c r="A17" s="188" t="s">
        <v>87</v>
      </c>
      <c r="B17" s="182" t="s">
        <v>109</v>
      </c>
    </row>
    <row r="18" spans="1:2" ht="23.85" customHeight="1" x14ac:dyDescent="0.2">
      <c r="A18" s="188" t="s">
        <v>88</v>
      </c>
      <c r="B18" s="182" t="s">
        <v>110</v>
      </c>
    </row>
    <row r="19" spans="1:2" ht="23.85" customHeight="1" x14ac:dyDescent="0.2">
      <c r="A19" s="188" t="s">
        <v>89</v>
      </c>
      <c r="B19" s="182" t="s">
        <v>111</v>
      </c>
    </row>
    <row r="20" spans="1:2" ht="23.85" customHeight="1" x14ac:dyDescent="0.2">
      <c r="A20" s="188" t="s">
        <v>90</v>
      </c>
      <c r="B20" s="182" t="s">
        <v>112</v>
      </c>
    </row>
    <row r="21" spans="1:2" ht="23.85" customHeight="1" x14ac:dyDescent="0.2">
      <c r="A21" s="188" t="s">
        <v>92</v>
      </c>
      <c r="B21" s="182" t="s">
        <v>113</v>
      </c>
    </row>
    <row r="22" spans="1:2" ht="23.85" customHeight="1" x14ac:dyDescent="0.2">
      <c r="A22" s="188" t="s">
        <v>93</v>
      </c>
      <c r="B22" s="182" t="s">
        <v>114</v>
      </c>
    </row>
    <row r="23" spans="1:2" ht="23.85" customHeight="1" x14ac:dyDescent="0.2">
      <c r="A23" s="188" t="s">
        <v>95</v>
      </c>
      <c r="B23" s="182" t="s">
        <v>115</v>
      </c>
    </row>
    <row r="24" spans="1:2" s="179" customFormat="1" ht="7.5" customHeight="1" x14ac:dyDescent="0.25"/>
    <row r="25" spans="1:2" s="179" customFormat="1" ht="15" x14ac:dyDescent="0.25">
      <c r="A25" s="186" t="s">
        <v>100</v>
      </c>
    </row>
    <row r="26" spans="1:2" s="182" customFormat="1" ht="23.85" customHeight="1" x14ac:dyDescent="0.2">
      <c r="A26" s="182" t="s">
        <v>165</v>
      </c>
    </row>
    <row r="27" spans="1:2" s="183" customFormat="1" ht="15" x14ac:dyDescent="0.25">
      <c r="A27" s="186" t="s">
        <v>175</v>
      </c>
    </row>
    <row r="28" spans="1:2" s="182" customFormat="1" ht="23.85" customHeight="1" x14ac:dyDescent="0.2">
      <c r="A28" s="182" t="s">
        <v>282</v>
      </c>
    </row>
    <row r="29" spans="1:2" s="183" customFormat="1" ht="15" x14ac:dyDescent="0.25">
      <c r="A29" s="186" t="s">
        <v>281</v>
      </c>
    </row>
    <row r="30" spans="1:2" s="182" customFormat="1" ht="37.5" customHeight="1" x14ac:dyDescent="0.2">
      <c r="A30" s="355" t="s">
        <v>285</v>
      </c>
      <c r="B30" s="355"/>
    </row>
    <row r="31" spans="1:2" s="183" customFormat="1" ht="15" x14ac:dyDescent="0.25">
      <c r="A31" s="186" t="s">
        <v>101</v>
      </c>
    </row>
    <row r="32" spans="1:2" s="182" customFormat="1" ht="23.85" customHeight="1" x14ac:dyDescent="0.2">
      <c r="A32" s="182" t="s">
        <v>103</v>
      </c>
    </row>
    <row r="33" spans="1:2" s="183" customFormat="1" ht="15" x14ac:dyDescent="0.25">
      <c r="A33" s="186" t="s">
        <v>179</v>
      </c>
    </row>
    <row r="34" spans="1:2" s="182" customFormat="1" ht="23.85" customHeight="1" x14ac:dyDescent="0.2">
      <c r="A34" s="182" t="s">
        <v>283</v>
      </c>
      <c r="B34" s="187"/>
    </row>
    <row r="35" spans="1:2" s="183" customFormat="1" ht="15" x14ac:dyDescent="0.25">
      <c r="A35" s="180" t="s">
        <v>178</v>
      </c>
    </row>
    <row r="36" spans="1:2" s="179" customFormat="1" ht="23.85" customHeight="1" x14ac:dyDescent="0.25">
      <c r="A36" s="182" t="s">
        <v>177</v>
      </c>
      <c r="B36" s="187"/>
    </row>
    <row r="37" spans="1:2" s="183" customFormat="1" ht="15" x14ac:dyDescent="0.25">
      <c r="A37" s="180" t="s">
        <v>102</v>
      </c>
    </row>
    <row r="38" spans="1:2" s="182" customFormat="1" ht="22.5" customHeight="1" x14ac:dyDescent="0.2">
      <c r="A38" s="356" t="s">
        <v>284</v>
      </c>
      <c r="B38" s="356"/>
    </row>
    <row r="39" spans="1:2" s="183" customFormat="1" ht="15" x14ac:dyDescent="0.25">
      <c r="A39" s="180" t="s">
        <v>128</v>
      </c>
    </row>
    <row r="40" spans="1:2" s="182" customFormat="1" ht="15" x14ac:dyDescent="0.2">
      <c r="A40" s="182" t="s">
        <v>129</v>
      </c>
    </row>
  </sheetData>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&amp;C&amp;"Calibri,Obyčejné"&amp;9&amp;P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O27" sqref="O27"/>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147</v>
      </c>
      <c r="I1" s="205" t="str">
        <f>Titulní!A35</f>
        <v>III.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14</v>
      </c>
      <c r="C5" s="405"/>
      <c r="D5" s="404" t="s">
        <v>15</v>
      </c>
      <c r="E5" s="405"/>
      <c r="F5" s="404" t="s">
        <v>16</v>
      </c>
      <c r="G5" s="405"/>
      <c r="H5" s="404" t="s">
        <v>7</v>
      </c>
      <c r="I5" s="406"/>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1138.0219999999997</v>
      </c>
      <c r="C7" s="239">
        <v>2.8581884832626598E-2</v>
      </c>
      <c r="D7" s="238">
        <v>1138.0219999999997</v>
      </c>
      <c r="E7" s="239">
        <v>2.8089581670663197E-2</v>
      </c>
      <c r="F7" s="238">
        <v>1140.9449999999997</v>
      </c>
      <c r="G7" s="239">
        <v>2.864908902992961E-2</v>
      </c>
      <c r="H7" s="238">
        <v>1140.9449999999997</v>
      </c>
      <c r="I7" s="248">
        <v>2.864908902992961E-2</v>
      </c>
      <c r="J7" s="95"/>
      <c r="O7" s="60"/>
    </row>
    <row r="8" spans="1:15" x14ac:dyDescent="0.2">
      <c r="A8" s="209" t="s">
        <v>182</v>
      </c>
      <c r="B8" s="238">
        <v>229632.66399999999</v>
      </c>
      <c r="C8" s="239">
        <v>2.8597394528647613E-2</v>
      </c>
      <c r="D8" s="238">
        <v>188561.09300000002</v>
      </c>
      <c r="E8" s="239">
        <v>2.4550619401193782E-2</v>
      </c>
      <c r="F8" s="238">
        <v>256263.95099999997</v>
      </c>
      <c r="G8" s="239">
        <v>2.9236888565393523E-2</v>
      </c>
      <c r="H8" s="238">
        <v>674457.70799999998</v>
      </c>
      <c r="I8" s="248">
        <v>2.7556512483855575E-2</v>
      </c>
      <c r="J8" s="95"/>
      <c r="O8" s="60"/>
    </row>
    <row r="9" spans="1:15" x14ac:dyDescent="0.2">
      <c r="A9" s="209" t="s">
        <v>183</v>
      </c>
      <c r="B9" s="238">
        <v>114228.26599999999</v>
      </c>
      <c r="C9" s="240">
        <v>3.7887808660117865E-2</v>
      </c>
      <c r="D9" s="238">
        <v>95233.771000000008</v>
      </c>
      <c r="E9" s="240">
        <v>3.2215531342841844E-2</v>
      </c>
      <c r="F9" s="238">
        <v>127952.54299999999</v>
      </c>
      <c r="G9" s="240">
        <v>3.4537251274714811E-2</v>
      </c>
      <c r="H9" s="238">
        <v>337414.58</v>
      </c>
      <c r="I9" s="249">
        <v>3.4871929096289223E-2</v>
      </c>
      <c r="J9" s="85"/>
      <c r="K9" s="87"/>
      <c r="L9" s="87" t="str">
        <f>+B5</f>
        <v>Červenec</v>
      </c>
      <c r="M9" s="87" t="str">
        <f>+D5</f>
        <v>Srpen</v>
      </c>
      <c r="N9" s="87" t="str">
        <f>+F5</f>
        <v>Září</v>
      </c>
      <c r="O9" s="88"/>
    </row>
    <row r="10" spans="1:15" x14ac:dyDescent="0.2">
      <c r="A10" s="208" t="s">
        <v>41</v>
      </c>
      <c r="B10" s="241">
        <v>12018.339999999998</v>
      </c>
      <c r="C10" s="242">
        <v>4.1222499907330894E-2</v>
      </c>
      <c r="D10" s="246">
        <v>20079.636000000002</v>
      </c>
      <c r="E10" s="244">
        <v>6.2617787034567565E-2</v>
      </c>
      <c r="F10" s="246">
        <v>22153.204000000002</v>
      </c>
      <c r="G10" s="244">
        <v>5.8457212705387854E-2</v>
      </c>
      <c r="H10" s="246">
        <v>54251.180000000008</v>
      </c>
      <c r="I10" s="250">
        <v>5.4733804516604326E-2</v>
      </c>
      <c r="J10" s="85"/>
      <c r="K10" s="87" t="str">
        <f>+A10</f>
        <v>Biomasa</v>
      </c>
      <c r="L10" s="77">
        <f>+B10</f>
        <v>12018.339999999998</v>
      </c>
      <c r="M10" s="77">
        <f>+D10</f>
        <v>20079.636000000002</v>
      </c>
      <c r="N10" s="77">
        <f>+F10</f>
        <v>22153.204000000002</v>
      </c>
      <c r="O10" s="105"/>
    </row>
    <row r="11" spans="1:15" x14ac:dyDescent="0.2">
      <c r="A11" s="208" t="s">
        <v>40</v>
      </c>
      <c r="B11" s="241">
        <v>2595.8009999999999</v>
      </c>
      <c r="C11" s="243">
        <v>8.998666944273942E-2</v>
      </c>
      <c r="D11" s="247">
        <v>2706.7400000000002</v>
      </c>
      <c r="E11" s="245">
        <v>9.8344639329898759E-2</v>
      </c>
      <c r="F11" s="247">
        <v>3204.4840000000004</v>
      </c>
      <c r="G11" s="244">
        <v>9.6156196491375051E-2</v>
      </c>
      <c r="H11" s="247">
        <v>8507.0250000000015</v>
      </c>
      <c r="I11" s="250">
        <v>9.4843566549116881E-2</v>
      </c>
      <c r="J11" s="85"/>
      <c r="K11" s="87" t="str">
        <f t="shared" ref="K11:L25" si="0">+A11</f>
        <v>Bioplyn</v>
      </c>
      <c r="L11" s="77">
        <f t="shared" si="0"/>
        <v>2595.8009999999999</v>
      </c>
      <c r="M11" s="77">
        <f t="shared" ref="M11:M25" si="1">+D11</f>
        <v>2706.7400000000002</v>
      </c>
      <c r="N11" s="77">
        <f t="shared" ref="N11:N25" si="2">+F11</f>
        <v>3204.4840000000004</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301.97000000000003</v>
      </c>
      <c r="C13" s="243">
        <v>0.50213595268145617</v>
      </c>
      <c r="D13" s="247">
        <v>278.99</v>
      </c>
      <c r="E13" s="245">
        <v>0.25870974322833112</v>
      </c>
      <c r="F13" s="247">
        <v>225.28</v>
      </c>
      <c r="G13" s="244">
        <v>0.25172468506479723</v>
      </c>
      <c r="H13" s="247">
        <v>806.24</v>
      </c>
      <c r="I13" s="250">
        <v>0.31313854353136106</v>
      </c>
      <c r="J13" s="85"/>
      <c r="K13" s="87" t="str">
        <f t="shared" si="0"/>
        <v>Elektrická energie</v>
      </c>
      <c r="L13" s="77">
        <f t="shared" si="0"/>
        <v>301.97000000000003</v>
      </c>
      <c r="M13" s="77">
        <f t="shared" si="1"/>
        <v>278.99</v>
      </c>
      <c r="N13" s="77">
        <f t="shared" si="2"/>
        <v>225.28</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76351.156000000003</v>
      </c>
      <c r="C16" s="243">
        <v>7.4812716426555723E-2</v>
      </c>
      <c r="D16" s="247">
        <v>50839.754000000001</v>
      </c>
      <c r="E16" s="245">
        <v>5.2810441313813961E-2</v>
      </c>
      <c r="F16" s="247">
        <v>47169.970999999998</v>
      </c>
      <c r="G16" s="244">
        <v>3.2345866431002651E-2</v>
      </c>
      <c r="H16" s="247">
        <v>174360.88099999999</v>
      </c>
      <c r="I16" s="250">
        <v>5.0663512165530958E-2</v>
      </c>
      <c r="J16" s="85"/>
      <c r="K16" s="87" t="str">
        <f t="shared" si="0"/>
        <v>Hnědé uhlí</v>
      </c>
      <c r="L16" s="77">
        <f t="shared" si="0"/>
        <v>76351.156000000003</v>
      </c>
      <c r="M16" s="77">
        <f t="shared" si="1"/>
        <v>50839.754000000001</v>
      </c>
      <c r="N16" s="77">
        <f t="shared" si="2"/>
        <v>47169.970999999998</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0</v>
      </c>
      <c r="C19" s="243">
        <v>0</v>
      </c>
      <c r="D19" s="247">
        <v>0</v>
      </c>
      <c r="E19" s="245">
        <v>0</v>
      </c>
      <c r="F19" s="247">
        <v>0</v>
      </c>
      <c r="G19" s="244">
        <v>0</v>
      </c>
      <c r="H19" s="247">
        <v>0</v>
      </c>
      <c r="I19" s="250">
        <v>0</v>
      </c>
      <c r="J19" s="85"/>
      <c r="K19" s="87" t="str">
        <f t="shared" si="0"/>
        <v>Odpadní teplo</v>
      </c>
      <c r="L19" s="77">
        <f t="shared" si="0"/>
        <v>0</v>
      </c>
      <c r="M19" s="77">
        <f t="shared" si="1"/>
        <v>0</v>
      </c>
      <c r="N19" s="77">
        <f t="shared" si="2"/>
        <v>0</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1733.9079999999999</v>
      </c>
      <c r="C21" s="243">
        <v>8.65466661483014E-3</v>
      </c>
      <c r="D21" s="247">
        <v>999</v>
      </c>
      <c r="E21" s="245">
        <v>4.9290712959727968E-3</v>
      </c>
      <c r="F21" s="247">
        <v>27413.531999999999</v>
      </c>
      <c r="G21" s="244">
        <v>0.14660027215190596</v>
      </c>
      <c r="H21" s="247">
        <v>30146.44</v>
      </c>
      <c r="I21" s="250">
        <v>5.1094457223159313E-2</v>
      </c>
      <c r="J21" s="85"/>
      <c r="K21" s="87" t="str">
        <f t="shared" si="0"/>
        <v>Ostatní pevná paliva</v>
      </c>
      <c r="L21" s="77">
        <f t="shared" si="0"/>
        <v>1733.9079999999999</v>
      </c>
      <c r="M21" s="77">
        <f t="shared" si="1"/>
        <v>999</v>
      </c>
      <c r="N21" s="77">
        <f t="shared" si="2"/>
        <v>27413.531999999999</v>
      </c>
      <c r="O21" s="105"/>
    </row>
    <row r="22" spans="1:18"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12.092000000000001</v>
      </c>
      <c r="C24" s="243">
        <v>9.1129865635449186E-4</v>
      </c>
      <c r="D24" s="247">
        <v>0</v>
      </c>
      <c r="E24" s="245">
        <v>0</v>
      </c>
      <c r="F24" s="247">
        <v>231.73899999999998</v>
      </c>
      <c r="G24" s="244">
        <v>4.7383809078453104E-2</v>
      </c>
      <c r="H24" s="247">
        <v>243.83099999999999</v>
      </c>
      <c r="I24" s="250">
        <v>1.2198559292169278E-2</v>
      </c>
      <c r="J24" s="85"/>
      <c r="K24" s="87" t="str">
        <f t="shared" si="0"/>
        <v>Topné oleje</v>
      </c>
      <c r="L24" s="77">
        <f t="shared" si="0"/>
        <v>12.092000000000001</v>
      </c>
      <c r="M24" s="77">
        <f t="shared" si="1"/>
        <v>0</v>
      </c>
      <c r="N24" s="77">
        <f t="shared" si="2"/>
        <v>231.73899999999998</v>
      </c>
      <c r="O24" s="105"/>
    </row>
    <row r="25" spans="1:18" x14ac:dyDescent="0.2">
      <c r="A25" s="208" t="s">
        <v>31</v>
      </c>
      <c r="B25" s="241">
        <v>21214.999</v>
      </c>
      <c r="C25" s="242">
        <v>2.1125620023861647E-2</v>
      </c>
      <c r="D25" s="246">
        <v>20329.651000000002</v>
      </c>
      <c r="E25" s="244">
        <v>2.1767551307305896E-2</v>
      </c>
      <c r="F25" s="246">
        <v>27554.333000000002</v>
      </c>
      <c r="G25" s="244">
        <v>2.5447502241861826E-2</v>
      </c>
      <c r="H25" s="246">
        <v>69098.983000000007</v>
      </c>
      <c r="I25" s="250">
        <v>2.2873148848544932E-2</v>
      </c>
      <c r="J25" s="85"/>
      <c r="K25" s="87" t="str">
        <f t="shared" si="0"/>
        <v>Zemní plyn</v>
      </c>
      <c r="L25" s="77">
        <f t="shared" si="0"/>
        <v>21214.999</v>
      </c>
      <c r="M25" s="77">
        <f t="shared" si="1"/>
        <v>20329.651000000002</v>
      </c>
      <c r="N25" s="77">
        <f t="shared" si="2"/>
        <v>27554.333000000002</v>
      </c>
      <c r="O25" s="82"/>
    </row>
    <row r="26" spans="1:18" ht="13.5" customHeight="1" x14ac:dyDescent="0.2">
      <c r="A26" s="210" t="s">
        <v>184</v>
      </c>
      <c r="B26" s="238">
        <v>110809.63100000002</v>
      </c>
      <c r="C26" s="240">
        <v>4.3434897286866017E-2</v>
      </c>
      <c r="D26" s="238">
        <v>92723.043000000005</v>
      </c>
      <c r="E26" s="240">
        <v>3.7304164857346313E-2</v>
      </c>
      <c r="F26" s="238">
        <v>127758.102</v>
      </c>
      <c r="G26" s="240">
        <v>3.931821433678042E-2</v>
      </c>
      <c r="H26" s="238">
        <v>331290.77600000001</v>
      </c>
      <c r="I26" s="249">
        <v>3.9981521809813785E-2</v>
      </c>
      <c r="J26" s="10"/>
      <c r="K26" s="87"/>
      <c r="L26" s="87" t="str">
        <f>+L9</f>
        <v>Červenec</v>
      </c>
      <c r="M26" s="87" t="str">
        <f>+M9</f>
        <v>Srpen</v>
      </c>
      <c r="N26" s="87" t="str">
        <f>+N9</f>
        <v>Září</v>
      </c>
      <c r="O26" s="72"/>
      <c r="P26" s="99"/>
      <c r="Q26" s="99"/>
      <c r="R26" s="99"/>
    </row>
    <row r="27" spans="1:18" ht="12.75" customHeight="1" x14ac:dyDescent="0.2">
      <c r="A27" s="208" t="s">
        <v>26</v>
      </c>
      <c r="B27" s="241">
        <v>46768.228000000003</v>
      </c>
      <c r="C27" s="244">
        <v>4.0242549322094263E-2</v>
      </c>
      <c r="D27" s="246">
        <v>34095.142</v>
      </c>
      <c r="E27" s="244">
        <v>2.9598827813863502E-2</v>
      </c>
      <c r="F27" s="246">
        <v>41882.616000000002</v>
      </c>
      <c r="G27" s="244">
        <v>3.229053117584308E-2</v>
      </c>
      <c r="H27" s="246">
        <v>122745.986</v>
      </c>
      <c r="I27" s="250">
        <v>3.3991085578837205E-2</v>
      </c>
      <c r="J27" s="85"/>
      <c r="K27" s="87" t="str">
        <f>+A27</f>
        <v>Průmysl</v>
      </c>
      <c r="L27" s="77">
        <f t="shared" ref="L27:L34" si="3">+B27</f>
        <v>46768.228000000003</v>
      </c>
      <c r="M27" s="77">
        <f t="shared" ref="M27:M34" si="4">+D27</f>
        <v>34095.142</v>
      </c>
      <c r="N27" s="77">
        <f t="shared" ref="N27:N34" si="5">+F27</f>
        <v>41882.616000000002</v>
      </c>
      <c r="O27" s="72"/>
      <c r="P27" s="105"/>
      <c r="Q27" s="105"/>
      <c r="R27" s="105"/>
    </row>
    <row r="28" spans="1:18" ht="12.75" customHeight="1" x14ac:dyDescent="0.2">
      <c r="A28" s="208" t="s">
        <v>0</v>
      </c>
      <c r="B28" s="241">
        <v>0</v>
      </c>
      <c r="C28" s="245">
        <v>0</v>
      </c>
      <c r="D28" s="247">
        <v>0</v>
      </c>
      <c r="E28" s="245">
        <v>0</v>
      </c>
      <c r="F28" s="247">
        <v>0</v>
      </c>
      <c r="G28" s="244">
        <v>0</v>
      </c>
      <c r="H28" s="247">
        <v>0</v>
      </c>
      <c r="I28" s="250">
        <v>0</v>
      </c>
      <c r="J28" s="85"/>
      <c r="K28" s="87" t="str">
        <f t="shared" ref="K28:K34" si="6">+A28</f>
        <v>Energetika</v>
      </c>
      <c r="L28" s="77">
        <f t="shared" si="3"/>
        <v>0</v>
      </c>
      <c r="M28" s="77">
        <f t="shared" si="4"/>
        <v>0</v>
      </c>
      <c r="N28" s="77">
        <f t="shared" si="5"/>
        <v>0</v>
      </c>
      <c r="O28" s="72"/>
    </row>
    <row r="29" spans="1:18" ht="12.75" customHeight="1" x14ac:dyDescent="0.2">
      <c r="A29" s="208" t="s">
        <v>1</v>
      </c>
      <c r="B29" s="241">
        <v>52.86</v>
      </c>
      <c r="C29" s="245">
        <v>9.3614917181082356E-3</v>
      </c>
      <c r="D29" s="247">
        <v>45.44</v>
      </c>
      <c r="E29" s="245">
        <v>9.6869581864070034E-3</v>
      </c>
      <c r="F29" s="247">
        <v>73.61</v>
      </c>
      <c r="G29" s="244">
        <v>7.1998909208211533E-3</v>
      </c>
      <c r="H29" s="247">
        <v>171.91</v>
      </c>
      <c r="I29" s="250">
        <v>8.3609156980314087E-3</v>
      </c>
      <c r="J29" s="85"/>
      <c r="K29" s="87" t="str">
        <f t="shared" si="6"/>
        <v>Doprava</v>
      </c>
      <c r="L29" s="77">
        <f t="shared" si="3"/>
        <v>52.86</v>
      </c>
      <c r="M29" s="77">
        <f t="shared" si="4"/>
        <v>45.44</v>
      </c>
      <c r="N29" s="77">
        <f t="shared" si="5"/>
        <v>73.61</v>
      </c>
      <c r="O29" s="72"/>
    </row>
    <row r="30" spans="1:18" ht="12.75" customHeight="1" x14ac:dyDescent="0.2">
      <c r="A30" s="208" t="s">
        <v>2</v>
      </c>
      <c r="B30" s="241">
        <v>25.012</v>
      </c>
      <c r="C30" s="245">
        <v>4.927864084575166E-3</v>
      </c>
      <c r="D30" s="247">
        <v>23.9</v>
      </c>
      <c r="E30" s="245">
        <v>7.016377811101494E-3</v>
      </c>
      <c r="F30" s="247">
        <v>44.353000000000002</v>
      </c>
      <c r="G30" s="244">
        <v>6.6994158081622535E-3</v>
      </c>
      <c r="H30" s="247">
        <v>93.265000000000001</v>
      </c>
      <c r="I30" s="250">
        <v>6.1755203868319748E-3</v>
      </c>
      <c r="J30" s="85"/>
      <c r="K30" s="87" t="str">
        <f t="shared" si="6"/>
        <v>Stavebnictví</v>
      </c>
      <c r="L30" s="77">
        <f t="shared" si="3"/>
        <v>25.012</v>
      </c>
      <c r="M30" s="77">
        <f t="shared" si="4"/>
        <v>23.9</v>
      </c>
      <c r="N30" s="77">
        <f t="shared" si="5"/>
        <v>44.353000000000002</v>
      </c>
    </row>
    <row r="31" spans="1:18" x14ac:dyDescent="0.2">
      <c r="A31" s="208" t="s">
        <v>6</v>
      </c>
      <c r="B31" s="241">
        <v>1028.5999999999999</v>
      </c>
      <c r="C31" s="245">
        <v>7.5825574345921479E-2</v>
      </c>
      <c r="D31" s="247">
        <v>941.50000000000011</v>
      </c>
      <c r="E31" s="245">
        <v>7.5529985444332925E-2</v>
      </c>
      <c r="F31" s="247">
        <v>1170.93</v>
      </c>
      <c r="G31" s="244">
        <v>5.6076963073243447E-2</v>
      </c>
      <c r="H31" s="247">
        <v>3141.0299999999997</v>
      </c>
      <c r="I31" s="250">
        <v>6.6956704451900453E-2</v>
      </c>
      <c r="J31" s="85"/>
      <c r="K31" s="87" t="str">
        <f t="shared" si="6"/>
        <v>Zemědělství a lesnictví</v>
      </c>
      <c r="L31" s="77">
        <f t="shared" si="3"/>
        <v>1028.5999999999999</v>
      </c>
      <c r="M31" s="77">
        <f t="shared" si="4"/>
        <v>941.50000000000011</v>
      </c>
      <c r="N31" s="77">
        <f t="shared" si="5"/>
        <v>1170.93</v>
      </c>
    </row>
    <row r="32" spans="1:18" x14ac:dyDescent="0.2">
      <c r="A32" s="208" t="s">
        <v>25</v>
      </c>
      <c r="B32" s="241">
        <v>42950.984000000019</v>
      </c>
      <c r="C32" s="245">
        <v>5.0773884316680243E-2</v>
      </c>
      <c r="D32" s="247">
        <v>39880.659000000007</v>
      </c>
      <c r="E32" s="245">
        <v>4.9461472313970523E-2</v>
      </c>
      <c r="F32" s="247">
        <v>57653.936000000002</v>
      </c>
      <c r="G32" s="244">
        <v>4.8867928518775652E-2</v>
      </c>
      <c r="H32" s="247">
        <v>140485.57900000003</v>
      </c>
      <c r="I32" s="250">
        <v>4.9606226769813314E-2</v>
      </c>
      <c r="J32" s="85"/>
      <c r="K32" s="87" t="str">
        <f t="shared" si="6"/>
        <v>Domácnosti</v>
      </c>
      <c r="L32" s="77">
        <f t="shared" si="3"/>
        <v>42950.984000000019</v>
      </c>
      <c r="M32" s="77">
        <f t="shared" si="4"/>
        <v>39880.659000000007</v>
      </c>
      <c r="N32" s="77">
        <f t="shared" si="5"/>
        <v>57653.936000000002</v>
      </c>
    </row>
    <row r="33" spans="1:14" x14ac:dyDescent="0.2">
      <c r="A33" s="208" t="s">
        <v>5</v>
      </c>
      <c r="B33" s="241">
        <v>18936.147000000001</v>
      </c>
      <c r="C33" s="245">
        <v>4.3847771786234536E-2</v>
      </c>
      <c r="D33" s="247">
        <v>16613.502</v>
      </c>
      <c r="E33" s="245">
        <v>3.970467421431477E-2</v>
      </c>
      <c r="F33" s="247">
        <v>24659.257000000001</v>
      </c>
      <c r="G33" s="244">
        <v>3.9563609734129798E-2</v>
      </c>
      <c r="H33" s="247">
        <v>60208.906000000003</v>
      </c>
      <c r="I33" s="250">
        <v>4.0859231324244759E-2</v>
      </c>
      <c r="J33" s="85"/>
      <c r="K33" s="87" t="str">
        <f t="shared" si="6"/>
        <v>Obchod, služby, školství, zdravotnictví</v>
      </c>
      <c r="L33" s="77">
        <f t="shared" si="3"/>
        <v>18936.147000000001</v>
      </c>
      <c r="M33" s="77">
        <f t="shared" si="4"/>
        <v>16613.502</v>
      </c>
      <c r="N33" s="77">
        <f t="shared" si="5"/>
        <v>24659.257000000001</v>
      </c>
    </row>
    <row r="34" spans="1:14" x14ac:dyDescent="0.2">
      <c r="A34" s="208" t="s">
        <v>3</v>
      </c>
      <c r="B34" s="241">
        <v>1047.8</v>
      </c>
      <c r="C34" s="244">
        <v>3.8002629935772012E-2</v>
      </c>
      <c r="D34" s="246">
        <v>1122.9000000000001</v>
      </c>
      <c r="E34" s="244">
        <v>4.0676079990857018E-2</v>
      </c>
      <c r="F34" s="246">
        <v>2273.4</v>
      </c>
      <c r="G34" s="244">
        <v>4.945890965142518E-2</v>
      </c>
      <c r="H34" s="246">
        <v>4444.1000000000004</v>
      </c>
      <c r="I34" s="250">
        <v>4.3938731961079704E-2</v>
      </c>
      <c r="J34" s="85"/>
      <c r="K34" s="87" t="str">
        <f t="shared" si="6"/>
        <v>Ostatní</v>
      </c>
      <c r="L34" s="77">
        <f t="shared" si="3"/>
        <v>1047.8</v>
      </c>
      <c r="M34" s="77">
        <f t="shared" si="4"/>
        <v>1122.9000000000001</v>
      </c>
      <c r="N34" s="77">
        <f t="shared" si="5"/>
        <v>2273.4</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2.864908902992961E-2</v>
      </c>
    </row>
    <row r="40" spans="1:14" x14ac:dyDescent="0.2">
      <c r="B40" s="99"/>
      <c r="C40" s="99"/>
      <c r="D40" s="99"/>
      <c r="L40" s="93" t="s">
        <v>63</v>
      </c>
      <c r="M40" s="97">
        <v>2.7556512483855575E-2</v>
      </c>
    </row>
    <row r="41" spans="1:14" x14ac:dyDescent="0.2">
      <c r="B41" s="72"/>
      <c r="C41" s="72"/>
      <c r="D41" s="72"/>
      <c r="L41" s="93" t="s">
        <v>125</v>
      </c>
      <c r="M41" s="97">
        <v>3.4871929096289223E-2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{1E4722F1-4B69-497C-84CC-CB23F9680A23}</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{ACECC3F5-AAC8-4611-A097-CA26891FAE72}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1E4722F1-4B69-497C-84CC-CB23F9680A23}">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ACECC3F5-AAC8-4611-A097-CA26891FAE72}">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zoomScaleSheetLayoutView="100" workbookViewId="0">
      <selection activeCell="K34" sqref="K34"/>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8" ht="15.75" x14ac:dyDescent="0.25">
      <c r="A1" s="204" t="s">
        <v>148</v>
      </c>
      <c r="I1" s="205" t="str">
        <f>Titulní!A35</f>
        <v>III. čtvrtletí 2020</v>
      </c>
    </row>
    <row r="2" spans="1:18" ht="1.5" customHeight="1" x14ac:dyDescent="0.2">
      <c r="F2" s="87"/>
      <c r="G2" s="87"/>
      <c r="H2" s="87"/>
      <c r="I2" s="87"/>
      <c r="J2" s="87"/>
    </row>
    <row r="3" spans="1:18" ht="5.0999999999999996" customHeight="1" x14ac:dyDescent="0.2">
      <c r="F3" s="87"/>
      <c r="G3" s="87"/>
      <c r="H3" s="87"/>
      <c r="I3" s="87"/>
      <c r="J3" s="87"/>
    </row>
    <row r="4" spans="1:18" ht="5.0999999999999996" customHeight="1" x14ac:dyDescent="0.2">
      <c r="A4" s="107"/>
      <c r="B4" s="104"/>
      <c r="C4" s="104"/>
      <c r="D4" s="104"/>
      <c r="E4" s="104"/>
      <c r="F4" s="93"/>
      <c r="J4" s="93"/>
      <c r="K4" s="103"/>
    </row>
    <row r="5" spans="1:18" ht="12.75" customHeight="1" x14ac:dyDescent="0.2">
      <c r="A5" s="206"/>
      <c r="B5" s="404" t="s">
        <v>14</v>
      </c>
      <c r="C5" s="405"/>
      <c r="D5" s="404" t="s">
        <v>15</v>
      </c>
      <c r="E5" s="405"/>
      <c r="F5" s="404" t="s">
        <v>16</v>
      </c>
      <c r="G5" s="405"/>
      <c r="H5" s="404" t="s">
        <v>7</v>
      </c>
      <c r="I5" s="406"/>
    </row>
    <row r="6" spans="1:18" x14ac:dyDescent="0.2">
      <c r="A6" s="207"/>
      <c r="B6" s="235" t="s">
        <v>181</v>
      </c>
      <c r="C6" s="236" t="s">
        <v>49</v>
      </c>
      <c r="D6" s="235" t="s">
        <v>181</v>
      </c>
      <c r="E6" s="236" t="s">
        <v>49</v>
      </c>
      <c r="F6" s="235" t="s">
        <v>181</v>
      </c>
      <c r="G6" s="236" t="s">
        <v>49</v>
      </c>
      <c r="H6" s="235" t="s">
        <v>181</v>
      </c>
      <c r="I6" s="237" t="s">
        <v>49</v>
      </c>
      <c r="J6" s="93"/>
      <c r="O6" s="93"/>
    </row>
    <row r="7" spans="1:18" x14ac:dyDescent="0.2">
      <c r="A7" s="209" t="s">
        <v>166</v>
      </c>
      <c r="B7" s="238">
        <v>4355.9950000000017</v>
      </c>
      <c r="C7" s="239">
        <v>0.10940258397596653</v>
      </c>
      <c r="D7" s="238">
        <v>4356.2990000000018</v>
      </c>
      <c r="E7" s="239">
        <v>0.10752570384608426</v>
      </c>
      <c r="F7" s="238">
        <v>4356.2990000000018</v>
      </c>
      <c r="G7" s="239">
        <v>0.10938651546918862</v>
      </c>
      <c r="H7" s="238">
        <v>4356.2990000000018</v>
      </c>
      <c r="I7" s="248">
        <v>0.10938651546918862</v>
      </c>
      <c r="J7" s="95"/>
      <c r="O7" s="60"/>
    </row>
    <row r="8" spans="1:18" x14ac:dyDescent="0.2">
      <c r="A8" s="209" t="s">
        <v>182</v>
      </c>
      <c r="B8" s="238">
        <v>1139406.943</v>
      </c>
      <c r="C8" s="239">
        <v>0.14189649377429728</v>
      </c>
      <c r="D8" s="238">
        <v>1180530.628</v>
      </c>
      <c r="E8" s="239">
        <v>0.1537048692196554</v>
      </c>
      <c r="F8" s="238">
        <v>1484049.2049999998</v>
      </c>
      <c r="G8" s="239">
        <v>0.16931363565898447</v>
      </c>
      <c r="H8" s="238">
        <v>3803986.7759999996</v>
      </c>
      <c r="I8" s="248">
        <v>0.15542058136173828</v>
      </c>
      <c r="J8" s="95"/>
      <c r="O8" s="60"/>
    </row>
    <row r="9" spans="1:18" x14ac:dyDescent="0.2">
      <c r="A9" s="209" t="s">
        <v>183</v>
      </c>
      <c r="B9" s="238">
        <v>699419.54099999997</v>
      </c>
      <c r="C9" s="240">
        <v>0.23198700873700967</v>
      </c>
      <c r="D9" s="238">
        <v>732133.61800000002</v>
      </c>
      <c r="E9" s="240">
        <v>0.24766501704345192</v>
      </c>
      <c r="F9" s="238">
        <v>943538.50999999978</v>
      </c>
      <c r="G9" s="240">
        <v>0.25468213325967276</v>
      </c>
      <c r="H9" s="238">
        <v>2375091.6689999998</v>
      </c>
      <c r="I9" s="249">
        <v>0.24546665493398426</v>
      </c>
      <c r="J9" s="85"/>
      <c r="K9" s="87"/>
      <c r="L9" s="87" t="str">
        <f>+B5</f>
        <v>Červenec</v>
      </c>
      <c r="M9" s="87" t="str">
        <f>+D5</f>
        <v>Srpen</v>
      </c>
      <c r="N9" s="87" t="str">
        <f>+F5</f>
        <v>Září</v>
      </c>
      <c r="O9" s="88"/>
    </row>
    <row r="10" spans="1:18" x14ac:dyDescent="0.2">
      <c r="A10" s="208" t="s">
        <v>41</v>
      </c>
      <c r="B10" s="241">
        <v>19776.982</v>
      </c>
      <c r="C10" s="242">
        <v>6.7834379678248805E-2</v>
      </c>
      <c r="D10" s="246">
        <v>12605.296000000002</v>
      </c>
      <c r="E10" s="244">
        <v>3.9309265388858969E-2</v>
      </c>
      <c r="F10" s="246">
        <v>24815.184000000001</v>
      </c>
      <c r="G10" s="244">
        <v>6.5481565980764558E-2</v>
      </c>
      <c r="H10" s="246">
        <v>57197.462</v>
      </c>
      <c r="I10" s="250">
        <v>5.7706296968174774E-2</v>
      </c>
      <c r="J10" s="85"/>
      <c r="K10" s="87" t="str">
        <f>+A10</f>
        <v>Biomasa</v>
      </c>
      <c r="L10" s="77">
        <f>+B10</f>
        <v>19776.982</v>
      </c>
      <c r="M10" s="77">
        <f>+D10</f>
        <v>12605.296000000002</v>
      </c>
      <c r="N10" s="77">
        <f>+F10</f>
        <v>24815.184000000001</v>
      </c>
      <c r="O10" s="105"/>
      <c r="P10" s="114"/>
      <c r="Q10" s="114"/>
      <c r="R10" s="114"/>
    </row>
    <row r="11" spans="1:18" x14ac:dyDescent="0.2">
      <c r="A11" s="208" t="s">
        <v>40</v>
      </c>
      <c r="B11" s="241">
        <v>2604.9499999999998</v>
      </c>
      <c r="C11" s="243">
        <v>9.0303830904165633E-2</v>
      </c>
      <c r="D11" s="247">
        <v>2401.7220000000002</v>
      </c>
      <c r="E11" s="245">
        <v>8.726234653519846E-2</v>
      </c>
      <c r="F11" s="247">
        <v>3750.4430000000002</v>
      </c>
      <c r="G11" s="244">
        <v>0.11253865959003137</v>
      </c>
      <c r="H11" s="247">
        <v>8757.1150000000016</v>
      </c>
      <c r="I11" s="250">
        <v>9.7631783059385593E-2</v>
      </c>
      <c r="J11" s="85"/>
      <c r="K11" s="87" t="str">
        <f t="shared" ref="K11:L25" si="0">+A11</f>
        <v>Bioplyn</v>
      </c>
      <c r="L11" s="77">
        <f t="shared" si="0"/>
        <v>2604.9499999999998</v>
      </c>
      <c r="M11" s="77">
        <f t="shared" ref="M11:M25" si="1">+D11</f>
        <v>2401.7220000000002</v>
      </c>
      <c r="N11" s="77">
        <f t="shared" ref="N11:N25" si="2">+F11</f>
        <v>3750.4430000000002</v>
      </c>
      <c r="O11" s="105"/>
    </row>
    <row r="12" spans="1:18"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8"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8"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8"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8" x14ac:dyDescent="0.2">
      <c r="A16" s="208" t="s">
        <v>38</v>
      </c>
      <c r="B16" s="241">
        <v>220879.54</v>
      </c>
      <c r="C16" s="243">
        <v>0.21642892205126629</v>
      </c>
      <c r="D16" s="247">
        <v>249981.715</v>
      </c>
      <c r="E16" s="245">
        <v>0.25967168703322341</v>
      </c>
      <c r="F16" s="247">
        <v>458910.53</v>
      </c>
      <c r="G16" s="244">
        <v>0.31468873930748514</v>
      </c>
      <c r="H16" s="247">
        <v>929771.78500000003</v>
      </c>
      <c r="I16" s="250">
        <v>0.2701609665559957</v>
      </c>
      <c r="J16" s="85"/>
      <c r="K16" s="87" t="str">
        <f t="shared" si="0"/>
        <v>Hnědé uhlí</v>
      </c>
      <c r="L16" s="77">
        <f t="shared" si="0"/>
        <v>220879.54</v>
      </c>
      <c r="M16" s="77">
        <f t="shared" si="1"/>
        <v>249981.715</v>
      </c>
      <c r="N16" s="77">
        <f t="shared" si="2"/>
        <v>458910.53</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9138.17</v>
      </c>
      <c r="C19" s="243">
        <v>0.12521701034725727</v>
      </c>
      <c r="D19" s="247">
        <v>10295.530000000001</v>
      </c>
      <c r="E19" s="245">
        <v>0.1401762336412069</v>
      </c>
      <c r="F19" s="247">
        <v>17364.078999999998</v>
      </c>
      <c r="G19" s="244">
        <v>0.20737421949142787</v>
      </c>
      <c r="H19" s="247">
        <v>36797.778999999995</v>
      </c>
      <c r="I19" s="250">
        <v>0.15987997624526776</v>
      </c>
      <c r="J19" s="85"/>
      <c r="K19" s="87" t="str">
        <f t="shared" si="0"/>
        <v>Odpadní teplo</v>
      </c>
      <c r="L19" s="77">
        <f t="shared" si="0"/>
        <v>9138.17</v>
      </c>
      <c r="M19" s="77">
        <f t="shared" si="1"/>
        <v>10295.530000000001</v>
      </c>
      <c r="N19" s="77">
        <f t="shared" si="2"/>
        <v>17364.078999999998</v>
      </c>
      <c r="O19" s="105"/>
    </row>
    <row r="20" spans="1:18" x14ac:dyDescent="0.2">
      <c r="A20" s="208" t="s">
        <v>35</v>
      </c>
      <c r="B20" s="241">
        <v>742.16700000000003</v>
      </c>
      <c r="C20" s="243">
        <v>0.11217476826083746</v>
      </c>
      <c r="D20" s="247">
        <v>883.24900000000002</v>
      </c>
      <c r="E20" s="245">
        <v>1</v>
      </c>
      <c r="F20" s="247">
        <v>961.96900000000005</v>
      </c>
      <c r="G20" s="244">
        <v>0.38295416862230386</v>
      </c>
      <c r="H20" s="247">
        <v>2587.3850000000002</v>
      </c>
      <c r="I20" s="250">
        <v>0.25844426120861402</v>
      </c>
      <c r="J20" s="85"/>
      <c r="K20" s="87" t="str">
        <f t="shared" si="0"/>
        <v>Ostatní kapalná paliva</v>
      </c>
      <c r="L20" s="77">
        <f t="shared" si="0"/>
        <v>742.16700000000003</v>
      </c>
      <c r="M20" s="77">
        <f t="shared" si="1"/>
        <v>883.24900000000002</v>
      </c>
      <c r="N20" s="77">
        <f t="shared" si="2"/>
        <v>961.96900000000005</v>
      </c>
      <c r="O20" s="105"/>
    </row>
    <row r="21" spans="1:18" x14ac:dyDescent="0.2">
      <c r="A21" s="208" t="s">
        <v>34</v>
      </c>
      <c r="B21" s="241">
        <v>7239.3098707196914</v>
      </c>
      <c r="C21" s="243">
        <v>3.6134450877744383E-2</v>
      </c>
      <c r="D21" s="247">
        <v>8412.0763850358217</v>
      </c>
      <c r="E21" s="245">
        <v>4.150522947848917E-2</v>
      </c>
      <c r="F21" s="247">
        <v>1269.0442409833406</v>
      </c>
      <c r="G21" s="244">
        <v>6.7865108042614378E-3</v>
      </c>
      <c r="H21" s="247">
        <v>16920.430496738853</v>
      </c>
      <c r="I21" s="250">
        <v>2.8678020098328812E-2</v>
      </c>
      <c r="J21" s="85"/>
      <c r="K21" s="87" t="str">
        <f t="shared" si="0"/>
        <v>Ostatní pevná paliva</v>
      </c>
      <c r="L21" s="77">
        <f t="shared" si="0"/>
        <v>7239.3098707196914</v>
      </c>
      <c r="M21" s="77">
        <f t="shared" si="1"/>
        <v>8412.0763850358217</v>
      </c>
      <c r="N21" s="77">
        <f t="shared" si="2"/>
        <v>1269.0442409833406</v>
      </c>
      <c r="O21" s="105"/>
    </row>
    <row r="22" spans="1:18" x14ac:dyDescent="0.2">
      <c r="A22" s="208" t="s">
        <v>33</v>
      </c>
      <c r="B22" s="241">
        <v>71622.070000000007</v>
      </c>
      <c r="C22" s="243">
        <v>0.40398219723007306</v>
      </c>
      <c r="D22" s="247">
        <v>81515.34</v>
      </c>
      <c r="E22" s="245">
        <v>0.33550842091549005</v>
      </c>
      <c r="F22" s="247">
        <v>68506.861000000004</v>
      </c>
      <c r="G22" s="244">
        <v>0.29826268155243424</v>
      </c>
      <c r="H22" s="247">
        <v>221644.27100000001</v>
      </c>
      <c r="I22" s="250">
        <v>0.34102416948686637</v>
      </c>
      <c r="J22" s="85"/>
      <c r="K22" s="87" t="str">
        <f t="shared" si="0"/>
        <v>Ostatní plyny</v>
      </c>
      <c r="L22" s="77">
        <f t="shared" si="0"/>
        <v>71622.070000000007</v>
      </c>
      <c r="M22" s="77">
        <f t="shared" si="1"/>
        <v>81515.34</v>
      </c>
      <c r="N22" s="77">
        <f t="shared" si="2"/>
        <v>68506.861000000004</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2565.1999999999998</v>
      </c>
      <c r="C24" s="243">
        <v>0.19332313209399124</v>
      </c>
      <c r="D24" s="247">
        <v>31.2</v>
      </c>
      <c r="E24" s="245">
        <v>1.7059873046111413E-2</v>
      </c>
      <c r="F24" s="247">
        <v>83</v>
      </c>
      <c r="G24" s="244">
        <v>1.6971058619876706E-2</v>
      </c>
      <c r="H24" s="247">
        <v>2679.3999999999996</v>
      </c>
      <c r="I24" s="250">
        <v>0.13404702341965691</v>
      </c>
      <c r="J24" s="85"/>
      <c r="K24" s="87" t="str">
        <f t="shared" si="0"/>
        <v>Topné oleje</v>
      </c>
      <c r="L24" s="77">
        <f t="shared" si="0"/>
        <v>2565.1999999999998</v>
      </c>
      <c r="M24" s="77">
        <f t="shared" si="1"/>
        <v>31.2</v>
      </c>
      <c r="N24" s="77">
        <f t="shared" si="2"/>
        <v>83</v>
      </c>
      <c r="O24" s="105"/>
    </row>
    <row r="25" spans="1:18" x14ac:dyDescent="0.2">
      <c r="A25" s="208" t="s">
        <v>31</v>
      </c>
      <c r="B25" s="241">
        <v>364851.15212928032</v>
      </c>
      <c r="C25" s="242">
        <v>0.36331403103772553</v>
      </c>
      <c r="D25" s="246">
        <v>366007.48961496423</v>
      </c>
      <c r="E25" s="244">
        <v>0.39189491295507056</v>
      </c>
      <c r="F25" s="246">
        <v>367877.39975901652</v>
      </c>
      <c r="G25" s="244">
        <v>0.33974914054707367</v>
      </c>
      <c r="H25" s="246">
        <v>1098736.0415032611</v>
      </c>
      <c r="I25" s="250">
        <v>0.36370366004612731</v>
      </c>
      <c r="J25" s="85"/>
      <c r="K25" s="87" t="str">
        <f t="shared" si="0"/>
        <v>Zemní plyn</v>
      </c>
      <c r="L25" s="77">
        <f t="shared" si="0"/>
        <v>364851.15212928032</v>
      </c>
      <c r="M25" s="77">
        <f t="shared" si="1"/>
        <v>366007.48961496423</v>
      </c>
      <c r="N25" s="77">
        <f t="shared" si="2"/>
        <v>367877.39975901652</v>
      </c>
      <c r="O25" s="82"/>
    </row>
    <row r="26" spans="1:18" x14ac:dyDescent="0.2">
      <c r="A26" s="210" t="s">
        <v>188</v>
      </c>
      <c r="B26" s="238">
        <v>-142036.1</v>
      </c>
      <c r="C26" s="240"/>
      <c r="D26" s="238">
        <v>-183089</v>
      </c>
      <c r="E26" s="240"/>
      <c r="F26" s="238">
        <v>-354138</v>
      </c>
      <c r="G26" s="240"/>
      <c r="H26" s="238">
        <v>-679263.1</v>
      </c>
      <c r="I26" s="249"/>
      <c r="J26" s="85"/>
      <c r="K26" s="87"/>
      <c r="L26" s="77"/>
      <c r="M26" s="77"/>
      <c r="N26" s="77"/>
      <c r="O26" s="82"/>
      <c r="P26" s="113"/>
      <c r="Q26" s="113"/>
      <c r="R26" s="113"/>
    </row>
    <row r="27" spans="1:18" ht="13.5" customHeight="1" x14ac:dyDescent="0.2">
      <c r="A27" s="210" t="s">
        <v>184</v>
      </c>
      <c r="B27" s="238">
        <v>491419.42600000004</v>
      </c>
      <c r="C27" s="240">
        <v>0.19262542524918844</v>
      </c>
      <c r="D27" s="238">
        <v>482216.79000000004</v>
      </c>
      <c r="E27" s="240">
        <v>0.19400457587592707</v>
      </c>
      <c r="F27" s="238">
        <v>544673.99300000002</v>
      </c>
      <c r="G27" s="240">
        <v>0.16762622851460363</v>
      </c>
      <c r="H27" s="238">
        <v>1518310.209</v>
      </c>
      <c r="I27" s="249">
        <v>0.18323586750026638</v>
      </c>
      <c r="J27" s="10"/>
      <c r="K27" s="87"/>
      <c r="L27" s="87" t="str">
        <f>+L9</f>
        <v>Červenec</v>
      </c>
      <c r="M27" s="87" t="str">
        <f>+M9</f>
        <v>Srpen</v>
      </c>
      <c r="N27" s="87" t="str">
        <f>+N9</f>
        <v>Září</v>
      </c>
      <c r="O27" s="72"/>
      <c r="P27" s="72"/>
      <c r="Q27" s="72"/>
      <c r="R27" s="72"/>
    </row>
    <row r="28" spans="1:18" ht="12.75" customHeight="1" x14ac:dyDescent="0.2">
      <c r="A28" s="208" t="s">
        <v>26</v>
      </c>
      <c r="B28" s="241">
        <v>403179.24300000002</v>
      </c>
      <c r="C28" s="244">
        <v>0.34692271368656791</v>
      </c>
      <c r="D28" s="246">
        <v>395327.826</v>
      </c>
      <c r="E28" s="244">
        <v>0.34319376795095885</v>
      </c>
      <c r="F28" s="246">
        <v>413175.217</v>
      </c>
      <c r="G28" s="244">
        <v>0.31854856500902967</v>
      </c>
      <c r="H28" s="246">
        <v>1211682.2860000001</v>
      </c>
      <c r="I28" s="250">
        <v>0.33554169565909148</v>
      </c>
      <c r="J28" s="85"/>
      <c r="K28" s="87" t="str">
        <f>+A28</f>
        <v>Průmysl</v>
      </c>
      <c r="L28" s="77">
        <f t="shared" ref="L28:L35" si="3">+B28</f>
        <v>403179.24300000002</v>
      </c>
      <c r="M28" s="77">
        <f t="shared" ref="M28:M35" si="4">+D28</f>
        <v>395327.826</v>
      </c>
      <c r="N28" s="77">
        <f t="shared" ref="N28:N35" si="5">+F28</f>
        <v>413175.217</v>
      </c>
      <c r="O28" s="72"/>
      <c r="P28" s="105"/>
      <c r="Q28" s="105"/>
      <c r="R28" s="105"/>
    </row>
    <row r="29" spans="1:18" ht="12.75" customHeight="1" x14ac:dyDescent="0.2">
      <c r="A29" s="208" t="s">
        <v>0</v>
      </c>
      <c r="B29" s="241">
        <v>41.68</v>
      </c>
      <c r="C29" s="245">
        <v>7.0215403945613787E-4</v>
      </c>
      <c r="D29" s="247">
        <v>44.862000000000002</v>
      </c>
      <c r="E29" s="245">
        <v>7.3793722579127297E-4</v>
      </c>
      <c r="F29" s="247">
        <v>94.962000000000003</v>
      </c>
      <c r="G29" s="244">
        <v>1.4494002088215694E-3</v>
      </c>
      <c r="H29" s="247">
        <v>181.50400000000002</v>
      </c>
      <c r="I29" s="250">
        <v>9.7755118526977121E-4</v>
      </c>
      <c r="J29" s="85"/>
      <c r="K29" s="87" t="str">
        <f t="shared" ref="K29:K35" si="6">+A29</f>
        <v>Energetika</v>
      </c>
      <c r="L29" s="77">
        <f t="shared" si="3"/>
        <v>41.68</v>
      </c>
      <c r="M29" s="77">
        <f t="shared" si="4"/>
        <v>44.862000000000002</v>
      </c>
      <c r="N29" s="77">
        <f t="shared" si="5"/>
        <v>94.962000000000003</v>
      </c>
      <c r="O29" s="72"/>
    </row>
    <row r="30" spans="1:18" ht="12.75" customHeight="1" x14ac:dyDescent="0.2">
      <c r="A30" s="208" t="s">
        <v>1</v>
      </c>
      <c r="B30" s="241">
        <v>298</v>
      </c>
      <c r="C30" s="245">
        <v>5.277571948536236E-2</v>
      </c>
      <c r="D30" s="247">
        <v>232.4</v>
      </c>
      <c r="E30" s="245">
        <v>4.9543333682240044E-2</v>
      </c>
      <c r="F30" s="247">
        <v>317.5</v>
      </c>
      <c r="G30" s="244">
        <v>3.1055092614600141E-2</v>
      </c>
      <c r="H30" s="247">
        <v>847.9</v>
      </c>
      <c r="I30" s="250">
        <v>4.123797580339033E-2</v>
      </c>
      <c r="J30" s="85"/>
      <c r="K30" s="87" t="str">
        <f t="shared" si="6"/>
        <v>Doprava</v>
      </c>
      <c r="L30" s="77">
        <f t="shared" si="3"/>
        <v>298</v>
      </c>
      <c r="M30" s="77">
        <f t="shared" si="4"/>
        <v>232.4</v>
      </c>
      <c r="N30" s="77">
        <f t="shared" si="5"/>
        <v>317.5</v>
      </c>
      <c r="O30" s="72"/>
    </row>
    <row r="31" spans="1:18" ht="12.75" customHeight="1" x14ac:dyDescent="0.2">
      <c r="A31" s="208" t="s">
        <v>2</v>
      </c>
      <c r="B31" s="241">
        <v>1576.48</v>
      </c>
      <c r="C31" s="245">
        <v>0.31059807980373655</v>
      </c>
      <c r="D31" s="247">
        <v>828.81</v>
      </c>
      <c r="E31" s="245">
        <v>0.24331565245267905</v>
      </c>
      <c r="F31" s="247">
        <v>1748.68</v>
      </c>
      <c r="G31" s="244">
        <v>0.26413398046168624</v>
      </c>
      <c r="H31" s="247">
        <v>4153.97</v>
      </c>
      <c r="I31" s="250">
        <v>0.27505416202528732</v>
      </c>
      <c r="J31" s="85"/>
      <c r="K31" s="87" t="str">
        <f t="shared" si="6"/>
        <v>Stavebnictví</v>
      </c>
      <c r="L31" s="77">
        <f t="shared" si="3"/>
        <v>1576.48</v>
      </c>
      <c r="M31" s="77">
        <f t="shared" si="4"/>
        <v>828.81</v>
      </c>
      <c r="N31" s="77">
        <f t="shared" si="5"/>
        <v>1748.68</v>
      </c>
    </row>
    <row r="32" spans="1:18" x14ac:dyDescent="0.2">
      <c r="A32" s="208" t="s">
        <v>6</v>
      </c>
      <c r="B32" s="241">
        <v>1177.606</v>
      </c>
      <c r="C32" s="245">
        <v>8.6809888492322781E-2</v>
      </c>
      <c r="D32" s="247">
        <v>1056.29</v>
      </c>
      <c r="E32" s="245">
        <v>8.4738787387142231E-2</v>
      </c>
      <c r="F32" s="247">
        <v>2135.56</v>
      </c>
      <c r="G32" s="244">
        <v>0.10227402087289228</v>
      </c>
      <c r="H32" s="247">
        <v>4369.4560000000001</v>
      </c>
      <c r="I32" s="250">
        <v>9.3142814302182131E-2</v>
      </c>
      <c r="J32" s="85"/>
      <c r="K32" s="87" t="str">
        <f t="shared" si="6"/>
        <v>Zemědělství a lesnictví</v>
      </c>
      <c r="L32" s="77">
        <f t="shared" si="3"/>
        <v>1177.606</v>
      </c>
      <c r="M32" s="77">
        <f t="shared" si="4"/>
        <v>1056.29</v>
      </c>
      <c r="N32" s="77">
        <f t="shared" si="5"/>
        <v>2135.56</v>
      </c>
    </row>
    <row r="33" spans="1:14" x14ac:dyDescent="0.2">
      <c r="A33" s="208" t="s">
        <v>25</v>
      </c>
      <c r="B33" s="241">
        <v>61592.771000000001</v>
      </c>
      <c r="C33" s="245">
        <v>7.2811003107583677E-2</v>
      </c>
      <c r="D33" s="247">
        <v>60984.929999999993</v>
      </c>
      <c r="E33" s="245">
        <v>7.5635771885425196E-2</v>
      </c>
      <c r="F33" s="247">
        <v>91411.104000000007</v>
      </c>
      <c r="G33" s="244">
        <v>7.7480768981572509E-2</v>
      </c>
      <c r="H33" s="247">
        <v>213988.80499999999</v>
      </c>
      <c r="I33" s="250">
        <v>7.5560618126016749E-2</v>
      </c>
      <c r="J33" s="85"/>
      <c r="K33" s="87" t="str">
        <f t="shared" si="6"/>
        <v>Domácnosti</v>
      </c>
      <c r="L33" s="77">
        <f t="shared" si="3"/>
        <v>61592.771000000001</v>
      </c>
      <c r="M33" s="77">
        <f t="shared" si="4"/>
        <v>60984.929999999993</v>
      </c>
      <c r="N33" s="77">
        <f t="shared" si="5"/>
        <v>91411.104000000007</v>
      </c>
    </row>
    <row r="34" spans="1:14" x14ac:dyDescent="0.2">
      <c r="A34" s="208" t="s">
        <v>5</v>
      </c>
      <c r="B34" s="241">
        <v>23350.476000000002</v>
      </c>
      <c r="C34" s="245">
        <v>5.4069412470654499E-2</v>
      </c>
      <c r="D34" s="247">
        <v>23547.142</v>
      </c>
      <c r="E34" s="245">
        <v>5.6275407905461976E-2</v>
      </c>
      <c r="F34" s="247">
        <v>35266.343999999997</v>
      </c>
      <c r="G34" s="244">
        <v>5.6581748215916237E-2</v>
      </c>
      <c r="H34" s="247">
        <v>82163.962</v>
      </c>
      <c r="I34" s="250">
        <v>5.5758467524297084E-2</v>
      </c>
      <c r="J34" s="85"/>
      <c r="K34" s="87" t="str">
        <f t="shared" si="6"/>
        <v>Obchod, služby, školství, zdravotnictví</v>
      </c>
      <c r="L34" s="77">
        <f t="shared" si="3"/>
        <v>23350.476000000002</v>
      </c>
      <c r="M34" s="77">
        <f t="shared" si="4"/>
        <v>23547.142</v>
      </c>
      <c r="N34" s="77">
        <f t="shared" si="5"/>
        <v>35266.343999999997</v>
      </c>
    </row>
    <row r="35" spans="1:14" x14ac:dyDescent="0.2">
      <c r="A35" s="208" t="s">
        <v>3</v>
      </c>
      <c r="B35" s="241">
        <v>203.17000000000002</v>
      </c>
      <c r="C35" s="244">
        <v>7.3687672495235746E-3</v>
      </c>
      <c r="D35" s="246">
        <v>194.53</v>
      </c>
      <c r="E35" s="244">
        <v>7.0466807735518888E-3</v>
      </c>
      <c r="F35" s="246">
        <v>524.62599999999998</v>
      </c>
      <c r="G35" s="244">
        <v>1.141349077803668E-2</v>
      </c>
      <c r="H35" s="246">
        <v>922.32600000000002</v>
      </c>
      <c r="I35" s="250">
        <v>9.1190195753324179E-3</v>
      </c>
      <c r="J35" s="85"/>
      <c r="K35" s="87" t="str">
        <f t="shared" si="6"/>
        <v>Ostatní</v>
      </c>
      <c r="L35" s="77">
        <f t="shared" si="3"/>
        <v>203.17000000000002</v>
      </c>
      <c r="M35" s="77">
        <f t="shared" si="4"/>
        <v>194.53</v>
      </c>
      <c r="N35" s="77">
        <f t="shared" si="5"/>
        <v>524.62599999999998</v>
      </c>
    </row>
    <row r="36" spans="1:14" ht="18" customHeight="1" x14ac:dyDescent="0.2">
      <c r="A36" s="110" t="s">
        <v>173</v>
      </c>
      <c r="B36" s="68"/>
      <c r="C36" s="68"/>
      <c r="D36" s="8"/>
      <c r="F36" s="10"/>
      <c r="G36" s="87"/>
      <c r="H36" s="87"/>
      <c r="I36" s="4" t="s">
        <v>78</v>
      </c>
      <c r="J36" s="87"/>
    </row>
    <row r="37" spans="1:14" x14ac:dyDescent="0.2">
      <c r="A37" s="68"/>
      <c r="B37" s="68"/>
      <c r="C37" s="68"/>
    </row>
    <row r="38" spans="1:14" x14ac:dyDescent="0.2">
      <c r="B38" s="72"/>
      <c r="C38" s="72"/>
      <c r="D38" s="72"/>
    </row>
    <row r="39" spans="1:14" x14ac:dyDescent="0.2">
      <c r="B39" s="72"/>
      <c r="C39" s="72"/>
      <c r="D39" s="72"/>
    </row>
    <row r="40" spans="1:14" x14ac:dyDescent="0.2">
      <c r="B40" s="72"/>
      <c r="C40" s="72"/>
      <c r="D40" s="72"/>
      <c r="L40" s="93" t="s">
        <v>170</v>
      </c>
      <c r="M40" s="97">
        <v>0.10938651546918862</v>
      </c>
    </row>
    <row r="41" spans="1:14" x14ac:dyDescent="0.2">
      <c r="B41" s="99"/>
      <c r="C41" s="99"/>
      <c r="D41" s="99"/>
      <c r="L41" s="93" t="s">
        <v>63</v>
      </c>
      <c r="M41" s="97">
        <v>0.15542058136173828</v>
      </c>
    </row>
    <row r="42" spans="1:14" x14ac:dyDescent="0.2">
      <c r="B42" s="72"/>
      <c r="C42" s="72"/>
      <c r="D42" s="72"/>
      <c r="L42" s="93" t="s">
        <v>125</v>
      </c>
      <c r="M42" s="97">
        <v>0.24546665493398426</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{3BAE4D39-BA4C-471E-86AC-01B67BE5D6C5}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3BAE4D39-BA4C-471E-86AC-01B67BE5D6C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Q30" sqref="Q30"/>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149</v>
      </c>
      <c r="I1" s="205" t="str">
        <f>Titulní!A35</f>
        <v>III.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14</v>
      </c>
      <c r="C5" s="405"/>
      <c r="D5" s="404" t="s">
        <v>15</v>
      </c>
      <c r="E5" s="405"/>
      <c r="F5" s="404" t="s">
        <v>16</v>
      </c>
      <c r="G5" s="405"/>
      <c r="H5" s="404" t="s">
        <v>7</v>
      </c>
      <c r="I5" s="406"/>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10153.488999999996</v>
      </c>
      <c r="C7" s="239">
        <v>0.2550090009220744</v>
      </c>
      <c r="D7" s="238">
        <v>10153.488999999996</v>
      </c>
      <c r="E7" s="239">
        <v>0.25061664757595226</v>
      </c>
      <c r="F7" s="238">
        <v>10153.488999999996</v>
      </c>
      <c r="G7" s="239">
        <v>0.25495375353361549</v>
      </c>
      <c r="H7" s="238">
        <v>10153.488999999996</v>
      </c>
      <c r="I7" s="248">
        <v>0.25495375353361549</v>
      </c>
      <c r="J7" s="95"/>
      <c r="O7" s="60"/>
    </row>
    <row r="8" spans="1:15" x14ac:dyDescent="0.2">
      <c r="A8" s="209" t="s">
        <v>182</v>
      </c>
      <c r="B8" s="238">
        <v>1948807.2599999991</v>
      </c>
      <c r="C8" s="239">
        <v>0.24269548200909571</v>
      </c>
      <c r="D8" s="238">
        <v>1846286.368</v>
      </c>
      <c r="E8" s="239">
        <v>0.24038614331950439</v>
      </c>
      <c r="F8" s="238">
        <v>2043708.1770000008</v>
      </c>
      <c r="G8" s="239">
        <v>0.23316454771718001</v>
      </c>
      <c r="H8" s="238">
        <v>5838801.8049999997</v>
      </c>
      <c r="I8" s="248">
        <v>0.23855760401546328</v>
      </c>
      <c r="J8" s="95"/>
      <c r="O8" s="60"/>
    </row>
    <row r="9" spans="1:15" x14ac:dyDescent="0.2">
      <c r="A9" s="209" t="s">
        <v>183</v>
      </c>
      <c r="B9" s="238">
        <v>511783.84699999995</v>
      </c>
      <c r="C9" s="240">
        <v>0.169751053302998</v>
      </c>
      <c r="D9" s="238">
        <v>499283.815</v>
      </c>
      <c r="E9" s="240">
        <v>0.1688969492881485</v>
      </c>
      <c r="F9" s="238">
        <v>620064.31699999992</v>
      </c>
      <c r="G9" s="240">
        <v>0.16736921846651706</v>
      </c>
      <c r="H9" s="238">
        <v>1631131.9789999998</v>
      </c>
      <c r="I9" s="249">
        <v>0.16857812936944785</v>
      </c>
      <c r="J9" s="85"/>
      <c r="K9" s="87"/>
      <c r="L9" s="87" t="str">
        <f>+B5</f>
        <v>Červenec</v>
      </c>
      <c r="M9" s="87" t="str">
        <f>+D5</f>
        <v>Srpen</v>
      </c>
      <c r="N9" s="87" t="str">
        <f>+F5</f>
        <v>Září</v>
      </c>
      <c r="O9" s="88"/>
    </row>
    <row r="10" spans="1:15" x14ac:dyDescent="0.2">
      <c r="A10" s="208" t="s">
        <v>41</v>
      </c>
      <c r="B10" s="241">
        <v>85101.992999999988</v>
      </c>
      <c r="C10" s="242">
        <v>0.29189695902730106</v>
      </c>
      <c r="D10" s="246">
        <v>86790.14</v>
      </c>
      <c r="E10" s="244">
        <v>0.27065264047716325</v>
      </c>
      <c r="F10" s="246">
        <v>88959.98</v>
      </c>
      <c r="G10" s="244">
        <v>0.23474493681036154</v>
      </c>
      <c r="H10" s="246">
        <v>260852.11299999995</v>
      </c>
      <c r="I10" s="250">
        <v>0.2631726823395395</v>
      </c>
      <c r="J10" s="85"/>
      <c r="K10" s="87" t="str">
        <f>+A10</f>
        <v>Biomasa</v>
      </c>
      <c r="L10" s="77">
        <f>+B10</f>
        <v>85101.992999999988</v>
      </c>
      <c r="M10" s="77">
        <f>+D10</f>
        <v>86790.14</v>
      </c>
      <c r="N10" s="77">
        <f>+F10</f>
        <v>88959.98</v>
      </c>
      <c r="O10" s="105"/>
    </row>
    <row r="11" spans="1:15" x14ac:dyDescent="0.2">
      <c r="A11" s="208" t="s">
        <v>40</v>
      </c>
      <c r="B11" s="241">
        <v>2102.4609999999998</v>
      </c>
      <c r="C11" s="243">
        <v>7.2884424893607538E-2</v>
      </c>
      <c r="D11" s="247">
        <v>2087.252</v>
      </c>
      <c r="E11" s="245">
        <v>7.5836631937537327E-2</v>
      </c>
      <c r="F11" s="247">
        <v>2001.69</v>
      </c>
      <c r="G11" s="244">
        <v>6.00642402816867E-2</v>
      </c>
      <c r="H11" s="247">
        <v>6191.4030000000002</v>
      </c>
      <c r="I11" s="250">
        <v>6.9027038531437462E-2</v>
      </c>
      <c r="J11" s="85"/>
      <c r="K11" s="87" t="str">
        <f t="shared" ref="K11:L25" si="0">+A11</f>
        <v>Bioplyn</v>
      </c>
      <c r="L11" s="77">
        <f t="shared" si="0"/>
        <v>2102.4609999999998</v>
      </c>
      <c r="M11" s="77">
        <f t="shared" ref="M11:M25" si="1">+D11</f>
        <v>2087.252</v>
      </c>
      <c r="N11" s="77">
        <f t="shared" ref="N11:N25" si="2">+F11</f>
        <v>2001.69</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5" x14ac:dyDescent="0.2">
      <c r="A14" s="208" t="s">
        <v>65</v>
      </c>
      <c r="B14" s="241">
        <v>140</v>
      </c>
      <c r="C14" s="243">
        <v>8.2617804136791484E-2</v>
      </c>
      <c r="D14" s="247">
        <v>144</v>
      </c>
      <c r="E14" s="245">
        <v>9.1534344448823399E-2</v>
      </c>
      <c r="F14" s="247">
        <v>141</v>
      </c>
      <c r="G14" s="244">
        <v>0.11213526216588064</v>
      </c>
      <c r="H14" s="247">
        <v>425</v>
      </c>
      <c r="I14" s="250">
        <v>9.3919746129401516E-2</v>
      </c>
      <c r="J14" s="85"/>
      <c r="K14" s="87" t="str">
        <f t="shared" si="0"/>
        <v>Energie prostředí (tepelné čerpadlo)</v>
      </c>
      <c r="L14" s="77">
        <f t="shared" si="0"/>
        <v>140</v>
      </c>
      <c r="M14" s="77">
        <f t="shared" si="1"/>
        <v>144</v>
      </c>
      <c r="N14" s="77">
        <f t="shared" si="2"/>
        <v>141</v>
      </c>
      <c r="O14" s="105"/>
    </row>
    <row r="15" spans="1:15" x14ac:dyDescent="0.2">
      <c r="A15" s="208" t="s">
        <v>66</v>
      </c>
      <c r="B15" s="241">
        <v>14</v>
      </c>
      <c r="C15" s="243">
        <v>0.1749671936511904</v>
      </c>
      <c r="D15" s="247">
        <v>13</v>
      </c>
      <c r="E15" s="245">
        <v>0.16616391431054756</v>
      </c>
      <c r="F15" s="247">
        <v>7</v>
      </c>
      <c r="G15" s="244">
        <v>0.12330021841752978</v>
      </c>
      <c r="H15" s="247">
        <v>34</v>
      </c>
      <c r="I15" s="250">
        <v>0.15812261944071099</v>
      </c>
      <c r="J15" s="85"/>
      <c r="K15" s="87" t="str">
        <f t="shared" si="0"/>
        <v>Energie Slunce (solární kolektor)</v>
      </c>
      <c r="L15" s="77">
        <f t="shared" si="0"/>
        <v>14</v>
      </c>
      <c r="M15" s="77">
        <f t="shared" si="1"/>
        <v>13</v>
      </c>
      <c r="N15" s="77">
        <f t="shared" si="2"/>
        <v>7</v>
      </c>
      <c r="O15" s="105"/>
    </row>
    <row r="16" spans="1:15" x14ac:dyDescent="0.2">
      <c r="A16" s="208" t="s">
        <v>38</v>
      </c>
      <c r="B16" s="241">
        <v>363820.12199999997</v>
      </c>
      <c r="C16" s="243">
        <v>0.35648931913304505</v>
      </c>
      <c r="D16" s="247">
        <v>335611.15299999999</v>
      </c>
      <c r="E16" s="245">
        <v>0.3486203552394832</v>
      </c>
      <c r="F16" s="247">
        <v>464424.54199999996</v>
      </c>
      <c r="G16" s="244">
        <v>0.31846986301542518</v>
      </c>
      <c r="H16" s="247">
        <v>1163855.8169999998</v>
      </c>
      <c r="I16" s="250">
        <v>0.33817805350216978</v>
      </c>
      <c r="J16" s="85"/>
      <c r="K16" s="87" t="str">
        <f t="shared" si="0"/>
        <v>Hnědé uhlí</v>
      </c>
      <c r="L16" s="77">
        <f t="shared" si="0"/>
        <v>363820.12199999997</v>
      </c>
      <c r="M16" s="77">
        <f t="shared" si="1"/>
        <v>335611.15299999999</v>
      </c>
      <c r="N16" s="77">
        <f t="shared" si="2"/>
        <v>464424.54199999996</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3</v>
      </c>
      <c r="C19" s="243">
        <v>4.1107905744998369E-5</v>
      </c>
      <c r="D19" s="247">
        <v>0</v>
      </c>
      <c r="E19" s="245">
        <v>0</v>
      </c>
      <c r="F19" s="247">
        <v>0</v>
      </c>
      <c r="G19" s="244">
        <v>0</v>
      </c>
      <c r="H19" s="247">
        <v>3</v>
      </c>
      <c r="I19" s="250">
        <v>1.3034480389042049E-5</v>
      </c>
      <c r="J19" s="85"/>
      <c r="K19" s="87" t="str">
        <f t="shared" si="0"/>
        <v>Odpadní teplo</v>
      </c>
      <c r="L19" s="77">
        <f t="shared" si="0"/>
        <v>3</v>
      </c>
      <c r="M19" s="77">
        <f t="shared" si="1"/>
        <v>0</v>
      </c>
      <c r="N19" s="77">
        <f t="shared" si="2"/>
        <v>0</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1131.19</v>
      </c>
      <c r="C21" s="243">
        <v>5.646246702841042E-3</v>
      </c>
      <c r="D21" s="247">
        <v>1030.52</v>
      </c>
      <c r="E21" s="245">
        <v>5.0845911430689554E-3</v>
      </c>
      <c r="F21" s="247">
        <v>1241.72</v>
      </c>
      <c r="G21" s="244">
        <v>6.6403880366989803E-3</v>
      </c>
      <c r="H21" s="247">
        <v>3403.4300000000003</v>
      </c>
      <c r="I21" s="250">
        <v>5.7683895195259245E-3</v>
      </c>
      <c r="J21" s="85"/>
      <c r="K21" s="87" t="str">
        <f t="shared" si="0"/>
        <v>Ostatní pevná paliva</v>
      </c>
      <c r="L21" s="77">
        <f t="shared" si="0"/>
        <v>1131.19</v>
      </c>
      <c r="M21" s="77">
        <f t="shared" si="1"/>
        <v>1030.52</v>
      </c>
      <c r="N21" s="77">
        <f t="shared" si="2"/>
        <v>1241.72</v>
      </c>
      <c r="O21" s="105"/>
    </row>
    <row r="22" spans="1:18" x14ac:dyDescent="0.2">
      <c r="A22" s="208" t="s">
        <v>33</v>
      </c>
      <c r="B22" s="241">
        <v>7568</v>
      </c>
      <c r="C22" s="243">
        <v>4.2687083305986438E-2</v>
      </c>
      <c r="D22" s="247">
        <v>23284</v>
      </c>
      <c r="E22" s="245">
        <v>9.5834453645120901E-2</v>
      </c>
      <c r="F22" s="247">
        <v>9568</v>
      </c>
      <c r="G22" s="244">
        <v>4.1656810652785432E-2</v>
      </c>
      <c r="H22" s="247">
        <v>40420</v>
      </c>
      <c r="I22" s="250">
        <v>6.2190630366706558E-2</v>
      </c>
      <c r="J22" s="85"/>
      <c r="K22" s="87" t="str">
        <f t="shared" si="0"/>
        <v>Ostatní plyny</v>
      </c>
      <c r="L22" s="77">
        <f t="shared" si="0"/>
        <v>7568</v>
      </c>
      <c r="M22" s="77">
        <f t="shared" si="1"/>
        <v>23284</v>
      </c>
      <c r="N22" s="77">
        <f t="shared" si="2"/>
        <v>9568</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201.06700000000001</v>
      </c>
      <c r="C24" s="243">
        <v>1.5153166303111858E-2</v>
      </c>
      <c r="D24" s="247">
        <v>21.44</v>
      </c>
      <c r="E24" s="245">
        <v>1.1723194811173999E-2</v>
      </c>
      <c r="F24" s="247">
        <v>47.02</v>
      </c>
      <c r="G24" s="244">
        <v>9.6142069434530467E-3</v>
      </c>
      <c r="H24" s="247">
        <v>269.52699999999999</v>
      </c>
      <c r="I24" s="250">
        <v>1.3484097962689357E-2</v>
      </c>
      <c r="J24" s="85"/>
      <c r="K24" s="87" t="str">
        <f t="shared" si="0"/>
        <v>Topné oleje</v>
      </c>
      <c r="L24" s="77">
        <f t="shared" si="0"/>
        <v>201.06700000000001</v>
      </c>
      <c r="M24" s="77">
        <f t="shared" si="1"/>
        <v>21.44</v>
      </c>
      <c r="N24" s="77">
        <f t="shared" si="2"/>
        <v>47.02</v>
      </c>
      <c r="O24" s="105"/>
    </row>
    <row r="25" spans="1:18" x14ac:dyDescent="0.2">
      <c r="A25" s="208" t="s">
        <v>31</v>
      </c>
      <c r="B25" s="241">
        <v>51702.013999999996</v>
      </c>
      <c r="C25" s="242">
        <v>5.1484192963307474E-2</v>
      </c>
      <c r="D25" s="246">
        <v>50302.31</v>
      </c>
      <c r="E25" s="244">
        <v>5.386015302481121E-2</v>
      </c>
      <c r="F25" s="246">
        <v>53673.365000000005</v>
      </c>
      <c r="G25" s="244">
        <v>4.9569447976322567E-2</v>
      </c>
      <c r="H25" s="246">
        <v>155677.68900000001</v>
      </c>
      <c r="I25" s="250">
        <v>5.1532436488891394E-2</v>
      </c>
      <c r="J25" s="85"/>
      <c r="K25" s="87" t="str">
        <f t="shared" si="0"/>
        <v>Zemní plyn</v>
      </c>
      <c r="L25" s="77">
        <f t="shared" si="0"/>
        <v>51702.013999999996</v>
      </c>
      <c r="M25" s="77">
        <f t="shared" si="1"/>
        <v>50302.31</v>
      </c>
      <c r="N25" s="77">
        <f t="shared" si="2"/>
        <v>53673.365000000005</v>
      </c>
      <c r="O25" s="82"/>
    </row>
    <row r="26" spans="1:18" ht="13.5" customHeight="1" x14ac:dyDescent="0.2">
      <c r="A26" s="210" t="s">
        <v>184</v>
      </c>
      <c r="B26" s="238">
        <v>413653.4659999999</v>
      </c>
      <c r="C26" s="240">
        <v>0.16214290802995379</v>
      </c>
      <c r="D26" s="238">
        <v>396441.77600000013</v>
      </c>
      <c r="E26" s="240">
        <v>0.15949572932203232</v>
      </c>
      <c r="F26" s="238">
        <v>520402.94300000003</v>
      </c>
      <c r="G26" s="240">
        <v>0.16015668778771716</v>
      </c>
      <c r="H26" s="238">
        <v>1330498.1850000001</v>
      </c>
      <c r="I26" s="249">
        <v>0.16056994657012472</v>
      </c>
      <c r="J26" s="10"/>
      <c r="K26" s="87"/>
      <c r="L26" s="87" t="str">
        <f>+L9</f>
        <v>Červenec</v>
      </c>
      <c r="M26" s="87" t="str">
        <f>+M9</f>
        <v>Srpen</v>
      </c>
      <c r="N26" s="87" t="str">
        <f>+N9</f>
        <v>Září</v>
      </c>
      <c r="O26" s="72"/>
      <c r="P26" s="99"/>
      <c r="Q26" s="99"/>
      <c r="R26" s="99"/>
    </row>
    <row r="27" spans="1:18" ht="12.75" customHeight="1" x14ac:dyDescent="0.2">
      <c r="A27" s="208" t="s">
        <v>26</v>
      </c>
      <c r="B27" s="241">
        <v>244780.73099999997</v>
      </c>
      <c r="C27" s="244">
        <v>0.21062591125679994</v>
      </c>
      <c r="D27" s="246">
        <v>246904.87800000006</v>
      </c>
      <c r="E27" s="244">
        <v>0.21434417168067449</v>
      </c>
      <c r="F27" s="246">
        <v>303379.09200000006</v>
      </c>
      <c r="G27" s="244">
        <v>0.23389828439381546</v>
      </c>
      <c r="H27" s="246">
        <v>795064.70100000012</v>
      </c>
      <c r="I27" s="250">
        <v>0.22017104732372772</v>
      </c>
      <c r="J27" s="85"/>
      <c r="K27" s="87" t="str">
        <f>+A27</f>
        <v>Průmysl</v>
      </c>
      <c r="L27" s="77">
        <f t="shared" ref="L27:L34" si="3">+B27</f>
        <v>244780.73099999997</v>
      </c>
      <c r="M27" s="77">
        <f t="shared" ref="M27:M34" si="4">+D27</f>
        <v>246904.87800000006</v>
      </c>
      <c r="N27" s="77">
        <f t="shared" ref="N27:N34" si="5">+F27</f>
        <v>303379.09200000006</v>
      </c>
      <c r="O27" s="72"/>
      <c r="P27" s="105"/>
      <c r="Q27" s="105"/>
      <c r="R27" s="105"/>
    </row>
    <row r="28" spans="1:18" ht="12.75" customHeight="1" x14ac:dyDescent="0.2">
      <c r="A28" s="208" t="s">
        <v>0</v>
      </c>
      <c r="B28" s="241">
        <v>13215.310000000001</v>
      </c>
      <c r="C28" s="245">
        <v>0.22262915784945042</v>
      </c>
      <c r="D28" s="247">
        <v>12201.780999999999</v>
      </c>
      <c r="E28" s="245">
        <v>0.20070769071491829</v>
      </c>
      <c r="F28" s="247">
        <v>10609.470000000001</v>
      </c>
      <c r="G28" s="244">
        <v>0.16193180465329476</v>
      </c>
      <c r="H28" s="247">
        <v>36026.561000000002</v>
      </c>
      <c r="I28" s="250">
        <v>0.19403323015880483</v>
      </c>
      <c r="J28" s="85"/>
      <c r="K28" s="87" t="str">
        <f t="shared" ref="K28:K34" si="6">+A28</f>
        <v>Energetika</v>
      </c>
      <c r="L28" s="77">
        <f t="shared" si="3"/>
        <v>13215.310000000001</v>
      </c>
      <c r="M28" s="77">
        <f t="shared" si="4"/>
        <v>12201.780999999999</v>
      </c>
      <c r="N28" s="77">
        <f t="shared" si="5"/>
        <v>10609.470000000001</v>
      </c>
      <c r="O28" s="72"/>
    </row>
    <row r="29" spans="1:18" ht="12.75" customHeight="1" x14ac:dyDescent="0.2">
      <c r="A29" s="208" t="s">
        <v>1</v>
      </c>
      <c r="B29" s="241">
        <v>998.13</v>
      </c>
      <c r="C29" s="245">
        <v>0.17676855332189506</v>
      </c>
      <c r="D29" s="247">
        <v>738.9</v>
      </c>
      <c r="E29" s="245">
        <v>0.15751966117817198</v>
      </c>
      <c r="F29" s="247">
        <v>2053.9850000000001</v>
      </c>
      <c r="G29" s="244">
        <v>0.20090297450078576</v>
      </c>
      <c r="H29" s="247">
        <v>3791.0150000000003</v>
      </c>
      <c r="I29" s="250">
        <v>0.1843776209933834</v>
      </c>
      <c r="J29" s="85"/>
      <c r="K29" s="87" t="str">
        <f t="shared" si="6"/>
        <v>Doprava</v>
      </c>
      <c r="L29" s="77">
        <f t="shared" si="3"/>
        <v>998.13</v>
      </c>
      <c r="M29" s="77">
        <f t="shared" si="4"/>
        <v>738.9</v>
      </c>
      <c r="N29" s="77">
        <f t="shared" si="5"/>
        <v>2053.9850000000001</v>
      </c>
      <c r="O29" s="72"/>
    </row>
    <row r="30" spans="1:18" ht="12.75" customHeight="1" x14ac:dyDescent="0.2">
      <c r="A30" s="208" t="s">
        <v>2</v>
      </c>
      <c r="B30" s="241">
        <v>14.396000000000001</v>
      </c>
      <c r="C30" s="245">
        <v>2.8362998305431031E-3</v>
      </c>
      <c r="D30" s="247">
        <v>12.997</v>
      </c>
      <c r="E30" s="245">
        <v>3.8155590966897955E-3</v>
      </c>
      <c r="F30" s="247">
        <v>222.077</v>
      </c>
      <c r="G30" s="244">
        <v>3.3544205903304147E-2</v>
      </c>
      <c r="H30" s="247">
        <v>249.47</v>
      </c>
      <c r="I30" s="250">
        <v>1.6518598304862197E-2</v>
      </c>
      <c r="J30" s="85"/>
      <c r="K30" s="87" t="str">
        <f t="shared" si="6"/>
        <v>Stavebnictví</v>
      </c>
      <c r="L30" s="77">
        <f t="shared" si="3"/>
        <v>14.396000000000001</v>
      </c>
      <c r="M30" s="77">
        <f t="shared" si="4"/>
        <v>12.997</v>
      </c>
      <c r="N30" s="77">
        <f t="shared" si="5"/>
        <v>222.077</v>
      </c>
    </row>
    <row r="31" spans="1:18" x14ac:dyDescent="0.2">
      <c r="A31" s="208" t="s">
        <v>6</v>
      </c>
      <c r="B31" s="241">
        <v>2574.1099999999997</v>
      </c>
      <c r="C31" s="245">
        <v>0.18975633791520505</v>
      </c>
      <c r="D31" s="247">
        <v>2669.28</v>
      </c>
      <c r="E31" s="245">
        <v>0.21413773717137438</v>
      </c>
      <c r="F31" s="247">
        <v>5171.3799999999992</v>
      </c>
      <c r="G31" s="244">
        <v>0.24766235837984305</v>
      </c>
      <c r="H31" s="247">
        <v>10414.769999999999</v>
      </c>
      <c r="I31" s="250">
        <v>0.22200955636352379</v>
      </c>
      <c r="J31" s="85"/>
      <c r="K31" s="87" t="str">
        <f t="shared" si="6"/>
        <v>Zemědělství a lesnictví</v>
      </c>
      <c r="L31" s="77">
        <f t="shared" si="3"/>
        <v>2574.1099999999997</v>
      </c>
      <c r="M31" s="77">
        <f t="shared" si="4"/>
        <v>2669.28</v>
      </c>
      <c r="N31" s="77">
        <f t="shared" si="5"/>
        <v>5171.3799999999992</v>
      </c>
    </row>
    <row r="32" spans="1:18" x14ac:dyDescent="0.2">
      <c r="A32" s="208" t="s">
        <v>25</v>
      </c>
      <c r="B32" s="241">
        <v>108785.54099999998</v>
      </c>
      <c r="C32" s="245">
        <v>0.12859925337360076</v>
      </c>
      <c r="D32" s="247">
        <v>96351.232000000018</v>
      </c>
      <c r="E32" s="245">
        <v>0.11949837122764072</v>
      </c>
      <c r="F32" s="247">
        <v>140535.54399999999</v>
      </c>
      <c r="G32" s="244">
        <v>0.11911902976648897</v>
      </c>
      <c r="H32" s="247">
        <v>345672.31699999998</v>
      </c>
      <c r="I32" s="250">
        <v>0.12205878686771679</v>
      </c>
      <c r="J32" s="85"/>
      <c r="K32" s="87" t="str">
        <f t="shared" si="6"/>
        <v>Domácnosti</v>
      </c>
      <c r="L32" s="77">
        <f t="shared" si="3"/>
        <v>108785.54099999998</v>
      </c>
      <c r="M32" s="77">
        <f t="shared" si="4"/>
        <v>96351.232000000018</v>
      </c>
      <c r="N32" s="77">
        <f t="shared" si="5"/>
        <v>140535.54399999999</v>
      </c>
    </row>
    <row r="33" spans="1:14" x14ac:dyDescent="0.2">
      <c r="A33" s="208" t="s">
        <v>5</v>
      </c>
      <c r="B33" s="241">
        <v>39423.957999999991</v>
      </c>
      <c r="C33" s="245">
        <v>9.1288513618641376E-2</v>
      </c>
      <c r="D33" s="247">
        <v>33991.69200000001</v>
      </c>
      <c r="E33" s="245">
        <v>8.1236879307766061E-2</v>
      </c>
      <c r="F33" s="247">
        <v>53255.727000000014</v>
      </c>
      <c r="G33" s="244">
        <v>8.544413155414049E-2</v>
      </c>
      <c r="H33" s="247">
        <v>126671.37700000001</v>
      </c>
      <c r="I33" s="250">
        <v>8.5962284300658401E-2</v>
      </c>
      <c r="J33" s="85"/>
      <c r="K33" s="87" t="str">
        <f t="shared" si="6"/>
        <v>Obchod, služby, školství, zdravotnictví</v>
      </c>
      <c r="L33" s="77">
        <f t="shared" si="3"/>
        <v>39423.957999999991</v>
      </c>
      <c r="M33" s="77">
        <f t="shared" si="4"/>
        <v>33991.69200000001</v>
      </c>
      <c r="N33" s="77">
        <f t="shared" si="5"/>
        <v>53255.727000000014</v>
      </c>
    </row>
    <row r="34" spans="1:14" x14ac:dyDescent="0.2">
      <c r="A34" s="208" t="s">
        <v>3</v>
      </c>
      <c r="B34" s="241">
        <v>3861.29</v>
      </c>
      <c r="C34" s="244">
        <v>0.14004502285235457</v>
      </c>
      <c r="D34" s="246">
        <v>3571.0159999999996</v>
      </c>
      <c r="E34" s="244">
        <v>0.12935696185290788</v>
      </c>
      <c r="F34" s="246">
        <v>5175.6679999999997</v>
      </c>
      <c r="G34" s="244">
        <v>0.1125991448921318</v>
      </c>
      <c r="H34" s="246">
        <v>12607.973999999998</v>
      </c>
      <c r="I34" s="250">
        <v>0.12465479853249517</v>
      </c>
      <c r="J34" s="85"/>
      <c r="K34" s="87" t="str">
        <f t="shared" si="6"/>
        <v>Ostatní</v>
      </c>
      <c r="L34" s="77">
        <f t="shared" si="3"/>
        <v>3861.29</v>
      </c>
      <c r="M34" s="77">
        <f t="shared" si="4"/>
        <v>3571.0159999999996</v>
      </c>
      <c r="N34" s="77">
        <f t="shared" si="5"/>
        <v>5175.6679999999997</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0.25495375353361549</v>
      </c>
    </row>
    <row r="40" spans="1:14" x14ac:dyDescent="0.2">
      <c r="B40" s="99"/>
      <c r="C40" s="99"/>
      <c r="D40" s="99"/>
      <c r="L40" s="93" t="s">
        <v>63</v>
      </c>
      <c r="M40" s="97">
        <v>0.23855760401546328</v>
      </c>
    </row>
    <row r="41" spans="1:14" x14ac:dyDescent="0.2">
      <c r="B41" s="72"/>
      <c r="C41" s="72"/>
      <c r="D41" s="72"/>
      <c r="L41" s="93" t="s">
        <v>125</v>
      </c>
      <c r="M41" s="97">
        <v>0.16857812936944785</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{B6095D53-D731-43D5-9334-7A24E669E498}</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{92FB6F79-F88E-4FD7-819E-16C5048941A1}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B6095D53-D731-43D5-9334-7A24E669E498}">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92FB6F79-F88E-4FD7-819E-16C5048941A1}">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136</v>
      </c>
      <c r="I1" s="205" t="str">
        <f>Titulní!A35</f>
        <v>III.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14</v>
      </c>
      <c r="C5" s="405"/>
      <c r="D5" s="404" t="s">
        <v>15</v>
      </c>
      <c r="E5" s="405"/>
      <c r="F5" s="404" t="s">
        <v>16</v>
      </c>
      <c r="G5" s="405"/>
      <c r="H5" s="404" t="s">
        <v>7</v>
      </c>
      <c r="I5" s="406"/>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1428.9959999999999</v>
      </c>
      <c r="C7" s="239">
        <v>3.5889815046004456E-2</v>
      </c>
      <c r="D7" s="238">
        <v>1428.9919999999997</v>
      </c>
      <c r="E7" s="239">
        <v>3.5271539118509436E-2</v>
      </c>
      <c r="F7" s="238">
        <v>1429.1189999999997</v>
      </c>
      <c r="G7" s="239">
        <v>3.5885128087124248E-2</v>
      </c>
      <c r="H7" s="238">
        <v>1429.1189999999997</v>
      </c>
      <c r="I7" s="248">
        <v>3.5885128087124248E-2</v>
      </c>
      <c r="J7" s="95"/>
      <c r="O7" s="60"/>
    </row>
    <row r="8" spans="1:15" x14ac:dyDescent="0.2">
      <c r="A8" s="209" t="s">
        <v>182</v>
      </c>
      <c r="B8" s="238">
        <v>347149.34500000003</v>
      </c>
      <c r="C8" s="239">
        <v>4.3232380822471335E-2</v>
      </c>
      <c r="D8" s="238">
        <v>390303.15900000004</v>
      </c>
      <c r="E8" s="239">
        <v>5.0817399046857566E-2</v>
      </c>
      <c r="F8" s="238">
        <v>453031.15299999999</v>
      </c>
      <c r="G8" s="239">
        <v>5.1685854702648928E-2</v>
      </c>
      <c r="H8" s="238">
        <v>1190483.6570000001</v>
      </c>
      <c r="I8" s="248">
        <v>4.8639933040763091E-2</v>
      </c>
      <c r="J8" s="95"/>
      <c r="O8" s="60"/>
    </row>
    <row r="9" spans="1:15" x14ac:dyDescent="0.2">
      <c r="A9" s="209" t="s">
        <v>183</v>
      </c>
      <c r="B9" s="238">
        <v>143862.93414507507</v>
      </c>
      <c r="C9" s="240">
        <v>4.7717185185773031E-2</v>
      </c>
      <c r="D9" s="238">
        <v>151770.2966077796</v>
      </c>
      <c r="E9" s="240">
        <v>5.1340618941576162E-2</v>
      </c>
      <c r="F9" s="238">
        <v>180651.44559972663</v>
      </c>
      <c r="G9" s="240">
        <v>4.8761862980857149E-2</v>
      </c>
      <c r="H9" s="238">
        <v>476284.6763525813</v>
      </c>
      <c r="I9" s="249">
        <v>4.9224207985962769E-2</v>
      </c>
      <c r="J9" s="85"/>
      <c r="K9" s="87"/>
      <c r="L9" s="87" t="str">
        <f>+B5</f>
        <v>Červenec</v>
      </c>
      <c r="M9" s="87" t="str">
        <f>+D5</f>
        <v>Srpen</v>
      </c>
      <c r="N9" s="87" t="str">
        <f>+F5</f>
        <v>Září</v>
      </c>
      <c r="O9" s="88"/>
    </row>
    <row r="10" spans="1:15" x14ac:dyDescent="0.2">
      <c r="A10" s="208" t="s">
        <v>41</v>
      </c>
      <c r="B10" s="241">
        <v>5502.5940000000001</v>
      </c>
      <c r="C10" s="242">
        <v>1.8873711399001819E-2</v>
      </c>
      <c r="D10" s="246">
        <v>10984.541000000001</v>
      </c>
      <c r="E10" s="244">
        <v>3.4254985947478125E-2</v>
      </c>
      <c r="F10" s="246">
        <v>9286.0169999999998</v>
      </c>
      <c r="G10" s="244">
        <v>2.4503664163199487E-2</v>
      </c>
      <c r="H10" s="246">
        <v>25773.152000000002</v>
      </c>
      <c r="I10" s="250">
        <v>2.6002432819797278E-2</v>
      </c>
      <c r="J10" s="85"/>
      <c r="K10" s="87" t="str">
        <f>+A10</f>
        <v>Biomasa</v>
      </c>
      <c r="L10" s="77">
        <f>+B10</f>
        <v>5502.5940000000001</v>
      </c>
      <c r="M10" s="77">
        <f>+D10</f>
        <v>10984.541000000001</v>
      </c>
      <c r="N10" s="77">
        <f>+F10</f>
        <v>9286.0169999999998</v>
      </c>
      <c r="O10" s="105"/>
    </row>
    <row r="11" spans="1:15" x14ac:dyDescent="0.2">
      <c r="A11" s="208" t="s">
        <v>40</v>
      </c>
      <c r="B11" s="241">
        <v>937.46</v>
      </c>
      <c r="C11" s="243">
        <v>3.2498216595105135E-2</v>
      </c>
      <c r="D11" s="247">
        <v>717.03</v>
      </c>
      <c r="E11" s="245">
        <v>2.6052024479158432E-2</v>
      </c>
      <c r="F11" s="247">
        <v>876.23</v>
      </c>
      <c r="G11" s="244">
        <v>2.6292827192033897E-2</v>
      </c>
      <c r="H11" s="247">
        <v>2530.7200000000003</v>
      </c>
      <c r="I11" s="250">
        <v>2.8214623882871045E-2</v>
      </c>
      <c r="J11" s="85"/>
      <c r="K11" s="87" t="str">
        <f t="shared" ref="K11:L25" si="0">+A11</f>
        <v>Bioplyn</v>
      </c>
      <c r="L11" s="77">
        <f t="shared" si="0"/>
        <v>937.46</v>
      </c>
      <c r="M11" s="77">
        <f t="shared" ref="M11:M25" si="1">+D11</f>
        <v>717.03</v>
      </c>
      <c r="N11" s="77">
        <f t="shared" ref="N11:N25" si="2">+F11</f>
        <v>876.23</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110.4</v>
      </c>
      <c r="C13" s="243">
        <v>0.18358051851519275</v>
      </c>
      <c r="D13" s="247">
        <v>90.9</v>
      </c>
      <c r="E13" s="245">
        <v>8.429232466918278E-2</v>
      </c>
      <c r="F13" s="247">
        <v>86.8</v>
      </c>
      <c r="G13" s="244">
        <v>9.698909207929865E-2</v>
      </c>
      <c r="H13" s="247">
        <v>288.10000000000002</v>
      </c>
      <c r="I13" s="250">
        <v>0.11189622741539135</v>
      </c>
      <c r="J13" s="85"/>
      <c r="K13" s="87" t="str">
        <f t="shared" si="0"/>
        <v>Elektrická energie</v>
      </c>
      <c r="L13" s="77">
        <f t="shared" si="0"/>
        <v>110.4</v>
      </c>
      <c r="M13" s="77">
        <f t="shared" si="1"/>
        <v>90.9</v>
      </c>
      <c r="N13" s="77">
        <f t="shared" si="2"/>
        <v>86.8</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81119.94</v>
      </c>
      <c r="C16" s="243">
        <v>7.9485411691202365E-2</v>
      </c>
      <c r="D16" s="247">
        <v>74167.540999999997</v>
      </c>
      <c r="E16" s="245">
        <v>7.7042476865060966E-2</v>
      </c>
      <c r="F16" s="247">
        <v>93882.58</v>
      </c>
      <c r="G16" s="244">
        <v>6.4378105996247492E-2</v>
      </c>
      <c r="H16" s="247">
        <v>249170.06099999999</v>
      </c>
      <c r="I16" s="250">
        <v>7.2400588620331593E-2</v>
      </c>
      <c r="J16" s="85"/>
      <c r="K16" s="87" t="str">
        <f t="shared" si="0"/>
        <v>Hnědé uhlí</v>
      </c>
      <c r="L16" s="77">
        <f t="shared" si="0"/>
        <v>81119.94</v>
      </c>
      <c r="M16" s="77">
        <f t="shared" si="1"/>
        <v>74167.540999999997</v>
      </c>
      <c r="N16" s="77">
        <f t="shared" si="2"/>
        <v>93882.58</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799</v>
      </c>
      <c r="C19" s="243">
        <v>1.09484055634179E-2</v>
      </c>
      <c r="D19" s="247">
        <v>545</v>
      </c>
      <c r="E19" s="245">
        <v>7.4203122456500785E-3</v>
      </c>
      <c r="F19" s="247">
        <v>1166</v>
      </c>
      <c r="G19" s="244">
        <v>1.3925203860625431E-2</v>
      </c>
      <c r="H19" s="247">
        <v>2510</v>
      </c>
      <c r="I19" s="250">
        <v>1.0905515258831846E-2</v>
      </c>
      <c r="J19" s="85"/>
      <c r="K19" s="87" t="str">
        <f t="shared" si="0"/>
        <v>Odpadní teplo</v>
      </c>
      <c r="L19" s="77">
        <f t="shared" si="0"/>
        <v>799</v>
      </c>
      <c r="M19" s="77">
        <f t="shared" si="1"/>
        <v>545</v>
      </c>
      <c r="N19" s="77">
        <f t="shared" si="2"/>
        <v>1166</v>
      </c>
      <c r="O19" s="105"/>
    </row>
    <row r="20" spans="1:18" x14ac:dyDescent="0.2">
      <c r="A20" s="208" t="s">
        <v>35</v>
      </c>
      <c r="B20" s="241">
        <v>1305</v>
      </c>
      <c r="C20" s="243">
        <v>0.19724411430364441</v>
      </c>
      <c r="D20" s="247">
        <v>0</v>
      </c>
      <c r="E20" s="245">
        <v>0</v>
      </c>
      <c r="F20" s="247">
        <v>680</v>
      </c>
      <c r="G20" s="244">
        <v>0.2707039776366667</v>
      </c>
      <c r="H20" s="247">
        <v>1985</v>
      </c>
      <c r="I20" s="250">
        <v>0.19827426474958262</v>
      </c>
      <c r="J20" s="85"/>
      <c r="K20" s="87" t="str">
        <f t="shared" si="0"/>
        <v>Ostatní kapalná paliva</v>
      </c>
      <c r="L20" s="77">
        <f t="shared" si="0"/>
        <v>1305</v>
      </c>
      <c r="M20" s="77">
        <f t="shared" si="1"/>
        <v>0</v>
      </c>
      <c r="N20" s="77">
        <f t="shared" si="2"/>
        <v>680</v>
      </c>
      <c r="O20" s="105"/>
    </row>
    <row r="21" spans="1:18" x14ac:dyDescent="0.2">
      <c r="A21" s="208" t="s">
        <v>34</v>
      </c>
      <c r="B21" s="241">
        <v>2253.3000000000002</v>
      </c>
      <c r="C21" s="243">
        <v>1.1247171293515433E-2</v>
      </c>
      <c r="D21" s="247">
        <v>2674.5</v>
      </c>
      <c r="E21" s="245">
        <v>1.3195997178257503E-2</v>
      </c>
      <c r="F21" s="247">
        <v>2444.6</v>
      </c>
      <c r="G21" s="244">
        <v>1.3073070091900207E-2</v>
      </c>
      <c r="H21" s="247">
        <v>7372.4</v>
      </c>
      <c r="I21" s="250">
        <v>1.2495298829049789E-2</v>
      </c>
      <c r="J21" s="85"/>
      <c r="K21" s="87" t="str">
        <f t="shared" si="0"/>
        <v>Ostatní pevná paliva</v>
      </c>
      <c r="L21" s="77">
        <f t="shared" si="0"/>
        <v>2253.3000000000002</v>
      </c>
      <c r="M21" s="77">
        <f t="shared" si="1"/>
        <v>2674.5</v>
      </c>
      <c r="N21" s="77">
        <f t="shared" si="2"/>
        <v>2444.6</v>
      </c>
      <c r="O21" s="105"/>
    </row>
    <row r="22" spans="1:18" x14ac:dyDescent="0.2">
      <c r="A22" s="208" t="s">
        <v>33</v>
      </c>
      <c r="B22" s="241">
        <v>4062</v>
      </c>
      <c r="C22" s="243">
        <v>2.2911592546104247E-2</v>
      </c>
      <c r="D22" s="247">
        <v>3816</v>
      </c>
      <c r="E22" s="245">
        <v>1.5706247857317529E-2</v>
      </c>
      <c r="F22" s="247">
        <v>4963</v>
      </c>
      <c r="G22" s="244">
        <v>2.1607729020670371E-2</v>
      </c>
      <c r="H22" s="247">
        <v>12841</v>
      </c>
      <c r="I22" s="250">
        <v>1.9757295510610562E-2</v>
      </c>
      <c r="J22" s="85"/>
      <c r="K22" s="87" t="str">
        <f t="shared" si="0"/>
        <v>Ostatní plyny</v>
      </c>
      <c r="L22" s="77">
        <f t="shared" si="0"/>
        <v>4062</v>
      </c>
      <c r="M22" s="77">
        <f t="shared" si="1"/>
        <v>3816</v>
      </c>
      <c r="N22" s="77">
        <f t="shared" si="2"/>
        <v>4963</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41.76</v>
      </c>
      <c r="C24" s="243">
        <v>3.1471908608471364E-3</v>
      </c>
      <c r="D24" s="247">
        <v>103.5</v>
      </c>
      <c r="E24" s="245">
        <v>5.6592848085658058E-2</v>
      </c>
      <c r="F24" s="247">
        <v>48.59</v>
      </c>
      <c r="G24" s="244">
        <v>9.9352257631302315E-3</v>
      </c>
      <c r="H24" s="247">
        <v>193.85</v>
      </c>
      <c r="I24" s="250">
        <v>9.6980725124656605E-3</v>
      </c>
      <c r="J24" s="85"/>
      <c r="K24" s="87" t="str">
        <f t="shared" si="0"/>
        <v>Topné oleje</v>
      </c>
      <c r="L24" s="77">
        <f t="shared" si="0"/>
        <v>41.76</v>
      </c>
      <c r="M24" s="77">
        <f t="shared" si="1"/>
        <v>103.5</v>
      </c>
      <c r="N24" s="77">
        <f t="shared" si="2"/>
        <v>48.59</v>
      </c>
      <c r="O24" s="105"/>
    </row>
    <row r="25" spans="1:18" x14ac:dyDescent="0.2">
      <c r="A25" s="208" t="s">
        <v>31</v>
      </c>
      <c r="B25" s="241">
        <v>47731.480145075067</v>
      </c>
      <c r="C25" s="242">
        <v>4.7530387002203127E-2</v>
      </c>
      <c r="D25" s="246">
        <v>58671.284607779606</v>
      </c>
      <c r="E25" s="244">
        <v>6.2821058657887882E-2</v>
      </c>
      <c r="F25" s="246">
        <v>67217.628599726624</v>
      </c>
      <c r="G25" s="244">
        <v>6.2078104176362343E-2</v>
      </c>
      <c r="H25" s="246">
        <v>173620.3933525813</v>
      </c>
      <c r="I25" s="250">
        <v>5.7471831391447722E-2</v>
      </c>
      <c r="J25" s="85"/>
      <c r="K25" s="87" t="str">
        <f t="shared" si="0"/>
        <v>Zemní plyn</v>
      </c>
      <c r="L25" s="77">
        <f t="shared" si="0"/>
        <v>47731.480145075067</v>
      </c>
      <c r="M25" s="77">
        <f t="shared" si="1"/>
        <v>58671.284607779606</v>
      </c>
      <c r="N25" s="77">
        <f t="shared" si="2"/>
        <v>67217.628599726624</v>
      </c>
      <c r="O25" s="82"/>
    </row>
    <row r="26" spans="1:18" ht="13.5" customHeight="1" x14ac:dyDescent="0.2">
      <c r="A26" s="210" t="s">
        <v>184</v>
      </c>
      <c r="B26" s="238">
        <v>138933.13699999999</v>
      </c>
      <c r="C26" s="240">
        <v>5.4458682705450782E-2</v>
      </c>
      <c r="D26" s="238">
        <v>146907.79300000003</v>
      </c>
      <c r="E26" s="240">
        <v>5.9103674249570387E-2</v>
      </c>
      <c r="F26" s="238">
        <v>175805.91100000002</v>
      </c>
      <c r="G26" s="240">
        <v>5.4105175187800961E-2</v>
      </c>
      <c r="H26" s="238">
        <v>461646.84100000007</v>
      </c>
      <c r="I26" s="249">
        <v>5.5713423309658151E-2</v>
      </c>
      <c r="J26" s="10"/>
      <c r="K26" s="87"/>
      <c r="L26" s="87" t="str">
        <f>+L9</f>
        <v>Červenec</v>
      </c>
      <c r="M26" s="87" t="str">
        <f>+M9</f>
        <v>Srpen</v>
      </c>
      <c r="N26" s="87" t="str">
        <f>+N9</f>
        <v>Září</v>
      </c>
      <c r="O26" s="72"/>
      <c r="P26" s="99"/>
      <c r="Q26" s="99"/>
      <c r="R26" s="99"/>
    </row>
    <row r="27" spans="1:18" ht="12.75" customHeight="1" x14ac:dyDescent="0.2">
      <c r="A27" s="208" t="s">
        <v>26</v>
      </c>
      <c r="B27" s="241">
        <v>94732.524000000005</v>
      </c>
      <c r="C27" s="244">
        <v>8.151427651859032E-2</v>
      </c>
      <c r="D27" s="246">
        <v>107732.92400000001</v>
      </c>
      <c r="E27" s="244">
        <v>9.3525589873186127E-2</v>
      </c>
      <c r="F27" s="246">
        <v>118247.122</v>
      </c>
      <c r="G27" s="244">
        <v>9.1165804432911238E-2</v>
      </c>
      <c r="H27" s="246">
        <v>320712.57000000007</v>
      </c>
      <c r="I27" s="250">
        <v>8.8812422860645085E-2</v>
      </c>
      <c r="J27" s="85"/>
      <c r="K27" s="87" t="str">
        <f>+A27</f>
        <v>Průmysl</v>
      </c>
      <c r="L27" s="77">
        <f t="shared" ref="L27:L34" si="3">+B27</f>
        <v>94732.524000000005</v>
      </c>
      <c r="M27" s="77">
        <f t="shared" ref="M27:M34" si="4">+D27</f>
        <v>107732.92400000001</v>
      </c>
      <c r="N27" s="77">
        <f t="shared" ref="N27:N34" si="5">+F27</f>
        <v>118247.122</v>
      </c>
      <c r="O27" s="72"/>
      <c r="P27" s="105"/>
      <c r="Q27" s="105"/>
      <c r="R27" s="105"/>
    </row>
    <row r="28" spans="1:18" ht="12.75" customHeight="1" x14ac:dyDescent="0.2">
      <c r="A28" s="208" t="s">
        <v>0</v>
      </c>
      <c r="B28" s="241">
        <v>10.55</v>
      </c>
      <c r="C28" s="245">
        <v>1.7772852966080265E-4</v>
      </c>
      <c r="D28" s="247">
        <v>10.130000000000001</v>
      </c>
      <c r="E28" s="245">
        <v>1.6662886401109169E-4</v>
      </c>
      <c r="F28" s="247">
        <v>14.52</v>
      </c>
      <c r="G28" s="244">
        <v>2.2161802649574763E-4</v>
      </c>
      <c r="H28" s="247">
        <v>35.200000000000003</v>
      </c>
      <c r="I28" s="250">
        <v>1.8958150631113335E-4</v>
      </c>
      <c r="J28" s="85"/>
      <c r="K28" s="87" t="str">
        <f t="shared" ref="K28:K34" si="6">+A28</f>
        <v>Energetika</v>
      </c>
      <c r="L28" s="77">
        <f t="shared" si="3"/>
        <v>10.55</v>
      </c>
      <c r="M28" s="77">
        <f t="shared" si="4"/>
        <v>10.130000000000001</v>
      </c>
      <c r="N28" s="77">
        <f t="shared" si="5"/>
        <v>14.52</v>
      </c>
      <c r="O28" s="72"/>
    </row>
    <row r="29" spans="1:18" ht="12.75" customHeight="1" x14ac:dyDescent="0.2">
      <c r="A29" s="208" t="s">
        <v>1</v>
      </c>
      <c r="B29" s="241">
        <v>208.59</v>
      </c>
      <c r="C29" s="245">
        <v>3.6941232642455489E-2</v>
      </c>
      <c r="D29" s="247">
        <v>197.99</v>
      </c>
      <c r="E29" s="245">
        <v>4.2207765214056399E-2</v>
      </c>
      <c r="F29" s="247">
        <v>269.55</v>
      </c>
      <c r="G29" s="244">
        <v>2.6365040044930611E-2</v>
      </c>
      <c r="H29" s="247">
        <v>676.13000000000011</v>
      </c>
      <c r="I29" s="250">
        <v>3.2883869064684872E-2</v>
      </c>
      <c r="J29" s="85"/>
      <c r="K29" s="87" t="str">
        <f t="shared" si="6"/>
        <v>Doprava</v>
      </c>
      <c r="L29" s="77">
        <f t="shared" si="3"/>
        <v>208.59</v>
      </c>
      <c r="M29" s="77">
        <f t="shared" si="4"/>
        <v>197.99</v>
      </c>
      <c r="N29" s="77">
        <f t="shared" si="5"/>
        <v>269.55</v>
      </c>
      <c r="O29" s="72"/>
    </row>
    <row r="30" spans="1:18" ht="12.75" customHeight="1" x14ac:dyDescent="0.2">
      <c r="A30" s="208" t="s">
        <v>2</v>
      </c>
      <c r="B30" s="241">
        <v>192.13</v>
      </c>
      <c r="C30" s="245">
        <v>3.7853451406102141E-2</v>
      </c>
      <c r="D30" s="247">
        <v>113.52</v>
      </c>
      <c r="E30" s="245">
        <v>3.3326326741265337E-2</v>
      </c>
      <c r="F30" s="247">
        <v>178.19</v>
      </c>
      <c r="G30" s="244">
        <v>2.6915178293608819E-2</v>
      </c>
      <c r="H30" s="247">
        <v>483.84</v>
      </c>
      <c r="I30" s="250">
        <v>3.2037353604940574E-2</v>
      </c>
      <c r="J30" s="85"/>
      <c r="K30" s="87" t="str">
        <f t="shared" si="6"/>
        <v>Stavebnictví</v>
      </c>
      <c r="L30" s="77">
        <f t="shared" si="3"/>
        <v>192.13</v>
      </c>
      <c r="M30" s="77">
        <f t="shared" si="4"/>
        <v>113.52</v>
      </c>
      <c r="N30" s="77">
        <f t="shared" si="5"/>
        <v>178.19</v>
      </c>
    </row>
    <row r="31" spans="1:18" x14ac:dyDescent="0.2">
      <c r="A31" s="208" t="s">
        <v>6</v>
      </c>
      <c r="B31" s="241">
        <v>744.43000000000006</v>
      </c>
      <c r="C31" s="245">
        <v>5.4877340375592387E-2</v>
      </c>
      <c r="D31" s="247">
        <v>765.46</v>
      </c>
      <c r="E31" s="245">
        <v>6.1407522738416431E-2</v>
      </c>
      <c r="F31" s="247">
        <v>911.62</v>
      </c>
      <c r="G31" s="244">
        <v>4.3658357952080985E-2</v>
      </c>
      <c r="H31" s="247">
        <v>2421.5100000000002</v>
      </c>
      <c r="I31" s="250">
        <v>5.1618841398306116E-2</v>
      </c>
      <c r="J31" s="85"/>
      <c r="K31" s="87" t="str">
        <f t="shared" si="6"/>
        <v>Zemědělství a lesnictví</v>
      </c>
      <c r="L31" s="77">
        <f t="shared" si="3"/>
        <v>744.43000000000006</v>
      </c>
      <c r="M31" s="77">
        <f t="shared" si="4"/>
        <v>765.46</v>
      </c>
      <c r="N31" s="77">
        <f t="shared" si="5"/>
        <v>911.62</v>
      </c>
    </row>
    <row r="32" spans="1:18" x14ac:dyDescent="0.2">
      <c r="A32" s="208" t="s">
        <v>25</v>
      </c>
      <c r="B32" s="241">
        <v>31306.087</v>
      </c>
      <c r="C32" s="245">
        <v>3.7008037807607072E-2</v>
      </c>
      <c r="D32" s="247">
        <v>27681.388000000003</v>
      </c>
      <c r="E32" s="245">
        <v>3.4331483995143505E-2</v>
      </c>
      <c r="F32" s="247">
        <v>41725.042999999998</v>
      </c>
      <c r="G32" s="244">
        <v>3.5366473830456956E-2</v>
      </c>
      <c r="H32" s="247">
        <v>100712.51800000001</v>
      </c>
      <c r="I32" s="250">
        <v>3.5562141267659254E-2</v>
      </c>
      <c r="J32" s="85"/>
      <c r="K32" s="87" t="str">
        <f t="shared" si="6"/>
        <v>Domácnosti</v>
      </c>
      <c r="L32" s="77">
        <f t="shared" si="3"/>
        <v>31306.087</v>
      </c>
      <c r="M32" s="77">
        <f t="shared" si="4"/>
        <v>27681.388000000003</v>
      </c>
      <c r="N32" s="77">
        <f t="shared" si="5"/>
        <v>41725.042999999998</v>
      </c>
    </row>
    <row r="33" spans="1:14" x14ac:dyDescent="0.2">
      <c r="A33" s="208" t="s">
        <v>5</v>
      </c>
      <c r="B33" s="241">
        <v>11738.825999999999</v>
      </c>
      <c r="C33" s="245">
        <v>2.7181948021755241E-2</v>
      </c>
      <c r="D33" s="247">
        <v>10406.380999999999</v>
      </c>
      <c r="E33" s="245">
        <v>2.4870251158066198E-2</v>
      </c>
      <c r="F33" s="247">
        <v>14434.176000000001</v>
      </c>
      <c r="G33" s="244">
        <v>2.3158366292128866E-2</v>
      </c>
      <c r="H33" s="247">
        <v>36579.383000000002</v>
      </c>
      <c r="I33" s="250">
        <v>2.4823660999506388E-2</v>
      </c>
      <c r="J33" s="85"/>
      <c r="K33" s="87" t="str">
        <f t="shared" si="6"/>
        <v>Obchod, služby, školství, zdravotnictví</v>
      </c>
      <c r="L33" s="77">
        <f t="shared" si="3"/>
        <v>11738.825999999999</v>
      </c>
      <c r="M33" s="77">
        <f t="shared" si="4"/>
        <v>10406.380999999999</v>
      </c>
      <c r="N33" s="77">
        <f t="shared" si="5"/>
        <v>14434.176000000001</v>
      </c>
    </row>
    <row r="34" spans="1:14" x14ac:dyDescent="0.2">
      <c r="A34" s="208" t="s">
        <v>3</v>
      </c>
      <c r="B34" s="241">
        <v>0</v>
      </c>
      <c r="C34" s="244">
        <v>0</v>
      </c>
      <c r="D34" s="246">
        <v>0</v>
      </c>
      <c r="E34" s="244">
        <v>0</v>
      </c>
      <c r="F34" s="246">
        <v>25.689999999999998</v>
      </c>
      <c r="G34" s="244">
        <v>5.5889829723986656E-4</v>
      </c>
      <c r="H34" s="246">
        <v>25.689999999999998</v>
      </c>
      <c r="I34" s="250">
        <v>2.5399654014989252E-4</v>
      </c>
      <c r="J34" s="85"/>
      <c r="K34" s="87" t="str">
        <f t="shared" si="6"/>
        <v>Ostatní</v>
      </c>
      <c r="L34" s="77">
        <f t="shared" si="3"/>
        <v>0</v>
      </c>
      <c r="M34" s="77">
        <f t="shared" si="4"/>
        <v>0</v>
      </c>
      <c r="N34" s="77">
        <f t="shared" si="5"/>
        <v>25.689999999999998</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3.5885128087124248E-2</v>
      </c>
    </row>
    <row r="40" spans="1:14" x14ac:dyDescent="0.2">
      <c r="B40" s="99"/>
      <c r="C40" s="99"/>
      <c r="D40" s="99"/>
      <c r="L40" s="93" t="s">
        <v>63</v>
      </c>
      <c r="M40" s="97">
        <v>4.8639933040763091E-2</v>
      </c>
    </row>
    <row r="41" spans="1:14" x14ac:dyDescent="0.2">
      <c r="B41" s="72"/>
      <c r="C41" s="72"/>
      <c r="D41" s="72"/>
      <c r="L41" s="93" t="s">
        <v>125</v>
      </c>
      <c r="M41" s="97">
        <v>4.9224207985962769E-2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{CF5DDEA4-8D78-4353-A510-24F164A261BE}</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{9A202FAC-FD43-4B1E-8944-6DFA9B810BFD}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CF5DDEA4-8D78-4353-A510-24F164A261BE}">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9A202FAC-FD43-4B1E-8944-6DFA9B810BFD}">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zoomScaleNormal="100" zoomScaleSheetLayoutView="100" workbookViewId="0">
      <selection activeCell="A22" sqref="A22"/>
    </sheetView>
  </sheetViews>
  <sheetFormatPr defaultRowHeight="12" x14ac:dyDescent="0.2"/>
  <cols>
    <col min="1" max="1" width="30.85546875" style="70" customWidth="1"/>
    <col min="2" max="13" width="9.42578125" style="70" customWidth="1"/>
    <col min="14" max="16384" width="9.140625" style="70"/>
  </cols>
  <sheetData>
    <row r="1" spans="1:20" ht="18.75" x14ac:dyDescent="0.3">
      <c r="A1" s="108" t="s">
        <v>288</v>
      </c>
      <c r="B1" s="107"/>
      <c r="C1" s="107"/>
      <c r="D1" s="107"/>
      <c r="E1" s="107"/>
      <c r="F1" s="107"/>
      <c r="G1" s="107"/>
      <c r="H1" s="107"/>
      <c r="I1" s="107"/>
      <c r="J1" s="337"/>
      <c r="M1" s="269" t="str">
        <f>Titulní!A35</f>
        <v>III. čtvrtletí 2020</v>
      </c>
    </row>
    <row r="2" spans="1:20" ht="6" customHeight="1" x14ac:dyDescent="0.2">
      <c r="A2" s="107"/>
      <c r="B2" s="107"/>
      <c r="C2" s="107"/>
      <c r="D2" s="107"/>
      <c r="E2" s="107"/>
      <c r="F2" s="107"/>
      <c r="G2" s="107"/>
      <c r="H2" s="107"/>
      <c r="I2" s="107"/>
      <c r="J2" s="107"/>
    </row>
    <row r="3" spans="1:20" ht="12.75" customHeight="1" x14ac:dyDescent="0.2">
      <c r="A3" s="391"/>
      <c r="B3" s="373" t="s">
        <v>14</v>
      </c>
      <c r="C3" s="374"/>
      <c r="D3" s="375"/>
      <c r="E3" s="373" t="s">
        <v>15</v>
      </c>
      <c r="F3" s="374"/>
      <c r="G3" s="375"/>
      <c r="H3" s="373" t="s">
        <v>16</v>
      </c>
      <c r="I3" s="374"/>
      <c r="J3" s="375"/>
      <c r="K3" s="373" t="s">
        <v>298</v>
      </c>
      <c r="L3" s="374"/>
      <c r="M3" s="374"/>
      <c r="N3" s="107"/>
      <c r="O3" s="425" t="str">
        <f>+B3</f>
        <v>Červenec</v>
      </c>
      <c r="P3" s="425"/>
      <c r="Q3" s="425" t="str">
        <f>+E3</f>
        <v>Srpen</v>
      </c>
      <c r="R3" s="425"/>
      <c r="S3" s="425" t="str">
        <f>+H3</f>
        <v>Září</v>
      </c>
      <c r="T3" s="425"/>
    </row>
    <row r="4" spans="1:20" ht="13.5" x14ac:dyDescent="0.2">
      <c r="A4" s="426"/>
      <c r="B4" s="335" t="s">
        <v>168</v>
      </c>
      <c r="C4" s="336" t="s">
        <v>171</v>
      </c>
      <c r="D4" s="251" t="s">
        <v>174</v>
      </c>
      <c r="E4" s="335" t="s">
        <v>168</v>
      </c>
      <c r="F4" s="336" t="s">
        <v>171</v>
      </c>
      <c r="G4" s="251" t="s">
        <v>174</v>
      </c>
      <c r="H4" s="335" t="s">
        <v>168</v>
      </c>
      <c r="I4" s="336" t="s">
        <v>171</v>
      </c>
      <c r="J4" s="251" t="s">
        <v>174</v>
      </c>
      <c r="K4" s="335" t="s">
        <v>168</v>
      </c>
      <c r="L4" s="336" t="s">
        <v>171</v>
      </c>
      <c r="M4" s="252" t="s">
        <v>174</v>
      </c>
      <c r="N4" s="107"/>
      <c r="O4" s="87" t="str">
        <f>+B4</f>
        <v>Qnetto</v>
      </c>
      <c r="P4" s="87" t="str">
        <f>+C4</f>
        <v>QKVET</v>
      </c>
      <c r="Q4" s="87" t="str">
        <f>+E4</f>
        <v>Qnetto</v>
      </c>
      <c r="R4" s="87" t="str">
        <f>+F4</f>
        <v>QKVET</v>
      </c>
      <c r="S4" s="87" t="str">
        <f>+H4</f>
        <v>Qnetto</v>
      </c>
      <c r="T4" s="87" t="str">
        <f>+I4</f>
        <v>QKVET</v>
      </c>
    </row>
    <row r="5" spans="1:20" x14ac:dyDescent="0.2">
      <c r="A5" s="210" t="s">
        <v>228</v>
      </c>
      <c r="B5" s="253">
        <v>7363.0140870000014</v>
      </c>
      <c r="C5" s="254">
        <v>4689.7791790000019</v>
      </c>
      <c r="D5" s="255">
        <v>0.63693741769151135</v>
      </c>
      <c r="E5" s="253">
        <v>7030.8713300000009</v>
      </c>
      <c r="F5" s="254">
        <v>4614.5598730000002</v>
      </c>
      <c r="G5" s="255">
        <v>0.65632830646610618</v>
      </c>
      <c r="H5" s="253">
        <v>8069.3132920000016</v>
      </c>
      <c r="I5" s="254">
        <v>5169.0538910000005</v>
      </c>
      <c r="J5" s="255">
        <v>0.64058163364714726</v>
      </c>
      <c r="K5" s="261">
        <v>22463.198709000004</v>
      </c>
      <c r="L5" s="262">
        <v>14473.392943000003</v>
      </c>
      <c r="M5" s="263">
        <v>0.64431575976760413</v>
      </c>
      <c r="N5" s="107"/>
    </row>
    <row r="6" spans="1:20" x14ac:dyDescent="0.2">
      <c r="A6" s="162" t="s">
        <v>41</v>
      </c>
      <c r="B6" s="168">
        <v>1425.8001460000003</v>
      </c>
      <c r="C6" s="156">
        <v>1232.67767</v>
      </c>
      <c r="D6" s="256">
        <v>0.86455151057334778</v>
      </c>
      <c r="E6" s="168">
        <v>1389.9663699999996</v>
      </c>
      <c r="F6" s="156">
        <v>1237.678453</v>
      </c>
      <c r="G6" s="256">
        <v>0.89043769670484929</v>
      </c>
      <c r="H6" s="168">
        <v>1466.8526130000005</v>
      </c>
      <c r="I6" s="156">
        <v>1251.2418660000001</v>
      </c>
      <c r="J6" s="256">
        <v>0.85301130796022218</v>
      </c>
      <c r="K6" s="217">
        <v>4282.6191290000006</v>
      </c>
      <c r="L6" s="225">
        <v>3721.5979889999999</v>
      </c>
      <c r="M6" s="259">
        <v>0.86900045904128764</v>
      </c>
      <c r="N6" s="107"/>
      <c r="O6" s="105"/>
      <c r="P6" s="88">
        <f>+L6/$L$5</f>
        <v>0.25713376287485756</v>
      </c>
    </row>
    <row r="7" spans="1:20" x14ac:dyDescent="0.2">
      <c r="A7" s="162" t="s">
        <v>40</v>
      </c>
      <c r="B7" s="257">
        <v>127.23893499999998</v>
      </c>
      <c r="C7" s="258">
        <v>121.38329100000003</v>
      </c>
      <c r="D7" s="256">
        <v>0.95397914954255192</v>
      </c>
      <c r="E7" s="257">
        <v>126.84022699999996</v>
      </c>
      <c r="F7" s="260">
        <v>119.50946199999998</v>
      </c>
      <c r="G7" s="256">
        <v>0.94220473131130578</v>
      </c>
      <c r="H7" s="257">
        <v>133.57967400000004</v>
      </c>
      <c r="I7" s="258">
        <v>124.92245000000003</v>
      </c>
      <c r="J7" s="256">
        <v>0.93519055900675419</v>
      </c>
      <c r="K7" s="284">
        <v>387.65883599999995</v>
      </c>
      <c r="L7" s="285">
        <v>365.81520300000005</v>
      </c>
      <c r="M7" s="286">
        <v>0.94365243102571794</v>
      </c>
      <c r="N7" s="107"/>
      <c r="O7" s="105"/>
      <c r="P7" s="88">
        <f t="shared" ref="P7:P21" si="0">+L7/$L$5</f>
        <v>2.5275013567356029E-2</v>
      </c>
    </row>
    <row r="8" spans="1:20" x14ac:dyDescent="0.2">
      <c r="A8" s="162" t="s">
        <v>39</v>
      </c>
      <c r="B8" s="257">
        <v>402.56280599999997</v>
      </c>
      <c r="C8" s="258">
        <v>278.67210400000005</v>
      </c>
      <c r="D8" s="256">
        <v>0.69224503567276918</v>
      </c>
      <c r="E8" s="257">
        <v>345.615791</v>
      </c>
      <c r="F8" s="260">
        <v>248.17039899999997</v>
      </c>
      <c r="G8" s="256">
        <v>0.71805283630689198</v>
      </c>
      <c r="H8" s="257">
        <v>514.98778400000003</v>
      </c>
      <c r="I8" s="258">
        <v>360.569076</v>
      </c>
      <c r="J8" s="256">
        <v>0.70015073600270095</v>
      </c>
      <c r="K8" s="284">
        <v>1263.166381</v>
      </c>
      <c r="L8" s="285">
        <v>887.41157900000007</v>
      </c>
      <c r="M8" s="286">
        <v>0.70252944691060459</v>
      </c>
      <c r="N8" s="107"/>
      <c r="O8" s="105"/>
      <c r="P8" s="88">
        <f>+L8/$L$5</f>
        <v>6.131330659610075E-2</v>
      </c>
    </row>
    <row r="9" spans="1:20" x14ac:dyDescent="0.2">
      <c r="A9" s="162" t="s">
        <v>64</v>
      </c>
      <c r="B9" s="257">
        <v>1.0520959999999999</v>
      </c>
      <c r="C9" s="258">
        <v>0</v>
      </c>
      <c r="D9" s="256">
        <v>0</v>
      </c>
      <c r="E9" s="257">
        <v>1.488864</v>
      </c>
      <c r="F9" s="260">
        <v>0</v>
      </c>
      <c r="G9" s="256">
        <v>0</v>
      </c>
      <c r="H9" s="257">
        <v>1.3196140000000001</v>
      </c>
      <c r="I9" s="258">
        <v>0</v>
      </c>
      <c r="J9" s="256">
        <v>0</v>
      </c>
      <c r="K9" s="284">
        <v>3.8605740000000002</v>
      </c>
      <c r="L9" s="285">
        <v>0</v>
      </c>
      <c r="M9" s="286">
        <v>0</v>
      </c>
      <c r="N9" s="107"/>
      <c r="O9" s="105"/>
      <c r="P9" s="88">
        <f t="shared" si="0"/>
        <v>0</v>
      </c>
    </row>
    <row r="10" spans="1:20" x14ac:dyDescent="0.2">
      <c r="A10" s="162" t="s">
        <v>65</v>
      </c>
      <c r="B10" s="257">
        <v>1.8745499999999999</v>
      </c>
      <c r="C10" s="258">
        <v>0</v>
      </c>
      <c r="D10" s="256">
        <v>0</v>
      </c>
      <c r="E10" s="257">
        <v>1.87018</v>
      </c>
      <c r="F10" s="260">
        <v>0</v>
      </c>
      <c r="G10" s="256">
        <v>0</v>
      </c>
      <c r="H10" s="257">
        <v>1.8664100000000001</v>
      </c>
      <c r="I10" s="258">
        <v>0</v>
      </c>
      <c r="J10" s="256">
        <v>0</v>
      </c>
      <c r="K10" s="284">
        <v>5.6111399999999998</v>
      </c>
      <c r="L10" s="285">
        <v>0</v>
      </c>
      <c r="M10" s="286">
        <v>0</v>
      </c>
      <c r="N10" s="107"/>
      <c r="O10" s="105"/>
      <c r="P10" s="88">
        <f t="shared" si="0"/>
        <v>0</v>
      </c>
    </row>
    <row r="11" spans="1:20" x14ac:dyDescent="0.2">
      <c r="A11" s="162" t="s">
        <v>66</v>
      </c>
      <c r="B11" s="257">
        <v>8.0015000000000003E-2</v>
      </c>
      <c r="C11" s="258">
        <v>0</v>
      </c>
      <c r="D11" s="256">
        <v>0</v>
      </c>
      <c r="E11" s="257">
        <v>7.8236E-2</v>
      </c>
      <c r="F11" s="260">
        <v>0</v>
      </c>
      <c r="G11" s="256">
        <v>0</v>
      </c>
      <c r="H11" s="257">
        <v>5.6771999999999996E-2</v>
      </c>
      <c r="I11" s="258">
        <v>0</v>
      </c>
      <c r="J11" s="256">
        <v>0</v>
      </c>
      <c r="K11" s="284">
        <v>0.21502299999999999</v>
      </c>
      <c r="L11" s="285">
        <v>0</v>
      </c>
      <c r="M11" s="286">
        <v>0</v>
      </c>
      <c r="N11" s="107"/>
      <c r="O11" s="105"/>
      <c r="P11" s="88">
        <f t="shared" si="0"/>
        <v>0</v>
      </c>
    </row>
    <row r="12" spans="1:20" x14ac:dyDescent="0.2">
      <c r="A12" s="162" t="s">
        <v>38</v>
      </c>
      <c r="B12" s="257">
        <v>2522.0153499999997</v>
      </c>
      <c r="C12" s="258">
        <v>1974.7828180000004</v>
      </c>
      <c r="D12" s="256">
        <v>0.78301776315516902</v>
      </c>
      <c r="E12" s="257">
        <v>2340.2135430000008</v>
      </c>
      <c r="F12" s="260">
        <v>1883.2876639999999</v>
      </c>
      <c r="G12" s="256">
        <v>0.80475034837451132</v>
      </c>
      <c r="H12" s="257">
        <v>2774.5923660000003</v>
      </c>
      <c r="I12" s="258">
        <v>2151.5736900000002</v>
      </c>
      <c r="J12" s="256">
        <v>0.77545578095200451</v>
      </c>
      <c r="K12" s="284">
        <v>7636.8212590000003</v>
      </c>
      <c r="L12" s="285">
        <v>6009.6441720000003</v>
      </c>
      <c r="M12" s="286">
        <v>0.78693005482060085</v>
      </c>
      <c r="N12" s="107"/>
      <c r="O12" s="105"/>
      <c r="P12" s="88">
        <f t="shared" si="0"/>
        <v>0.4152201350206926</v>
      </c>
    </row>
    <row r="13" spans="1:20" x14ac:dyDescent="0.2">
      <c r="A13" s="162" t="s">
        <v>76</v>
      </c>
      <c r="B13" s="257">
        <v>10.057</v>
      </c>
      <c r="C13" s="258">
        <v>0</v>
      </c>
      <c r="D13" s="256">
        <v>0</v>
      </c>
      <c r="E13" s="257">
        <v>13.371</v>
      </c>
      <c r="F13" s="260">
        <v>0</v>
      </c>
      <c r="G13" s="256">
        <v>0</v>
      </c>
      <c r="H13" s="257">
        <v>32.023000000000003</v>
      </c>
      <c r="I13" s="258">
        <v>0</v>
      </c>
      <c r="J13" s="256">
        <v>0</v>
      </c>
      <c r="K13" s="284">
        <v>55.451000000000008</v>
      </c>
      <c r="L13" s="285">
        <v>0</v>
      </c>
      <c r="M13" s="286">
        <v>0</v>
      </c>
      <c r="N13" s="107"/>
      <c r="O13" s="105"/>
      <c r="P13" s="88">
        <f t="shared" si="0"/>
        <v>0</v>
      </c>
    </row>
    <row r="14" spans="1:20" x14ac:dyDescent="0.2">
      <c r="A14" s="162" t="s">
        <v>37</v>
      </c>
      <c r="B14" s="257">
        <v>0</v>
      </c>
      <c r="C14" s="258">
        <v>0</v>
      </c>
      <c r="D14" s="256">
        <v>0</v>
      </c>
      <c r="E14" s="257">
        <v>0</v>
      </c>
      <c r="F14" s="260">
        <v>0</v>
      </c>
      <c r="G14" s="256">
        <v>0</v>
      </c>
      <c r="H14" s="257">
        <v>0</v>
      </c>
      <c r="I14" s="258">
        <v>0</v>
      </c>
      <c r="J14" s="256">
        <v>0</v>
      </c>
      <c r="K14" s="284">
        <v>0</v>
      </c>
      <c r="L14" s="285">
        <v>0</v>
      </c>
      <c r="M14" s="286">
        <v>0</v>
      </c>
      <c r="N14" s="107"/>
      <c r="O14" s="105"/>
      <c r="P14" s="88">
        <f t="shared" si="0"/>
        <v>0</v>
      </c>
    </row>
    <row r="15" spans="1:20" x14ac:dyDescent="0.2">
      <c r="A15" s="162" t="s">
        <v>36</v>
      </c>
      <c r="B15" s="257">
        <v>637.68229599999995</v>
      </c>
      <c r="C15" s="258">
        <v>53.921690000000005</v>
      </c>
      <c r="D15" s="256">
        <v>8.4558863148993565E-2</v>
      </c>
      <c r="E15" s="257">
        <v>577.58428300000003</v>
      </c>
      <c r="F15" s="260">
        <v>43.664009999999998</v>
      </c>
      <c r="G15" s="256">
        <v>7.559764225786593E-2</v>
      </c>
      <c r="H15" s="257">
        <v>672.44508499999995</v>
      </c>
      <c r="I15" s="258">
        <v>58.895710000000001</v>
      </c>
      <c r="J15" s="256">
        <v>8.7584415908103494E-2</v>
      </c>
      <c r="K15" s="284">
        <v>1887.7116639999999</v>
      </c>
      <c r="L15" s="285">
        <v>156.48141000000001</v>
      </c>
      <c r="M15" s="286">
        <v>8.2894762470461708E-2</v>
      </c>
      <c r="N15" s="107"/>
      <c r="O15" s="105"/>
      <c r="P15" s="88">
        <f t="shared" si="0"/>
        <v>1.0811660445913729E-2</v>
      </c>
    </row>
    <row r="16" spans="1:20" x14ac:dyDescent="0.2">
      <c r="A16" s="162" t="s">
        <v>35</v>
      </c>
      <c r="B16" s="257">
        <v>20.847767000000001</v>
      </c>
      <c r="C16" s="258">
        <v>10.701182999999999</v>
      </c>
      <c r="D16" s="256">
        <v>0.51330116074301857</v>
      </c>
      <c r="E16" s="257">
        <v>3.1468380000000002</v>
      </c>
      <c r="F16" s="260">
        <v>0.209872</v>
      </c>
      <c r="G16" s="256">
        <v>6.6692978793315705E-2</v>
      </c>
      <c r="H16" s="257">
        <v>13.079229</v>
      </c>
      <c r="I16" s="258">
        <v>6.4872099999999993</v>
      </c>
      <c r="J16" s="256">
        <v>0.495993303580815</v>
      </c>
      <c r="K16" s="284">
        <v>37.073833999999998</v>
      </c>
      <c r="L16" s="285">
        <v>17.398264999999999</v>
      </c>
      <c r="M16" s="286">
        <v>0.46928691000774292</v>
      </c>
      <c r="N16" s="107"/>
      <c r="O16" s="105"/>
      <c r="P16" s="88">
        <f t="shared" si="0"/>
        <v>1.2020861361616384E-3</v>
      </c>
    </row>
    <row r="17" spans="1:16" x14ac:dyDescent="0.2">
      <c r="A17" s="162" t="s">
        <v>34</v>
      </c>
      <c r="B17" s="257">
        <v>232.89253520095335</v>
      </c>
      <c r="C17" s="258">
        <v>178.72837800000002</v>
      </c>
      <c r="D17" s="256">
        <v>0.76742853885712858</v>
      </c>
      <c r="E17" s="257">
        <v>235.83798066852171</v>
      </c>
      <c r="F17" s="260">
        <v>177.66561999999999</v>
      </c>
      <c r="G17" s="256">
        <v>0.75333760701468633</v>
      </c>
      <c r="H17" s="257">
        <v>215.70310163812596</v>
      </c>
      <c r="I17" s="258">
        <v>164.116197</v>
      </c>
      <c r="J17" s="256">
        <v>0.76084300945903571</v>
      </c>
      <c r="K17" s="284">
        <v>684.43361750760107</v>
      </c>
      <c r="L17" s="285">
        <v>520.51019500000007</v>
      </c>
      <c r="M17" s="286">
        <v>0.76049770450414711</v>
      </c>
      <c r="N17" s="107"/>
      <c r="O17" s="105"/>
      <c r="P17" s="88">
        <f t="shared" si="0"/>
        <v>3.5963246285781438E-2</v>
      </c>
    </row>
    <row r="18" spans="1:16" x14ac:dyDescent="0.2">
      <c r="A18" s="162" t="s">
        <v>33</v>
      </c>
      <c r="B18" s="257">
        <v>597.70035499999983</v>
      </c>
      <c r="C18" s="258">
        <v>271.15355900000003</v>
      </c>
      <c r="D18" s="256">
        <v>0.45366136515010119</v>
      </c>
      <c r="E18" s="257">
        <v>676.81645700000001</v>
      </c>
      <c r="F18" s="260">
        <v>306.37028899999996</v>
      </c>
      <c r="G18" s="256">
        <v>0.45266376996503788</v>
      </c>
      <c r="H18" s="257">
        <v>609.90519600000016</v>
      </c>
      <c r="I18" s="258">
        <v>336.87897600000002</v>
      </c>
      <c r="J18" s="256">
        <v>0.55234646008820021</v>
      </c>
      <c r="K18" s="284">
        <v>1884.422008</v>
      </c>
      <c r="L18" s="285">
        <v>914.40282400000001</v>
      </c>
      <c r="M18" s="286">
        <v>0.48524312501024452</v>
      </c>
      <c r="N18" s="107"/>
      <c r="O18" s="105"/>
      <c r="P18" s="88">
        <f t="shared" si="0"/>
        <v>6.3178193779520594E-2</v>
      </c>
    </row>
    <row r="19" spans="1:16" x14ac:dyDescent="0.2">
      <c r="A19" s="162" t="s">
        <v>3</v>
      </c>
      <c r="B19" s="257">
        <v>0</v>
      </c>
      <c r="C19" s="258">
        <v>0</v>
      </c>
      <c r="D19" s="256">
        <v>0</v>
      </c>
      <c r="E19" s="257">
        <v>0</v>
      </c>
      <c r="F19" s="260">
        <v>0</v>
      </c>
      <c r="G19" s="256">
        <v>0</v>
      </c>
      <c r="H19" s="257">
        <v>0</v>
      </c>
      <c r="I19" s="258">
        <v>0</v>
      </c>
      <c r="J19" s="256">
        <v>0</v>
      </c>
      <c r="K19" s="284">
        <v>0</v>
      </c>
      <c r="L19" s="285">
        <v>0</v>
      </c>
      <c r="M19" s="286">
        <v>0</v>
      </c>
      <c r="N19" s="107"/>
      <c r="O19" s="105"/>
      <c r="P19" s="88">
        <f t="shared" si="0"/>
        <v>0</v>
      </c>
    </row>
    <row r="20" spans="1:16" x14ac:dyDescent="0.2">
      <c r="A20" s="162" t="s">
        <v>32</v>
      </c>
      <c r="B20" s="257">
        <v>15.615682000000003</v>
      </c>
      <c r="C20" s="258">
        <v>1.7121019999999996</v>
      </c>
      <c r="D20" s="256">
        <v>0.10963991198078951</v>
      </c>
      <c r="E20" s="257">
        <v>2.4211579999999993</v>
      </c>
      <c r="F20" s="260">
        <v>0.5050039999999999</v>
      </c>
      <c r="G20" s="256">
        <v>0.20857953095171816</v>
      </c>
      <c r="H20" s="257">
        <v>9.3670639999999956</v>
      </c>
      <c r="I20" s="258">
        <v>0.865367</v>
      </c>
      <c r="J20" s="256">
        <v>9.2384017019633946E-2</v>
      </c>
      <c r="K20" s="284">
        <v>27.403903999999997</v>
      </c>
      <c r="L20" s="285">
        <v>3.0824729999999994</v>
      </c>
      <c r="M20" s="286">
        <v>0.11248298782538428</v>
      </c>
      <c r="N20" s="107"/>
      <c r="O20" s="105"/>
      <c r="P20" s="88">
        <f t="shared" si="0"/>
        <v>2.1297514771688865E-4</v>
      </c>
    </row>
    <row r="21" spans="1:16" x14ac:dyDescent="0.2">
      <c r="A21" s="162" t="s">
        <v>31</v>
      </c>
      <c r="B21" s="168">
        <v>1367.5945537990481</v>
      </c>
      <c r="C21" s="156">
        <v>566.04638400000033</v>
      </c>
      <c r="D21" s="256">
        <v>0.41389926746021116</v>
      </c>
      <c r="E21" s="168">
        <v>1315.6204023314792</v>
      </c>
      <c r="F21" s="156">
        <v>597.49909999999988</v>
      </c>
      <c r="G21" s="256">
        <v>0.45415767263957041</v>
      </c>
      <c r="H21" s="168">
        <v>1623.5353833618744</v>
      </c>
      <c r="I21" s="156">
        <v>713.5033490000003</v>
      </c>
      <c r="J21" s="256">
        <v>0.43947508401236091</v>
      </c>
      <c r="K21" s="217">
        <v>4306.7503394924015</v>
      </c>
      <c r="L21" s="225">
        <v>1877.0488330000005</v>
      </c>
      <c r="M21" s="259">
        <v>0.43583878447461427</v>
      </c>
      <c r="N21" s="107"/>
      <c r="O21" s="105"/>
      <c r="P21" s="88">
        <f t="shared" si="0"/>
        <v>0.12968962014589866</v>
      </c>
    </row>
    <row r="22" spans="1:16" s="71" customFormat="1" ht="11.25" x14ac:dyDescent="0.2">
      <c r="A22" s="68"/>
      <c r="B22" s="5"/>
      <c r="C22" s="5"/>
      <c r="D22" s="5"/>
      <c r="E22" s="5"/>
      <c r="F22" s="5"/>
      <c r="G22" s="5"/>
      <c r="H22" s="5"/>
      <c r="I22" s="5"/>
      <c r="M22" s="4" t="s">
        <v>78</v>
      </c>
    </row>
    <row r="23" spans="1:16" x14ac:dyDescent="0.2">
      <c r="A23" s="98"/>
      <c r="B23" s="24"/>
      <c r="C23" s="107"/>
      <c r="D23" s="107"/>
      <c r="E23" s="107"/>
      <c r="F23" s="107"/>
      <c r="G23" s="107"/>
      <c r="H23" s="107"/>
      <c r="I23" s="107"/>
    </row>
    <row r="24" spans="1:16" x14ac:dyDescent="0.2">
      <c r="A24" s="98"/>
      <c r="B24" s="24"/>
    </row>
    <row r="25" spans="1:16" x14ac:dyDescent="0.2">
      <c r="A25" s="98"/>
      <c r="B25" s="24"/>
      <c r="C25" s="72"/>
      <c r="D25" s="72"/>
      <c r="E25" s="72"/>
      <c r="F25" s="72"/>
      <c r="G25" s="72"/>
      <c r="H25" s="72"/>
      <c r="I25" s="72"/>
      <c r="J25" s="72"/>
    </row>
    <row r="26" spans="1:16" x14ac:dyDescent="0.2">
      <c r="A26" s="98"/>
      <c r="B26" s="24"/>
      <c r="C26" s="72"/>
      <c r="D26" s="72"/>
      <c r="E26" s="72"/>
      <c r="F26" s="72"/>
      <c r="G26" s="72"/>
      <c r="H26" s="72"/>
      <c r="I26" s="72"/>
      <c r="J26" s="72"/>
    </row>
    <row r="27" spans="1:16" x14ac:dyDescent="0.2">
      <c r="A27" s="98"/>
      <c r="B27" s="24"/>
    </row>
    <row r="28" spans="1:16" x14ac:dyDescent="0.2">
      <c r="A28" s="98"/>
      <c r="B28" s="24"/>
    </row>
    <row r="29" spans="1:16" x14ac:dyDescent="0.2">
      <c r="A29" s="98"/>
      <c r="B29" s="24"/>
    </row>
    <row r="30" spans="1:16" x14ac:dyDescent="0.2">
      <c r="A30" s="98"/>
      <c r="B30" s="24"/>
    </row>
    <row r="31" spans="1:16" x14ac:dyDescent="0.2">
      <c r="A31" s="98"/>
      <c r="B31" s="24"/>
    </row>
    <row r="32" spans="1:16" x14ac:dyDescent="0.2">
      <c r="A32" s="98"/>
      <c r="B32" s="24"/>
    </row>
    <row r="33" spans="1:2" x14ac:dyDescent="0.2">
      <c r="A33" s="98"/>
      <c r="B33" s="24"/>
    </row>
    <row r="34" spans="1:2" x14ac:dyDescent="0.2">
      <c r="A34" s="98"/>
      <c r="B34" s="24"/>
    </row>
    <row r="35" spans="1:2" x14ac:dyDescent="0.2">
      <c r="A35" s="98"/>
      <c r="B35" s="24"/>
    </row>
    <row r="36" spans="1:2" x14ac:dyDescent="0.2">
      <c r="A36" s="98"/>
      <c r="B36" s="24"/>
    </row>
    <row r="37" spans="1:2" x14ac:dyDescent="0.2">
      <c r="A37" s="98"/>
      <c r="B37" s="24"/>
    </row>
    <row r="38" spans="1:2" x14ac:dyDescent="0.2">
      <c r="A38" s="98"/>
      <c r="B38" s="24"/>
    </row>
  </sheetData>
  <mergeCells count="8">
    <mergeCell ref="O3:P3"/>
    <mergeCell ref="Q3:R3"/>
    <mergeCell ref="S3:T3"/>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zoomScaleNormal="100" zoomScaleSheetLayoutView="100" workbookViewId="0">
      <selection activeCell="E15" sqref="E15"/>
    </sheetView>
  </sheetViews>
  <sheetFormatPr defaultRowHeight="12" x14ac:dyDescent="0.2"/>
  <cols>
    <col min="1" max="1" width="29.7109375" style="177" customWidth="1"/>
    <col min="2" max="6" width="10.7109375" style="177" customWidth="1"/>
    <col min="7" max="7" width="11.42578125" style="177" bestFit="1" customWidth="1"/>
    <col min="8" max="10" width="9.140625" style="177"/>
    <col min="11" max="11" width="9.140625" style="177" customWidth="1"/>
    <col min="12" max="12" width="12.7109375" style="177" customWidth="1"/>
    <col min="13" max="16384" width="9.140625" style="177"/>
  </cols>
  <sheetData>
    <row r="1" spans="1:12" ht="18.75" x14ac:dyDescent="0.3">
      <c r="A1" s="281" t="s">
        <v>223</v>
      </c>
      <c r="L1" s="269" t="str">
        <f>Titulní!A35</f>
        <v>III. čtvrtletí 2020</v>
      </c>
    </row>
    <row r="2" spans="1:12" ht="15.75" x14ac:dyDescent="0.25">
      <c r="A2" s="270" t="s">
        <v>292</v>
      </c>
      <c r="B2" s="282"/>
      <c r="C2" s="282"/>
      <c r="D2" s="282"/>
      <c r="E2" s="282"/>
    </row>
    <row r="3" spans="1:12" ht="6" customHeight="1" x14ac:dyDescent="0.2">
      <c r="A3" s="282"/>
      <c r="B3" s="282"/>
      <c r="C3" s="282"/>
      <c r="D3" s="282"/>
      <c r="E3" s="282"/>
    </row>
    <row r="4" spans="1:12" x14ac:dyDescent="0.2">
      <c r="A4" s="272"/>
      <c r="B4" s="348" t="s">
        <v>45</v>
      </c>
      <c r="C4" s="348" t="s">
        <v>46</v>
      </c>
      <c r="D4" s="348" t="s">
        <v>47</v>
      </c>
      <c r="E4" s="348" t="s">
        <v>48</v>
      </c>
      <c r="F4" s="348" t="s">
        <v>7</v>
      </c>
    </row>
    <row r="5" spans="1:12" x14ac:dyDescent="0.2">
      <c r="A5" s="273" t="s">
        <v>215</v>
      </c>
      <c r="B5" s="274">
        <v>59488.960212192658</v>
      </c>
      <c r="C5" s="274">
        <v>33644.328585982534</v>
      </c>
      <c r="D5" s="274">
        <v>26174.235838832737</v>
      </c>
      <c r="E5" s="274">
        <v>50850.496212854559</v>
      </c>
      <c r="F5" s="275">
        <v>170158.02084986249</v>
      </c>
      <c r="H5" s="283">
        <v>2017</v>
      </c>
    </row>
    <row r="6" spans="1:12" x14ac:dyDescent="0.2">
      <c r="A6" s="276" t="s">
        <v>216</v>
      </c>
      <c r="B6" s="277">
        <v>59760.732559635304</v>
      </c>
      <c r="C6" s="277">
        <v>28691.951380999999</v>
      </c>
      <c r="D6" s="277">
        <v>24455.017216056858</v>
      </c>
      <c r="E6" s="277">
        <v>50025.228263199999</v>
      </c>
      <c r="F6" s="278">
        <f>SUM(B6:E6)</f>
        <v>162932.92941989214</v>
      </c>
      <c r="H6" s="283">
        <f>+H5+1</f>
        <v>2018</v>
      </c>
    </row>
    <row r="7" spans="1:12" x14ac:dyDescent="0.2">
      <c r="A7" s="276" t="s">
        <v>217</v>
      </c>
      <c r="B7" s="277">
        <v>55738.276442370661</v>
      </c>
      <c r="C7" s="277">
        <v>32691.522058406365</v>
      </c>
      <c r="D7" s="277">
        <v>24933.225696087269</v>
      </c>
      <c r="E7" s="277">
        <v>48288.491757727665</v>
      </c>
      <c r="F7" s="278">
        <f>SUM(B7:E7)</f>
        <v>161651.51595459195</v>
      </c>
      <c r="H7" s="283">
        <f>+H6+1</f>
        <v>2019</v>
      </c>
    </row>
    <row r="8" spans="1:12" x14ac:dyDescent="0.2">
      <c r="A8" s="276" t="s">
        <v>225</v>
      </c>
      <c r="B8" s="274">
        <f>+'3'!B5</f>
        <v>53232.214419622047</v>
      </c>
      <c r="C8" s="274">
        <f>+'3'!E5</f>
        <v>31343.380835891243</v>
      </c>
      <c r="D8" s="274">
        <f>+'3'!H5</f>
        <v>24475.437826000001</v>
      </c>
      <c r="E8" s="274"/>
      <c r="F8" s="291">
        <f>SUM(B8:E8)</f>
        <v>109051.03308151331</v>
      </c>
      <c r="H8" s="283"/>
    </row>
    <row r="9" spans="1:12" x14ac:dyDescent="0.2">
      <c r="A9" s="273" t="s">
        <v>218</v>
      </c>
      <c r="B9" s="275">
        <f>+B8-B7</f>
        <v>-2506.0620227486143</v>
      </c>
      <c r="C9" s="275">
        <f>+C8-C7</f>
        <v>-1348.1412225151216</v>
      </c>
      <c r="D9" s="275">
        <f>+D8-D7</f>
        <v>-457.78787008726795</v>
      </c>
      <c r="E9" s="287">
        <f>+E8-E7</f>
        <v>-48288.491757727665</v>
      </c>
      <c r="F9" s="287">
        <f>+F8-F7</f>
        <v>-52600.482873078639</v>
      </c>
    </row>
    <row r="10" spans="1:12" x14ac:dyDescent="0.2">
      <c r="A10" s="288" t="s">
        <v>218</v>
      </c>
      <c r="B10" s="289">
        <f>+(B8-B7)/B7</f>
        <v>-4.496123997195537E-2</v>
      </c>
      <c r="C10" s="289">
        <f>+(C8-C7)/C7</f>
        <v>-4.1238251926800633E-2</v>
      </c>
      <c r="D10" s="289">
        <f>+(D8-D7)/D7</f>
        <v>-1.8360555335570072E-2</v>
      </c>
      <c r="E10" s="290">
        <f>+(E8-E7)/E7</f>
        <v>-1</v>
      </c>
      <c r="F10" s="290">
        <f>+(F7-F6)/F6</f>
        <v>-7.864668424378992E-3</v>
      </c>
    </row>
    <row r="11" spans="1:12" x14ac:dyDescent="0.2">
      <c r="A11" s="273" t="s">
        <v>219</v>
      </c>
      <c r="B11" s="274">
        <v>37515.380295892712</v>
      </c>
      <c r="C11" s="274">
        <v>16107.107529967652</v>
      </c>
      <c r="D11" s="274">
        <v>10897.979106398205</v>
      </c>
      <c r="E11" s="274">
        <v>29815.344053627974</v>
      </c>
      <c r="F11" s="275">
        <v>94335.81098588655</v>
      </c>
    </row>
    <row r="12" spans="1:12" x14ac:dyDescent="0.2">
      <c r="A12" s="276" t="s">
        <v>220</v>
      </c>
      <c r="B12" s="277">
        <v>38066.415746806328</v>
      </c>
      <c r="C12" s="277">
        <v>12383.216464000003</v>
      </c>
      <c r="D12" s="277">
        <v>9710.8104489196248</v>
      </c>
      <c r="E12" s="277">
        <v>28901.762231721135</v>
      </c>
      <c r="F12" s="278">
        <f>SUM(B12:E12)</f>
        <v>89062.204891447094</v>
      </c>
    </row>
    <row r="13" spans="1:12" x14ac:dyDescent="0.2">
      <c r="A13" s="276" t="s">
        <v>221</v>
      </c>
      <c r="B13" s="277">
        <v>34335.509213444333</v>
      </c>
      <c r="C13" s="277">
        <v>15752.549517958016</v>
      </c>
      <c r="D13" s="277">
        <v>10011.144466085221</v>
      </c>
      <c r="E13" s="277">
        <v>27444.289035825866</v>
      </c>
      <c r="F13" s="278">
        <f>SUM(B13:E13)</f>
        <v>87543.492233313445</v>
      </c>
    </row>
    <row r="14" spans="1:12" x14ac:dyDescent="0.2">
      <c r="A14" s="276" t="s">
        <v>226</v>
      </c>
      <c r="B14" s="274">
        <f>+'3'!B13</f>
        <v>32635.346285403932</v>
      </c>
      <c r="C14" s="274">
        <f>+'3'!E13</f>
        <v>14705.14538413085</v>
      </c>
      <c r="D14" s="274">
        <f>+'3'!H13</f>
        <v>9675.8220363525816</v>
      </c>
      <c r="E14" s="274"/>
      <c r="F14" s="291">
        <f>SUM(B14:E14)</f>
        <v>57016.313705887362</v>
      </c>
    </row>
    <row r="15" spans="1:12" x14ac:dyDescent="0.2">
      <c r="A15" s="273" t="s">
        <v>222</v>
      </c>
      <c r="B15" s="275">
        <f>+B14-B13</f>
        <v>-1700.1629280404013</v>
      </c>
      <c r="C15" s="275">
        <f>+C14-C13</f>
        <v>-1047.4041338271654</v>
      </c>
      <c r="D15" s="275">
        <f>+D14-D13</f>
        <v>-335.32242973263965</v>
      </c>
      <c r="E15" s="287">
        <f>+E14-E13</f>
        <v>-27444.289035825866</v>
      </c>
      <c r="F15" s="287">
        <f>+F14-F13</f>
        <v>-30527.178527426084</v>
      </c>
    </row>
    <row r="16" spans="1:12" x14ac:dyDescent="0.2">
      <c r="A16" s="288" t="s">
        <v>222</v>
      </c>
      <c r="B16" s="289">
        <f>+(B14-B13)/B13</f>
        <v>-4.9516170489025089E-2</v>
      </c>
      <c r="C16" s="289">
        <f>+(C14-C13)/C13</f>
        <v>-6.6491086578278485E-2</v>
      </c>
      <c r="D16" s="289">
        <f>+(D14-D13)/D13</f>
        <v>-3.3494914679196998E-2</v>
      </c>
      <c r="E16" s="290">
        <f>+(E14-E13)/E13</f>
        <v>-1</v>
      </c>
      <c r="F16" s="290">
        <f>+(F14-F13)/F13</f>
        <v>-0.3487087132195692</v>
      </c>
    </row>
    <row r="17" spans="2:19" x14ac:dyDescent="0.2">
      <c r="F17" s="4" t="s">
        <v>78</v>
      </c>
    </row>
    <row r="18" spans="2:19" x14ac:dyDescent="0.2">
      <c r="B18" s="339"/>
      <c r="C18" s="339"/>
      <c r="D18" s="339"/>
      <c r="E18" s="339"/>
      <c r="F18" s="339"/>
    </row>
    <row r="26" spans="2:19" x14ac:dyDescent="0.2">
      <c r="P26" s="340"/>
      <c r="Q26" s="340"/>
      <c r="R26" s="340"/>
      <c r="S26" s="340"/>
    </row>
    <row r="27" spans="2:19" x14ac:dyDescent="0.2">
      <c r="Q27" s="341"/>
      <c r="R27" s="341"/>
      <c r="S27" s="341"/>
    </row>
    <row r="28" spans="2:19" x14ac:dyDescent="0.2">
      <c r="Q28" s="341"/>
      <c r="R28" s="341"/>
      <c r="S28" s="341"/>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tabSelected="1" zoomScaleNormal="100" workbookViewId="0">
      <selection activeCell="H15" sqref="H15"/>
    </sheetView>
  </sheetViews>
  <sheetFormatPr defaultRowHeight="12.75" x14ac:dyDescent="0.2"/>
  <cols>
    <col min="1" max="1" width="29" style="271" customWidth="1"/>
    <col min="2" max="14" width="8.85546875" style="271" customWidth="1"/>
    <col min="15" max="16384" width="9.140625" style="271"/>
  </cols>
  <sheetData>
    <row r="1" spans="1:14" s="342" customFormat="1" ht="15.75" x14ac:dyDescent="0.25">
      <c r="A1" s="270" t="s">
        <v>293</v>
      </c>
      <c r="N1" s="269" t="str">
        <f>Titulní!A35</f>
        <v>III. čtvrtletí 2020</v>
      </c>
    </row>
    <row r="2" spans="1:14" s="177" customFormat="1" ht="6" customHeight="1" x14ac:dyDescent="0.2"/>
    <row r="3" spans="1:14" s="177" customFormat="1" ht="12" x14ac:dyDescent="0.2">
      <c r="A3" s="272"/>
      <c r="B3" s="348" t="s">
        <v>8</v>
      </c>
      <c r="C3" s="348" t="s">
        <v>9</v>
      </c>
      <c r="D3" s="348" t="s">
        <v>10</v>
      </c>
      <c r="E3" s="348" t="s">
        <v>11</v>
      </c>
      <c r="F3" s="348" t="s">
        <v>12</v>
      </c>
      <c r="G3" s="348" t="s">
        <v>13</v>
      </c>
      <c r="H3" s="348" t="s">
        <v>14</v>
      </c>
      <c r="I3" s="348" t="s">
        <v>15</v>
      </c>
      <c r="J3" s="348" t="s">
        <v>16</v>
      </c>
      <c r="K3" s="348" t="s">
        <v>17</v>
      </c>
      <c r="L3" s="348" t="s">
        <v>18</v>
      </c>
      <c r="M3" s="348" t="s">
        <v>19</v>
      </c>
      <c r="N3" s="348" t="s">
        <v>7</v>
      </c>
    </row>
    <row r="4" spans="1:14" s="177" customFormat="1" ht="12" x14ac:dyDescent="0.2">
      <c r="A4" s="273" t="s">
        <v>215</v>
      </c>
      <c r="B4" s="274">
        <v>24788.310393373285</v>
      </c>
      <c r="C4" s="274">
        <v>18586.621589009519</v>
      </c>
      <c r="D4" s="274">
        <v>16114.028229809854</v>
      </c>
      <c r="E4" s="274">
        <v>14165.704311425608</v>
      </c>
      <c r="F4" s="275">
        <v>11027.10214143502</v>
      </c>
      <c r="G4" s="275">
        <v>8451.5221331219091</v>
      </c>
      <c r="H4" s="275">
        <v>7792.2814671303076</v>
      </c>
      <c r="I4" s="275">
        <v>8047.8060840730504</v>
      </c>
      <c r="J4" s="275">
        <v>10334.148287629379</v>
      </c>
      <c r="K4" s="275">
        <v>13439.8400786274</v>
      </c>
      <c r="L4" s="275">
        <v>17328.302735294419</v>
      </c>
      <c r="M4" s="275">
        <v>20082.353398932741</v>
      </c>
      <c r="N4" s="275">
        <f>SUM(B4:M4)</f>
        <v>170158.02084986249</v>
      </c>
    </row>
    <row r="5" spans="1:14" s="177" customFormat="1" ht="12" x14ac:dyDescent="0.2">
      <c r="A5" s="276" t="s">
        <v>216</v>
      </c>
      <c r="B5" s="277">
        <v>20205.678532418846</v>
      </c>
      <c r="C5" s="277">
        <v>19893.195886910842</v>
      </c>
      <c r="D5" s="277">
        <v>19661.85814030562</v>
      </c>
      <c r="E5" s="277">
        <v>11151.742550999999</v>
      </c>
      <c r="F5" s="277">
        <v>9169.3785859999989</v>
      </c>
      <c r="G5" s="277">
        <v>8370.8302440000007</v>
      </c>
      <c r="H5" s="277">
        <v>7963.7059086828503</v>
      </c>
      <c r="I5" s="277">
        <v>7785.5182982328561</v>
      </c>
      <c r="J5" s="277">
        <v>8705.7930091411508</v>
      </c>
      <c r="K5" s="277">
        <v>13135.881975999997</v>
      </c>
      <c r="L5" s="277">
        <v>16757.239725800006</v>
      </c>
      <c r="M5" s="277">
        <v>20132.106561399996</v>
      </c>
      <c r="N5" s="278">
        <f>SUM(B5:M5)</f>
        <v>162932.92941989217</v>
      </c>
    </row>
    <row r="6" spans="1:14" s="177" customFormat="1" ht="12" x14ac:dyDescent="0.2">
      <c r="A6" s="276" t="s">
        <v>217</v>
      </c>
      <c r="B6" s="277">
        <v>22033.90338338595</v>
      </c>
      <c r="C6" s="277">
        <v>17586.851785445389</v>
      </c>
      <c r="D6" s="277">
        <v>16117.52127353932</v>
      </c>
      <c r="E6" s="277">
        <v>12673.992378929666</v>
      </c>
      <c r="F6" s="277">
        <v>11924.189397778768</v>
      </c>
      <c r="G6" s="277">
        <v>8093.3402816979269</v>
      </c>
      <c r="H6" s="277">
        <v>7542.3717434554374</v>
      </c>
      <c r="I6" s="277">
        <v>7899.918807016682</v>
      </c>
      <c r="J6" s="277">
        <v>9490.9351456151489</v>
      </c>
      <c r="K6" s="277">
        <v>13216.439156532744</v>
      </c>
      <c r="L6" s="277">
        <v>16131.596024253282</v>
      </c>
      <c r="M6" s="277">
        <v>18940.456576941637</v>
      </c>
      <c r="N6" s="278">
        <f>SUM(B6:M6)</f>
        <v>161651.51595459197</v>
      </c>
    </row>
    <row r="7" spans="1:14" s="177" customFormat="1" ht="12" x14ac:dyDescent="0.2">
      <c r="A7" s="273" t="s">
        <v>225</v>
      </c>
      <c r="B7" s="277">
        <f>+'3'!B6</f>
        <v>20283.889647143136</v>
      </c>
      <c r="C7" s="277">
        <f>+'3'!C6</f>
        <v>16596.169151627488</v>
      </c>
      <c r="D7" s="277">
        <f>+'3'!D6</f>
        <v>16352.155620851419</v>
      </c>
      <c r="E7" s="277">
        <f>+'3'!E6</f>
        <v>12002.89623289124</v>
      </c>
      <c r="F7" s="277">
        <f>+'3'!F6</f>
        <v>10792.504875000001</v>
      </c>
      <c r="G7" s="277">
        <f>+'3'!G6</f>
        <v>8547.9797280000021</v>
      </c>
      <c r="H7" s="277">
        <f>+'3'!H6</f>
        <v>8029.8456479999986</v>
      </c>
      <c r="I7" s="277">
        <f>+'3'!I6</f>
        <v>7680.502472000001</v>
      </c>
      <c r="J7" s="277">
        <f>+'3'!J6</f>
        <v>8765.0897060000025</v>
      </c>
      <c r="K7" s="277"/>
      <c r="L7" s="277"/>
      <c r="M7" s="277"/>
      <c r="N7" s="291">
        <f>SUM(B7:M7)</f>
        <v>109051.03308151331</v>
      </c>
    </row>
    <row r="8" spans="1:14" s="177" customFormat="1" ht="12" x14ac:dyDescent="0.2">
      <c r="A8" s="273" t="s">
        <v>218</v>
      </c>
      <c r="B8" s="275">
        <f>+B7-B6</f>
        <v>-1750.013736242814</v>
      </c>
      <c r="C8" s="275">
        <f>+C7-C6</f>
        <v>-990.68263381790166</v>
      </c>
      <c r="D8" s="275">
        <f>+D7-D6</f>
        <v>234.63434731209964</v>
      </c>
      <c r="E8" s="275">
        <f t="shared" ref="E8:J8" si="0">+E7-E6</f>
        <v>-671.09614603842601</v>
      </c>
      <c r="F8" s="275">
        <f t="shared" si="0"/>
        <v>-1131.6845227787671</v>
      </c>
      <c r="G8" s="275">
        <f t="shared" si="0"/>
        <v>454.63944630207516</v>
      </c>
      <c r="H8" s="275">
        <f t="shared" si="0"/>
        <v>487.47390454456126</v>
      </c>
      <c r="I8" s="275">
        <f t="shared" si="0"/>
        <v>-219.41633501668093</v>
      </c>
      <c r="J8" s="275">
        <f t="shared" si="0"/>
        <v>-725.84543961514646</v>
      </c>
      <c r="K8" s="275"/>
      <c r="L8" s="275"/>
      <c r="M8" s="275"/>
      <c r="N8" s="275"/>
    </row>
    <row r="9" spans="1:14" s="177" customFormat="1" ht="12" x14ac:dyDescent="0.2">
      <c r="A9" s="279" t="s">
        <v>218</v>
      </c>
      <c r="B9" s="280">
        <f>+(B7-B6)/B6</f>
        <v>-7.9423682031861995E-2</v>
      </c>
      <c r="C9" s="280">
        <f>+(C7-C6)/C6</f>
        <v>-5.6330868418290506E-2</v>
      </c>
      <c r="D9" s="280">
        <f>+(D7-D6)/D6</f>
        <v>1.4557719101466724E-2</v>
      </c>
      <c r="E9" s="280">
        <f t="shared" ref="E9:J9" si="1">+(E7-E6)/E6</f>
        <v>-5.2950650905717281E-2</v>
      </c>
      <c r="F9" s="280">
        <f t="shared" si="1"/>
        <v>-9.4906620905365419E-2</v>
      </c>
      <c r="G9" s="280">
        <f t="shared" si="1"/>
        <v>5.617451268300002E-2</v>
      </c>
      <c r="H9" s="280">
        <f t="shared" si="1"/>
        <v>6.4631381364561535E-2</v>
      </c>
      <c r="I9" s="280">
        <f t="shared" si="1"/>
        <v>-2.7774505077418778E-2</v>
      </c>
      <c r="J9" s="280">
        <f t="shared" si="1"/>
        <v>-7.6477757826686865E-2</v>
      </c>
      <c r="K9" s="280"/>
      <c r="L9" s="280"/>
      <c r="M9" s="280"/>
      <c r="N9" s="280"/>
    </row>
    <row r="10" spans="1:14" s="177" customFormat="1" ht="12" x14ac:dyDescent="0.2">
      <c r="A10" s="273" t="s">
        <v>219</v>
      </c>
      <c r="B10" s="274">
        <v>16478.585341766986</v>
      </c>
      <c r="C10" s="274">
        <v>11654.297915777555</v>
      </c>
      <c r="D10" s="274">
        <v>9382.4970383481668</v>
      </c>
      <c r="E10" s="274">
        <v>7848.0876669973004</v>
      </c>
      <c r="F10" s="275">
        <v>5063.304654542354</v>
      </c>
      <c r="G10" s="275">
        <v>3195.7152084279996</v>
      </c>
      <c r="H10" s="275">
        <v>3008.9855368119997</v>
      </c>
      <c r="I10" s="275">
        <v>3098.8329124330003</v>
      </c>
      <c r="J10" s="275">
        <v>4790.1606571532038</v>
      </c>
      <c r="K10" s="275">
        <v>7070.3964402386573</v>
      </c>
      <c r="L10" s="275">
        <v>10313.596333714657</v>
      </c>
      <c r="M10" s="275">
        <v>12431.351279674658</v>
      </c>
      <c r="N10" s="275">
        <f>SUM(B10:M10)</f>
        <v>94335.81098588655</v>
      </c>
    </row>
    <row r="11" spans="1:14" s="177" customFormat="1" ht="12" x14ac:dyDescent="0.2">
      <c r="A11" s="276" t="s">
        <v>220</v>
      </c>
      <c r="B11" s="277">
        <v>12399.469117099547</v>
      </c>
      <c r="C11" s="277">
        <v>13089.190347299895</v>
      </c>
      <c r="D11" s="277">
        <v>12577.75628240689</v>
      </c>
      <c r="E11" s="277">
        <v>5469.9709170000006</v>
      </c>
      <c r="F11" s="277">
        <v>3745.643223</v>
      </c>
      <c r="G11" s="277">
        <v>3167.6023240000009</v>
      </c>
      <c r="H11" s="277">
        <v>3045.9114672031033</v>
      </c>
      <c r="I11" s="277">
        <v>3001.409038881693</v>
      </c>
      <c r="J11" s="277">
        <v>3663.4899428348285</v>
      </c>
      <c r="K11" s="277">
        <v>6799.0420395803776</v>
      </c>
      <c r="L11" s="277">
        <v>9836.4189610698304</v>
      </c>
      <c r="M11" s="277">
        <v>12266.301231070929</v>
      </c>
      <c r="N11" s="278">
        <f>SUM(B11:M11)</f>
        <v>89062.20489144708</v>
      </c>
    </row>
    <row r="12" spans="1:14" s="177" customFormat="1" ht="12" x14ac:dyDescent="0.2">
      <c r="A12" s="276" t="s">
        <v>221</v>
      </c>
      <c r="B12" s="277">
        <v>14025.466891588281</v>
      </c>
      <c r="C12" s="277">
        <v>10928.105871725391</v>
      </c>
      <c r="D12" s="277">
        <v>9381.9364501306627</v>
      </c>
      <c r="E12" s="277">
        <v>6649.3846141367931</v>
      </c>
      <c r="F12" s="277">
        <v>6013.3056877347135</v>
      </c>
      <c r="G12" s="277">
        <v>3089.8592160865105</v>
      </c>
      <c r="H12" s="277">
        <v>2989.0287317909433</v>
      </c>
      <c r="I12" s="277">
        <v>2988.3437358818946</v>
      </c>
      <c r="J12" s="277">
        <v>4033.7719984123828</v>
      </c>
      <c r="K12" s="277">
        <v>6841.0531738455757</v>
      </c>
      <c r="L12" s="277">
        <v>9176.2894109238568</v>
      </c>
      <c r="M12" s="277">
        <v>11426.946451056432</v>
      </c>
      <c r="N12" s="278">
        <f>SUM(B12:M12)</f>
        <v>87543.492233313431</v>
      </c>
    </row>
    <row r="13" spans="1:14" s="177" customFormat="1" ht="12" x14ac:dyDescent="0.2">
      <c r="A13" s="276" t="s">
        <v>226</v>
      </c>
      <c r="B13" s="277">
        <f>+'3'!B14</f>
        <v>12726.238844818246</v>
      </c>
      <c r="C13" s="277">
        <f>+'3'!C14</f>
        <v>10162.229506462669</v>
      </c>
      <c r="D13" s="277">
        <f>+'3'!D14</f>
        <v>9746.8779341230165</v>
      </c>
      <c r="E13" s="277">
        <f>+'3'!E14</f>
        <v>6294.9454360037398</v>
      </c>
      <c r="F13" s="277">
        <f>+'3'!F14</f>
        <v>5201.018818984553</v>
      </c>
      <c r="G13" s="277">
        <f>+'3'!G14</f>
        <v>3209.1811291425579</v>
      </c>
      <c r="H13" s="277">
        <f>+'3'!H14</f>
        <v>3014.9082261450758</v>
      </c>
      <c r="I13" s="277">
        <f>+'3'!I14</f>
        <v>2956.1446616077792</v>
      </c>
      <c r="J13" s="277">
        <f>+'3'!J14</f>
        <v>3704.7691485997261</v>
      </c>
      <c r="K13" s="277"/>
      <c r="L13" s="277"/>
      <c r="M13" s="277"/>
      <c r="N13" s="291">
        <f>SUM(B13:M13)</f>
        <v>57016.313705887362</v>
      </c>
    </row>
    <row r="14" spans="1:14" s="177" customFormat="1" ht="12" x14ac:dyDescent="0.2">
      <c r="A14" s="273" t="s">
        <v>222</v>
      </c>
      <c r="B14" s="275">
        <f>+B13-B12</f>
        <v>-1299.2280467700348</v>
      </c>
      <c r="C14" s="275">
        <f>+C13-C12</f>
        <v>-765.87636526272217</v>
      </c>
      <c r="D14" s="275">
        <f>+D13-D12</f>
        <v>364.94148399235382</v>
      </c>
      <c r="E14" s="275">
        <f t="shared" ref="E14:J14" si="2">+E13-E12</f>
        <v>-354.43917813305325</v>
      </c>
      <c r="F14" s="275">
        <f t="shared" si="2"/>
        <v>-812.28686875016047</v>
      </c>
      <c r="G14" s="275">
        <f t="shared" si="2"/>
        <v>119.32191305604738</v>
      </c>
      <c r="H14" s="275">
        <f t="shared" si="2"/>
        <v>25.879494354132476</v>
      </c>
      <c r="I14" s="275">
        <f t="shared" si="2"/>
        <v>-32.199074274115446</v>
      </c>
      <c r="J14" s="275">
        <f t="shared" si="2"/>
        <v>-329.00284981265668</v>
      </c>
      <c r="K14" s="275"/>
      <c r="L14" s="275"/>
      <c r="M14" s="275"/>
      <c r="N14" s="275"/>
    </row>
    <row r="15" spans="1:14" s="177" customFormat="1" ht="12" x14ac:dyDescent="0.2">
      <c r="A15" s="279" t="s">
        <v>222</v>
      </c>
      <c r="B15" s="280">
        <f>+(B13-B12)/B12</f>
        <v>-9.2633497110120575E-2</v>
      </c>
      <c r="C15" s="280">
        <f>+(C13-C12)/C12</f>
        <v>-7.0083175826864616E-2</v>
      </c>
      <c r="D15" s="280">
        <f>+(D13-D12)/D12</f>
        <v>3.8898311231608404E-2</v>
      </c>
      <c r="E15" s="280">
        <f t="shared" ref="E15:J15" si="3">+(E13-E12)/E12</f>
        <v>-5.3304057247569168E-2</v>
      </c>
      <c r="F15" s="280">
        <f t="shared" si="3"/>
        <v>-0.13508158589159616</v>
      </c>
      <c r="G15" s="280">
        <f t="shared" si="3"/>
        <v>3.8617265289897458E-2</v>
      </c>
      <c r="H15" s="280">
        <f t="shared" si="3"/>
        <v>8.6581617897751682E-3</v>
      </c>
      <c r="I15" s="280">
        <f t="shared" si="3"/>
        <v>-1.0774889744941984E-2</v>
      </c>
      <c r="J15" s="280">
        <f t="shared" si="3"/>
        <v>-8.1562083811912531E-2</v>
      </c>
      <c r="K15" s="280"/>
      <c r="L15" s="280"/>
      <c r="M15" s="280"/>
      <c r="N15" s="280"/>
    </row>
    <row r="16" spans="1:14" s="177" customFormat="1" ht="12" x14ac:dyDescent="0.2">
      <c r="N16" s="4" t="s">
        <v>78</v>
      </c>
    </row>
    <row r="17" s="177" customFormat="1" ht="12" x14ac:dyDescent="0.2"/>
    <row r="18" s="177" customFormat="1" ht="12" x14ac:dyDescent="0.2"/>
    <row r="19" s="177" customFormat="1" ht="12" x14ac:dyDescent="0.2"/>
    <row r="20" s="177" customFormat="1" ht="12" x14ac:dyDescent="0.2"/>
    <row r="21" s="177" customFormat="1" ht="12" x14ac:dyDescent="0.2"/>
    <row r="22" s="177" customFormat="1" ht="12" x14ac:dyDescent="0.2"/>
    <row r="23" s="177" customFormat="1" ht="12" x14ac:dyDescent="0.2"/>
    <row r="24" s="177" customFormat="1" ht="12" x14ac:dyDescent="0.2"/>
    <row r="25" s="177" customFormat="1" ht="12" x14ac:dyDescent="0.2"/>
    <row r="26" s="177" customFormat="1" ht="12" x14ac:dyDescent="0.2"/>
    <row r="27" s="177" customFormat="1" ht="12" x14ac:dyDescent="0.2"/>
    <row r="28" s="177" customFormat="1" ht="12" x14ac:dyDescent="0.2"/>
    <row r="29" s="177" customFormat="1" ht="12" x14ac:dyDescent="0.2"/>
    <row r="30" s="177" customFormat="1" ht="12" x14ac:dyDescent="0.2"/>
    <row r="31" s="177" customFormat="1" ht="12" x14ac:dyDescent="0.2"/>
    <row r="32" s="177" customFormat="1" ht="12" x14ac:dyDescent="0.2"/>
    <row r="33" s="177" customFormat="1" ht="12" x14ac:dyDescent="0.2"/>
    <row r="34" s="177" customFormat="1" ht="12" x14ac:dyDescent="0.2"/>
    <row r="35" s="177" customFormat="1" ht="12" x14ac:dyDescent="0.2"/>
    <row r="36" s="177" customFormat="1" ht="12" x14ac:dyDescent="0.2"/>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showGridLines="0" zoomScaleNormal="100" workbookViewId="0">
      <selection activeCell="H11" sqref="H11"/>
    </sheetView>
  </sheetViews>
  <sheetFormatPr defaultRowHeight="12" x14ac:dyDescent="0.2"/>
  <cols>
    <col min="1" max="1" width="30.85546875" style="70" customWidth="1"/>
    <col min="2" max="3" width="9.140625" style="70" customWidth="1"/>
    <col min="4" max="4" width="9.5703125" style="70" customWidth="1"/>
    <col min="5" max="5" width="9.140625" style="70" customWidth="1"/>
    <col min="6" max="6" width="8.28515625" style="70" customWidth="1"/>
    <col min="7" max="7" width="30.85546875" style="70" customWidth="1"/>
    <col min="8" max="9" width="9.140625" style="70" customWidth="1"/>
    <col min="10" max="10" width="9.5703125" style="70" customWidth="1"/>
    <col min="11" max="11" width="9.140625" style="70" customWidth="1"/>
    <col min="12" max="14" width="8.5703125" style="70" customWidth="1"/>
    <col min="15" max="15" width="10.42578125" style="70" customWidth="1"/>
    <col min="16" max="16" width="8.42578125" style="70" customWidth="1"/>
    <col min="17" max="17" width="11.42578125" style="70" bestFit="1" customWidth="1"/>
    <col min="18" max="16384" width="9.140625" style="70"/>
  </cols>
  <sheetData>
    <row r="1" spans="1:18" ht="15.75" x14ac:dyDescent="0.25">
      <c r="A1" s="166" t="s">
        <v>214</v>
      </c>
      <c r="B1" s="107"/>
      <c r="C1" s="107"/>
      <c r="D1" s="107"/>
      <c r="E1" s="107"/>
      <c r="F1" s="107"/>
      <c r="G1" s="107"/>
      <c r="H1" s="107"/>
      <c r="I1" s="346"/>
      <c r="J1" s="107"/>
      <c r="K1" s="269" t="str">
        <f>Titulní!A35</f>
        <v>III. čtvrtletí 2020</v>
      </c>
      <c r="L1" s="345"/>
      <c r="M1" s="345"/>
    </row>
    <row r="2" spans="1:18" ht="6" customHeight="1" x14ac:dyDescent="0.2">
      <c r="A2" s="107"/>
      <c r="B2" s="107"/>
      <c r="C2" s="107"/>
      <c r="D2" s="107"/>
      <c r="E2" s="107"/>
      <c r="F2" s="107"/>
      <c r="G2" s="107"/>
      <c r="H2" s="107"/>
      <c r="I2" s="107"/>
      <c r="J2" s="107"/>
      <c r="K2" s="107"/>
      <c r="L2" s="107"/>
      <c r="M2" s="107"/>
      <c r="N2" s="107"/>
      <c r="O2" s="107"/>
    </row>
    <row r="3" spans="1:18" ht="24" x14ac:dyDescent="0.2">
      <c r="A3" s="264"/>
      <c r="B3" s="349" t="s">
        <v>280</v>
      </c>
      <c r="C3" s="349" t="s">
        <v>294</v>
      </c>
      <c r="D3" s="349" t="s">
        <v>224</v>
      </c>
      <c r="E3" s="349" t="s">
        <v>176</v>
      </c>
      <c r="F3" s="109"/>
      <c r="G3" s="264"/>
      <c r="H3" s="349" t="s">
        <v>280</v>
      </c>
      <c r="I3" s="349" t="s">
        <v>294</v>
      </c>
      <c r="J3" s="349" t="s">
        <v>224</v>
      </c>
      <c r="K3" s="349" t="s">
        <v>176</v>
      </c>
    </row>
    <row r="4" spans="1:18" s="328" customFormat="1" x14ac:dyDescent="0.2">
      <c r="A4" s="224" t="s">
        <v>63</v>
      </c>
      <c r="B4" s="212">
        <f>SUM(B5:B20)</f>
        <v>24475.437826000001</v>
      </c>
      <c r="C4" s="212">
        <f>SUM(C5:C20)</f>
        <v>24933.225696087266</v>
      </c>
      <c r="D4" s="212">
        <f t="shared" ref="D4:D20" si="0">+B4-C4</f>
        <v>-457.78787008726431</v>
      </c>
      <c r="E4" s="265">
        <f t="shared" ref="E4:E17" si="1">+B4/C4-1</f>
        <v>-1.8360555335569906E-2</v>
      </c>
      <c r="G4" s="224" t="s">
        <v>125</v>
      </c>
      <c r="H4" s="212">
        <f>SUM(H5:H20)</f>
        <v>9675.8220363525797</v>
      </c>
      <c r="I4" s="212">
        <f>SUM(I5:I20)</f>
        <v>10011.144466085221</v>
      </c>
      <c r="J4" s="212">
        <f t="shared" ref="J4:J20" si="2">+H4-I4</f>
        <v>-335.32242973264147</v>
      </c>
      <c r="K4" s="265">
        <f t="shared" ref="K4:K17" si="3">+H4/I4-1</f>
        <v>-3.3494914679197185E-2</v>
      </c>
    </row>
    <row r="5" spans="1:18" x14ac:dyDescent="0.2">
      <c r="A5" s="169" t="s">
        <v>41</v>
      </c>
      <c r="B5" s="156">
        <f>+'4.1'!H8+'4.1'!I8+'4.1'!J8</f>
        <v>4485.2861439999997</v>
      </c>
      <c r="C5" s="156">
        <v>4219.3615200000013</v>
      </c>
      <c r="D5" s="156">
        <f t="shared" si="0"/>
        <v>265.9246239999984</v>
      </c>
      <c r="E5" s="266">
        <f t="shared" si="1"/>
        <v>6.3024849314167852E-2</v>
      </c>
      <c r="G5" s="169" t="s">
        <v>41</v>
      </c>
      <c r="H5" s="156">
        <f>+'5.1'!H8+'5.1'!I8+'5.1'!J8</f>
        <v>991.18233199999997</v>
      </c>
      <c r="I5" s="156">
        <v>916.03907900000013</v>
      </c>
      <c r="J5" s="156">
        <f t="shared" si="2"/>
        <v>75.143252999999845</v>
      </c>
      <c r="K5" s="266">
        <f t="shared" si="3"/>
        <v>8.2030619350901945E-2</v>
      </c>
      <c r="O5" s="343"/>
      <c r="P5" s="343"/>
      <c r="Q5" s="343"/>
      <c r="R5" s="343"/>
    </row>
    <row r="6" spans="1:18" x14ac:dyDescent="0.2">
      <c r="A6" s="233" t="s">
        <v>40</v>
      </c>
      <c r="B6" s="156">
        <f>+'4.1'!H9+'4.1'!I9+'4.1'!J9</f>
        <v>874.27417200000025</v>
      </c>
      <c r="C6" s="160">
        <v>849.30377899999974</v>
      </c>
      <c r="D6" s="160">
        <f t="shared" si="0"/>
        <v>24.970393000000513</v>
      </c>
      <c r="E6" s="267">
        <f t="shared" si="1"/>
        <v>2.9401014828170924E-2</v>
      </c>
      <c r="G6" s="233" t="s">
        <v>40</v>
      </c>
      <c r="H6" s="160">
        <f>+'5.1'!H9+'5.1'!I9+'5.1'!J9</f>
        <v>89.695330000000013</v>
      </c>
      <c r="I6" s="160">
        <v>83.886968999999993</v>
      </c>
      <c r="J6" s="160">
        <f t="shared" si="2"/>
        <v>5.8083610000000192</v>
      </c>
      <c r="K6" s="267">
        <f t="shared" si="3"/>
        <v>6.9240325037849715E-2</v>
      </c>
      <c r="R6" s="343"/>
    </row>
    <row r="7" spans="1:18" x14ac:dyDescent="0.2">
      <c r="A7" s="233" t="s">
        <v>39</v>
      </c>
      <c r="B7" s="160">
        <f>+'4.1'!H10+'4.1'!I10+'4.1'!J10</f>
        <v>1444.147385</v>
      </c>
      <c r="C7" s="160">
        <v>1648.7243450000001</v>
      </c>
      <c r="D7" s="160">
        <f t="shared" si="0"/>
        <v>-204.5769600000001</v>
      </c>
      <c r="E7" s="267">
        <f t="shared" si="1"/>
        <v>-0.12408196714048036</v>
      </c>
      <c r="G7" s="233" t="s">
        <v>39</v>
      </c>
      <c r="H7" s="160">
        <f>+'5.1'!H10+'5.1'!I10+'5.1'!J10</f>
        <v>611.52437899999995</v>
      </c>
      <c r="I7" s="160">
        <v>814.864462</v>
      </c>
      <c r="J7" s="160">
        <f t="shared" si="2"/>
        <v>-203.34008300000005</v>
      </c>
      <c r="K7" s="267">
        <f t="shared" si="3"/>
        <v>-0.24953853368561807</v>
      </c>
      <c r="O7" s="343"/>
      <c r="P7" s="343"/>
      <c r="Q7" s="343"/>
      <c r="R7" s="343"/>
    </row>
    <row r="8" spans="1:18" x14ac:dyDescent="0.2">
      <c r="A8" s="233" t="s">
        <v>64</v>
      </c>
      <c r="B8" s="160">
        <f>+'4.1'!H11+'4.1'!I11+'4.1'!J11</f>
        <v>3.8605740000000002</v>
      </c>
      <c r="C8" s="160">
        <v>4.8115480000000002</v>
      </c>
      <c r="D8" s="160">
        <f t="shared" si="0"/>
        <v>-0.95097399999999999</v>
      </c>
      <c r="E8" s="267">
        <f t="shared" si="1"/>
        <v>-0.197644084606451</v>
      </c>
      <c r="G8" s="233" t="s">
        <v>64</v>
      </c>
      <c r="H8" s="160">
        <f>+'5.1'!H11+'5.1'!I11+'5.1'!J11</f>
        <v>2.5747070000000001</v>
      </c>
      <c r="I8" s="160">
        <v>3.6501870000000003</v>
      </c>
      <c r="J8" s="160">
        <f t="shared" si="2"/>
        <v>-1.0754800000000002</v>
      </c>
      <c r="K8" s="267">
        <f t="shared" si="3"/>
        <v>-0.29463695969548964</v>
      </c>
      <c r="R8" s="343"/>
    </row>
    <row r="9" spans="1:18" x14ac:dyDescent="0.2">
      <c r="A9" s="233" t="s">
        <v>65</v>
      </c>
      <c r="B9" s="160">
        <f>+'4.1'!H12+'4.1'!I12+'4.1'!J12</f>
        <v>5.6111399999999998</v>
      </c>
      <c r="C9" s="160">
        <v>10.1112225</v>
      </c>
      <c r="D9" s="160">
        <f t="shared" si="0"/>
        <v>-4.5000825000000004</v>
      </c>
      <c r="E9" s="267">
        <f t="shared" si="1"/>
        <v>-0.44505820141926467</v>
      </c>
      <c r="G9" s="233" t="s">
        <v>65</v>
      </c>
      <c r="H9" s="160">
        <f>+'5.1'!H12+'5.1'!I12+'5.1'!J12</f>
        <v>4.5251400000000004</v>
      </c>
      <c r="I9" s="160">
        <v>9.4132224999999998</v>
      </c>
      <c r="J9" s="160">
        <f t="shared" si="2"/>
        <v>-4.8880824999999994</v>
      </c>
      <c r="K9" s="267">
        <f t="shared" si="3"/>
        <v>-0.51927833427925441</v>
      </c>
      <c r="R9" s="343"/>
    </row>
    <row r="10" spans="1:18" x14ac:dyDescent="0.2">
      <c r="A10" s="233" t="s">
        <v>66</v>
      </c>
      <c r="B10" s="160">
        <f>+'4.1'!H13+'4.1'!I13+'4.1'!J13</f>
        <v>0.21502299999999999</v>
      </c>
      <c r="C10" s="160">
        <v>0.17930399999999999</v>
      </c>
      <c r="D10" s="160">
        <f t="shared" si="0"/>
        <v>3.5719000000000001E-2</v>
      </c>
      <c r="E10" s="267">
        <f t="shared" si="1"/>
        <v>0.19920916432427616</v>
      </c>
      <c r="G10" s="233" t="s">
        <v>66</v>
      </c>
      <c r="H10" s="160">
        <f>+'5.1'!H13+'5.1'!I13+'5.1'!J13</f>
        <v>0.21502299999999999</v>
      </c>
      <c r="I10" s="160">
        <v>0.17930399999999999</v>
      </c>
      <c r="J10" s="160">
        <f t="shared" si="2"/>
        <v>3.5719000000000001E-2</v>
      </c>
      <c r="K10" s="267">
        <f t="shared" si="3"/>
        <v>0.19920916432427616</v>
      </c>
      <c r="R10" s="343"/>
    </row>
    <row r="11" spans="1:18" x14ac:dyDescent="0.2">
      <c r="A11" s="233" t="s">
        <v>38</v>
      </c>
      <c r="B11" s="160">
        <f>+'4.1'!H14+'4.1'!I14+'4.1'!J14</f>
        <v>7995.4063349999997</v>
      </c>
      <c r="C11" s="160">
        <v>8568.1859980000008</v>
      </c>
      <c r="D11" s="160">
        <f t="shared" si="0"/>
        <v>-572.77966300000116</v>
      </c>
      <c r="E11" s="267">
        <f t="shared" si="1"/>
        <v>-6.6849583229600773E-2</v>
      </c>
      <c r="G11" s="233" t="s">
        <v>38</v>
      </c>
      <c r="H11" s="160">
        <f>+'5.1'!H14+'5.1'!I14+'5.1'!J14</f>
        <v>3441.5474479999993</v>
      </c>
      <c r="I11" s="160">
        <v>3887.8057349999999</v>
      </c>
      <c r="J11" s="160">
        <f t="shared" si="2"/>
        <v>-446.25828700000056</v>
      </c>
      <c r="K11" s="267">
        <f t="shared" si="3"/>
        <v>-0.11478410121744431</v>
      </c>
      <c r="O11" s="343"/>
      <c r="P11" s="343"/>
      <c r="Q11" s="343"/>
      <c r="R11" s="343"/>
    </row>
    <row r="12" spans="1:18" x14ac:dyDescent="0.2">
      <c r="A12" s="233" t="s">
        <v>76</v>
      </c>
      <c r="B12" s="160">
        <f>+'4.1'!H15+'4.1'!I15+'4.1'!J15</f>
        <v>55.451000000000008</v>
      </c>
      <c r="C12" s="160">
        <v>69.09899999999999</v>
      </c>
      <c r="D12" s="160">
        <f t="shared" si="0"/>
        <v>-13.647999999999982</v>
      </c>
      <c r="E12" s="267">
        <f t="shared" si="1"/>
        <v>-0.19751371221001723</v>
      </c>
      <c r="G12" s="233" t="s">
        <v>76</v>
      </c>
      <c r="H12" s="160">
        <f>+'5.1'!H15+'5.1'!I15+'5.1'!J15</f>
        <v>13.482939999999999</v>
      </c>
      <c r="I12" s="160">
        <v>22.549140000000001</v>
      </c>
      <c r="J12" s="160">
        <f t="shared" si="2"/>
        <v>-9.066200000000002</v>
      </c>
      <c r="K12" s="267">
        <f t="shared" si="3"/>
        <v>-0.40206411419681642</v>
      </c>
      <c r="R12" s="343"/>
    </row>
    <row r="13" spans="1:18" x14ac:dyDescent="0.2">
      <c r="A13" s="233" t="s">
        <v>37</v>
      </c>
      <c r="B13" s="160">
        <f>+'4.1'!H16+'4.1'!I16+'4.1'!J16</f>
        <v>0</v>
      </c>
      <c r="C13" s="160">
        <v>2.2200000000000002E-3</v>
      </c>
      <c r="D13" s="160">
        <f t="shared" si="0"/>
        <v>-2.2200000000000002E-3</v>
      </c>
      <c r="E13" s="267">
        <f t="shared" si="1"/>
        <v>-1</v>
      </c>
      <c r="G13" s="233" t="s">
        <v>37</v>
      </c>
      <c r="H13" s="160">
        <f>+'5.1'!H16+'5.1'!I16+'5.1'!J16</f>
        <v>0</v>
      </c>
      <c r="I13" s="160">
        <v>2.2200000000000002E-3</v>
      </c>
      <c r="J13" s="160">
        <f t="shared" si="2"/>
        <v>-2.2200000000000002E-3</v>
      </c>
      <c r="K13" s="267">
        <f t="shared" si="3"/>
        <v>-1</v>
      </c>
      <c r="R13" s="343"/>
    </row>
    <row r="14" spans="1:18" x14ac:dyDescent="0.2">
      <c r="A14" s="233" t="s">
        <v>36</v>
      </c>
      <c r="B14" s="160">
        <f>+'4.1'!H17+'4.1'!I17+'4.1'!J17</f>
        <v>2022.327483</v>
      </c>
      <c r="C14" s="160">
        <v>2032.30026</v>
      </c>
      <c r="D14" s="160">
        <f t="shared" si="0"/>
        <v>-9.9727769999999509</v>
      </c>
      <c r="E14" s="267">
        <f t="shared" si="1"/>
        <v>-4.9071375899937264E-3</v>
      </c>
      <c r="G14" s="233" t="s">
        <v>36</v>
      </c>
      <c r="H14" s="160">
        <f>+'5.1'!H17+'5.1'!I17+'5.1'!J17</f>
        <v>230.158772</v>
      </c>
      <c r="I14" s="160">
        <v>227.13025700000003</v>
      </c>
      <c r="J14" s="160">
        <f t="shared" si="2"/>
        <v>3.0285149999999703</v>
      </c>
      <c r="K14" s="267">
        <f t="shared" si="3"/>
        <v>1.3333824563937169E-2</v>
      </c>
      <c r="R14" s="343"/>
    </row>
    <row r="15" spans="1:18" x14ac:dyDescent="0.2">
      <c r="A15" s="233" t="s">
        <v>35</v>
      </c>
      <c r="B15" s="160">
        <f>+'4.1'!H18+'4.1'!I18+'4.1'!J18</f>
        <v>45.549833999999997</v>
      </c>
      <c r="C15" s="160">
        <v>6.6317280000000007</v>
      </c>
      <c r="D15" s="160">
        <f t="shared" si="0"/>
        <v>38.918105999999995</v>
      </c>
      <c r="E15" s="267">
        <f t="shared" si="1"/>
        <v>5.8684713848336347</v>
      </c>
      <c r="G15" s="233" t="s">
        <v>35</v>
      </c>
      <c r="H15" s="160">
        <f>+'5.1'!H18+'5.1'!I18+'5.1'!J18</f>
        <v>10.011384999999999</v>
      </c>
      <c r="I15" s="160">
        <v>2.4600970000000002</v>
      </c>
      <c r="J15" s="160">
        <f t="shared" si="2"/>
        <v>7.5512879999999987</v>
      </c>
      <c r="K15" s="267">
        <f t="shared" si="3"/>
        <v>3.0695082348378939</v>
      </c>
      <c r="R15" s="343"/>
    </row>
    <row r="16" spans="1:18" x14ac:dyDescent="0.2">
      <c r="A16" s="233" t="s">
        <v>34</v>
      </c>
      <c r="B16" s="160">
        <f>+'4.1'!H19+'4.1'!I19+'4.1'!J19</f>
        <v>971.46569150760081</v>
      </c>
      <c r="C16" s="160">
        <v>996.57052872861527</v>
      </c>
      <c r="D16" s="160">
        <f t="shared" si="0"/>
        <v>-25.104837221014463</v>
      </c>
      <c r="E16" s="267">
        <f t="shared" si="1"/>
        <v>-2.5191229819972905E-2</v>
      </c>
      <c r="G16" s="233" t="s">
        <v>34</v>
      </c>
      <c r="H16" s="160">
        <f>+'5.1'!H19+'5.1'!I19+'5.1'!J19</f>
        <v>590.01390049673887</v>
      </c>
      <c r="I16" s="160">
        <v>595.4942526266326</v>
      </c>
      <c r="J16" s="160">
        <f t="shared" si="2"/>
        <v>-5.4803521298937312</v>
      </c>
      <c r="K16" s="267">
        <f t="shared" si="3"/>
        <v>-9.2030311052050395E-3</v>
      </c>
      <c r="R16" s="343"/>
    </row>
    <row r="17" spans="1:20" x14ac:dyDescent="0.2">
      <c r="A17" s="233" t="s">
        <v>33</v>
      </c>
      <c r="B17" s="160">
        <f>+'4.1'!H20+'4.1'!I20+'4.1'!J20</f>
        <v>2044.8364080000001</v>
      </c>
      <c r="C17" s="160">
        <v>2448.2740990000002</v>
      </c>
      <c r="D17" s="160">
        <f t="shared" si="0"/>
        <v>-403.43769100000009</v>
      </c>
      <c r="E17" s="267">
        <f t="shared" si="1"/>
        <v>-0.16478452766574814</v>
      </c>
      <c r="G17" s="233" t="s">
        <v>33</v>
      </c>
      <c r="H17" s="160">
        <f>+'5.1'!H20+'5.1'!I20+'5.1'!J20</f>
        <v>649.93713300000002</v>
      </c>
      <c r="I17" s="160">
        <v>786.01812500000005</v>
      </c>
      <c r="J17" s="160">
        <f t="shared" si="2"/>
        <v>-136.08099200000004</v>
      </c>
      <c r="K17" s="267">
        <f t="shared" si="3"/>
        <v>-0.17312704080456165</v>
      </c>
      <c r="Q17" s="343"/>
      <c r="R17" s="343"/>
    </row>
    <row r="18" spans="1:20" x14ac:dyDescent="0.2">
      <c r="A18" s="233" t="s">
        <v>3</v>
      </c>
      <c r="B18" s="160">
        <f>+'4.1'!H21+'4.1'!I21+'4.1'!J21</f>
        <v>0</v>
      </c>
      <c r="C18" s="160">
        <v>0</v>
      </c>
      <c r="D18" s="160">
        <f t="shared" si="0"/>
        <v>0</v>
      </c>
      <c r="E18" s="267">
        <v>0</v>
      </c>
      <c r="G18" s="233" t="s">
        <v>3</v>
      </c>
      <c r="H18" s="160">
        <f>+'5.1'!H21+'5.1'!I21+'5.1'!J21</f>
        <v>0</v>
      </c>
      <c r="I18" s="160">
        <v>0</v>
      </c>
      <c r="J18" s="160">
        <f t="shared" si="2"/>
        <v>0</v>
      </c>
      <c r="K18" s="267">
        <v>0</v>
      </c>
      <c r="R18" s="343"/>
    </row>
    <row r="19" spans="1:20" x14ac:dyDescent="0.2">
      <c r="A19" s="233" t="s">
        <v>32</v>
      </c>
      <c r="B19" s="160">
        <f>+'4.1'!H22+'4.1'!I22+'4.1'!J22</f>
        <v>30.399298999999999</v>
      </c>
      <c r="C19" s="160">
        <v>39.545102</v>
      </c>
      <c r="D19" s="160">
        <f t="shared" si="0"/>
        <v>-9.1458030000000008</v>
      </c>
      <c r="E19" s="267">
        <f>+B19/C19-1</f>
        <v>-0.23127524111582776</v>
      </c>
      <c r="G19" s="233" t="s">
        <v>32</v>
      </c>
      <c r="H19" s="160">
        <f>+'5.1'!H22+'5.1'!I22+'5.1'!J22</f>
        <v>19.988508000000003</v>
      </c>
      <c r="I19" s="160">
        <v>22.469739000000001</v>
      </c>
      <c r="J19" s="160">
        <f t="shared" si="2"/>
        <v>-2.4812309999999975</v>
      </c>
      <c r="K19" s="267">
        <f>+H19/I19-1</f>
        <v>-0.11042544819946498</v>
      </c>
      <c r="R19" s="343"/>
    </row>
    <row r="20" spans="1:20" x14ac:dyDescent="0.2">
      <c r="A20" s="169" t="s">
        <v>31</v>
      </c>
      <c r="B20" s="156">
        <f>+'4.1'!H23+'4.1'!I23+'4.1'!J23</f>
        <v>4496.6073374923999</v>
      </c>
      <c r="C20" s="156">
        <v>4040.1250418586487</v>
      </c>
      <c r="D20" s="156">
        <f t="shared" si="0"/>
        <v>456.48229563375116</v>
      </c>
      <c r="E20" s="266">
        <f>+B20/C20-1</f>
        <v>0.11298717017524473</v>
      </c>
      <c r="G20" s="169" t="s">
        <v>31</v>
      </c>
      <c r="H20" s="156">
        <f>+'5.1'!H23+'5.1'!I23+'5.1'!J23</f>
        <v>3020.9650388558425</v>
      </c>
      <c r="I20" s="156">
        <v>2639.181676958588</v>
      </c>
      <c r="J20" s="156">
        <f t="shared" si="2"/>
        <v>381.78336189725451</v>
      </c>
      <c r="K20" s="266">
        <f>+H20/I20-1</f>
        <v>0.14465975011512833</v>
      </c>
      <c r="O20" s="343"/>
      <c r="P20" s="343"/>
      <c r="Q20" s="343"/>
      <c r="R20" s="343"/>
    </row>
    <row r="21" spans="1:20" s="71" customFormat="1" x14ac:dyDescent="0.2">
      <c r="A21" s="68"/>
      <c r="B21" s="5"/>
      <c r="C21" s="5"/>
      <c r="D21" s="5"/>
      <c r="E21" s="4" t="s">
        <v>78</v>
      </c>
      <c r="F21" s="5"/>
      <c r="G21" s="68"/>
      <c r="H21" s="5"/>
      <c r="I21" s="5"/>
      <c r="J21" s="70"/>
      <c r="K21" s="4" t="s">
        <v>78</v>
      </c>
      <c r="L21" s="70"/>
      <c r="M21" s="70"/>
      <c r="N21" s="70"/>
      <c r="O21" s="70"/>
      <c r="P21" s="70"/>
      <c r="Q21" s="70"/>
      <c r="R21" s="70"/>
      <c r="S21" s="70"/>
      <c r="T21" s="70"/>
    </row>
    <row r="22" spans="1:20" s="71" customFormat="1" x14ac:dyDescent="0.2">
      <c r="A22" s="68"/>
      <c r="B22" s="5"/>
      <c r="C22" s="5"/>
      <c r="D22" s="5"/>
      <c r="E22" s="5"/>
      <c r="F22" s="5"/>
      <c r="G22" s="68"/>
      <c r="H22" s="5"/>
      <c r="I22" s="5"/>
      <c r="J22" s="70"/>
      <c r="K22" s="70"/>
      <c r="L22" s="70"/>
      <c r="M22" s="70"/>
      <c r="N22" s="70"/>
      <c r="O22" s="70"/>
      <c r="P22" s="70"/>
      <c r="Q22" s="70"/>
      <c r="R22" s="70"/>
      <c r="S22" s="70"/>
      <c r="T22" s="70"/>
    </row>
    <row r="23" spans="1:20" ht="24" x14ac:dyDescent="0.2">
      <c r="A23" s="264"/>
      <c r="B23" s="349" t="s">
        <v>280</v>
      </c>
      <c r="C23" s="349" t="s">
        <v>294</v>
      </c>
      <c r="D23" s="349" t="s">
        <v>224</v>
      </c>
      <c r="E23" s="349" t="s">
        <v>176</v>
      </c>
      <c r="G23" s="264"/>
      <c r="H23" s="349" t="s">
        <v>280</v>
      </c>
      <c r="I23" s="349" t="s">
        <v>294</v>
      </c>
      <c r="J23" s="349" t="s">
        <v>224</v>
      </c>
      <c r="K23" s="349" t="s">
        <v>176</v>
      </c>
      <c r="L23" s="72"/>
      <c r="M23" s="72"/>
      <c r="N23" s="72"/>
      <c r="O23" s="72"/>
    </row>
    <row r="24" spans="1:20" x14ac:dyDescent="0.2">
      <c r="A24" s="224" t="s">
        <v>63</v>
      </c>
      <c r="B24" s="212">
        <f>SUM(B25:B38)</f>
        <v>24475.437825999994</v>
      </c>
      <c r="C24" s="212">
        <f>SUM(C25:C38)</f>
        <v>24933.225696087262</v>
      </c>
      <c r="D24" s="212">
        <f t="shared" ref="D24:D38" si="4">+B24-C24</f>
        <v>-457.78787008726795</v>
      </c>
      <c r="E24" s="265">
        <f t="shared" ref="E24:E38" si="5">+B24/C24-1</f>
        <v>-1.8360555335570128E-2</v>
      </c>
      <c r="F24" s="328"/>
      <c r="G24" s="224" t="s">
        <v>125</v>
      </c>
      <c r="H24" s="212">
        <f>SUM(H25:H38)</f>
        <v>9675.8220363525816</v>
      </c>
      <c r="I24" s="212">
        <f>SUM(I25:I38)</f>
        <v>10011.144466085223</v>
      </c>
      <c r="J24" s="212">
        <f t="shared" ref="J24:J38" si="6">+H24-I24</f>
        <v>-335.32242973264147</v>
      </c>
      <c r="K24" s="265">
        <f t="shared" ref="K24:K38" si="7">+H24/I24-1</f>
        <v>-3.3494914679197185E-2</v>
      </c>
      <c r="L24" s="72"/>
      <c r="M24" s="72"/>
      <c r="N24" s="72"/>
      <c r="O24" s="72"/>
    </row>
    <row r="25" spans="1:20" x14ac:dyDescent="0.2">
      <c r="A25" s="169" t="s">
        <v>135</v>
      </c>
      <c r="B25" s="156">
        <f>+'4.2'!H7+'4.2'!I7+'4.2'!J7</f>
        <v>738.8461769999999</v>
      </c>
      <c r="C25" s="156">
        <v>730.67013230147222</v>
      </c>
      <c r="D25" s="156">
        <f t="shared" si="4"/>
        <v>8.1760446985276758</v>
      </c>
      <c r="E25" s="266">
        <f t="shared" si="5"/>
        <v>1.1189789122452165E-2</v>
      </c>
      <c r="G25" s="169" t="s">
        <v>135</v>
      </c>
      <c r="H25" s="156">
        <f>+'5.2'!H7+'5.2'!I7+'5.2'!J7</f>
        <v>524.61698699999999</v>
      </c>
      <c r="I25" s="156">
        <v>477.98548000000005</v>
      </c>
      <c r="J25" s="156">
        <f t="shared" si="6"/>
        <v>46.631506999999942</v>
      </c>
      <c r="K25" s="266">
        <f t="shared" si="7"/>
        <v>9.7558417464898683E-2</v>
      </c>
      <c r="R25" s="343"/>
    </row>
    <row r="26" spans="1:20" x14ac:dyDescent="0.2">
      <c r="A26" s="233" t="s">
        <v>104</v>
      </c>
      <c r="B26" s="156">
        <f>+'4.2'!H8+'4.2'!I8+'4.2'!J8</f>
        <v>996.4196059999997</v>
      </c>
      <c r="C26" s="160">
        <v>992.74944410021089</v>
      </c>
      <c r="D26" s="160">
        <f t="shared" si="4"/>
        <v>3.670161899788809</v>
      </c>
      <c r="E26" s="267">
        <f t="shared" si="5"/>
        <v>3.6969669654314252E-3</v>
      </c>
      <c r="G26" s="233" t="s">
        <v>104</v>
      </c>
      <c r="H26" s="160">
        <f>+'5.2'!H8+'5.2'!I8+'5.2'!J8</f>
        <v>590.19116000000008</v>
      </c>
      <c r="I26" s="160">
        <v>556.89899605010544</v>
      </c>
      <c r="J26" s="160">
        <f t="shared" si="6"/>
        <v>33.292163949894643</v>
      </c>
      <c r="K26" s="267">
        <f t="shared" si="7"/>
        <v>5.9781332317035307E-2</v>
      </c>
      <c r="R26" s="343"/>
    </row>
    <row r="27" spans="1:20" x14ac:dyDescent="0.2">
      <c r="A27" s="233" t="s">
        <v>105</v>
      </c>
      <c r="B27" s="156">
        <f>+'4.2'!H9+'4.2'!I9+'4.2'!J9</f>
        <v>878.88955800000031</v>
      </c>
      <c r="C27" s="160">
        <v>889.28982999999994</v>
      </c>
      <c r="D27" s="160">
        <f t="shared" si="4"/>
        <v>-10.400271999999632</v>
      </c>
      <c r="E27" s="267">
        <f t="shared" si="5"/>
        <v>-1.1695030854001365E-2</v>
      </c>
      <c r="G27" s="233" t="s">
        <v>105</v>
      </c>
      <c r="H27" s="160">
        <f>+'5.2'!H9+'5.2'!I9+'5.2'!J9</f>
        <v>571.47895100000005</v>
      </c>
      <c r="I27" s="160">
        <v>577.124101</v>
      </c>
      <c r="J27" s="160">
        <f t="shared" si="6"/>
        <v>-5.6451499999999442</v>
      </c>
      <c r="K27" s="267">
        <f t="shared" si="7"/>
        <v>-9.7815183774484504E-3</v>
      </c>
      <c r="Q27" s="343"/>
      <c r="R27" s="343"/>
    </row>
    <row r="28" spans="1:20" x14ac:dyDescent="0.2">
      <c r="A28" s="233" t="s">
        <v>106</v>
      </c>
      <c r="B28" s="156">
        <f>+'4.2'!H10+'4.2'!I10+'4.2'!J10</f>
        <v>2193.4230100000004</v>
      </c>
      <c r="C28" s="160">
        <v>2372.868555</v>
      </c>
      <c r="D28" s="160">
        <f t="shared" si="4"/>
        <v>-179.44554499999958</v>
      </c>
      <c r="E28" s="267">
        <f t="shared" si="5"/>
        <v>-7.5623887645137389E-2</v>
      </c>
      <c r="G28" s="233" t="s">
        <v>106</v>
      </c>
      <c r="H28" s="160">
        <f>+'5.2'!H10+'5.2'!I10+'5.2'!J10</f>
        <v>343.19899599999997</v>
      </c>
      <c r="I28" s="160">
        <v>379.77539700000005</v>
      </c>
      <c r="J28" s="160">
        <f t="shared" si="6"/>
        <v>-36.576401000000089</v>
      </c>
      <c r="K28" s="267">
        <f t="shared" si="7"/>
        <v>-9.6310612243267757E-2</v>
      </c>
      <c r="O28" s="343"/>
      <c r="P28" s="343"/>
      <c r="Q28" s="343"/>
      <c r="R28" s="343"/>
    </row>
    <row r="29" spans="1:20" x14ac:dyDescent="0.2">
      <c r="A29" s="233" t="s">
        <v>134</v>
      </c>
      <c r="B29" s="156">
        <f>+'4.2'!H11+'4.2'!I11+'4.2'!J11</f>
        <v>473.96609799999999</v>
      </c>
      <c r="C29" s="160">
        <v>443.62520499999994</v>
      </c>
      <c r="D29" s="160">
        <f t="shared" si="4"/>
        <v>30.340893000000051</v>
      </c>
      <c r="E29" s="267">
        <f t="shared" si="5"/>
        <v>6.8393077440223493E-2</v>
      </c>
      <c r="G29" s="233" t="s">
        <v>134</v>
      </c>
      <c r="H29" s="160">
        <f>+'5.2'!H11+'5.2'!I11+'5.2'!J11</f>
        <v>127.06046099999999</v>
      </c>
      <c r="I29" s="160">
        <v>119.12510300000001</v>
      </c>
      <c r="J29" s="160">
        <f t="shared" si="6"/>
        <v>7.9353579999999795</v>
      </c>
      <c r="K29" s="267">
        <f t="shared" si="7"/>
        <v>6.6613650692918913E-2</v>
      </c>
      <c r="R29" s="343"/>
    </row>
    <row r="30" spans="1:20" x14ac:dyDescent="0.2">
      <c r="A30" s="233" t="s">
        <v>107</v>
      </c>
      <c r="B30" s="156">
        <f>+'4.2'!H12+'4.2'!I12+'4.2'!J12</f>
        <v>575.4121899999999</v>
      </c>
      <c r="C30" s="160">
        <v>626.92267399999992</v>
      </c>
      <c r="D30" s="160">
        <f t="shared" si="4"/>
        <v>-51.510484000000019</v>
      </c>
      <c r="E30" s="267">
        <f t="shared" si="5"/>
        <v>-8.2164015015351088E-2</v>
      </c>
      <c r="G30" s="233" t="s">
        <v>107</v>
      </c>
      <c r="H30" s="160">
        <f>+'5.2'!H12+'5.2'!I12+'5.2'!J12</f>
        <v>341.35365699999994</v>
      </c>
      <c r="I30" s="160">
        <v>367.64178800000002</v>
      </c>
      <c r="J30" s="160">
        <f t="shared" si="6"/>
        <v>-26.288131000000078</v>
      </c>
      <c r="K30" s="267">
        <f t="shared" si="7"/>
        <v>-7.1504741457736776E-2</v>
      </c>
      <c r="R30" s="343"/>
    </row>
    <row r="31" spans="1:20" x14ac:dyDescent="0.2">
      <c r="A31" s="233" t="s">
        <v>108</v>
      </c>
      <c r="B31" s="156">
        <f>+'4.2'!H13+'4.2'!I13+'4.2'!J13</f>
        <v>346.16143900000009</v>
      </c>
      <c r="C31" s="160">
        <v>357.30385999999999</v>
      </c>
      <c r="D31" s="160">
        <f t="shared" si="4"/>
        <v>-11.142420999999899</v>
      </c>
      <c r="E31" s="267">
        <f t="shared" si="5"/>
        <v>-3.118472047853027E-2</v>
      </c>
      <c r="G31" s="233" t="s">
        <v>108</v>
      </c>
      <c r="H31" s="160">
        <f>+'5.2'!H13+'5.2'!I13+'5.2'!J13</f>
        <v>224.155924</v>
      </c>
      <c r="I31" s="160">
        <v>228.87234508254124</v>
      </c>
      <c r="J31" s="160">
        <f t="shared" si="6"/>
        <v>-4.7164210825412454</v>
      </c>
      <c r="K31" s="267">
        <f t="shared" si="7"/>
        <v>-2.060721264004306E-2</v>
      </c>
      <c r="R31" s="343"/>
    </row>
    <row r="32" spans="1:20" x14ac:dyDescent="0.2">
      <c r="A32" s="233" t="s">
        <v>109</v>
      </c>
      <c r="B32" s="156">
        <f>+'4.2'!H14+'4.2'!I14+'4.2'!J14</f>
        <v>5064.520787999998</v>
      </c>
      <c r="C32" s="160">
        <v>5188.7055989999999</v>
      </c>
      <c r="D32" s="160">
        <f t="shared" si="4"/>
        <v>-124.1848110000019</v>
      </c>
      <c r="E32" s="267">
        <f t="shared" si="5"/>
        <v>-2.393367837711502E-2</v>
      </c>
      <c r="G32" s="233" t="s">
        <v>109</v>
      </c>
      <c r="H32" s="160">
        <f>+'5.2'!H14+'5.2'!I14+'5.2'!J14</f>
        <v>1513.4504579999998</v>
      </c>
      <c r="I32" s="160">
        <v>1604.2296720000002</v>
      </c>
      <c r="J32" s="160">
        <f t="shared" si="6"/>
        <v>-90.779214000000366</v>
      </c>
      <c r="K32" s="267">
        <f t="shared" si="7"/>
        <v>-5.6587417365760007E-2</v>
      </c>
      <c r="O32" s="343"/>
      <c r="P32" s="343"/>
      <c r="Q32" s="343"/>
      <c r="R32" s="343"/>
    </row>
    <row r="33" spans="1:18" x14ac:dyDescent="0.2">
      <c r="A33" s="233" t="s">
        <v>110</v>
      </c>
      <c r="B33" s="156">
        <f>+'4.2'!H15+'4.2'!I15+'4.2'!J15</f>
        <v>949.30646899999965</v>
      </c>
      <c r="C33" s="160">
        <v>984.96593660000008</v>
      </c>
      <c r="D33" s="160">
        <f t="shared" si="4"/>
        <v>-35.659467600000426</v>
      </c>
      <c r="E33" s="267">
        <f t="shared" si="5"/>
        <v>-3.6203757180774399E-2</v>
      </c>
      <c r="G33" s="233" t="s">
        <v>110</v>
      </c>
      <c r="H33" s="160">
        <f>+'5.2'!H15+'5.2'!I15+'5.2'!J15</f>
        <v>341.657127</v>
      </c>
      <c r="I33" s="160">
        <v>345.56175199999996</v>
      </c>
      <c r="J33" s="160">
        <f t="shared" si="6"/>
        <v>-3.9046249999999532</v>
      </c>
      <c r="K33" s="267">
        <f t="shared" si="7"/>
        <v>-1.129935525966419E-2</v>
      </c>
      <c r="R33" s="343"/>
    </row>
    <row r="34" spans="1:18" x14ac:dyDescent="0.2">
      <c r="A34" s="233" t="s">
        <v>111</v>
      </c>
      <c r="B34" s="156">
        <f>+'4.2'!H16+'4.2'!I16+'4.2'!J16</f>
        <v>750.76254500000005</v>
      </c>
      <c r="C34" s="160">
        <v>784.8741574855801</v>
      </c>
      <c r="D34" s="160">
        <f t="shared" si="4"/>
        <v>-34.111612485580054</v>
      </c>
      <c r="E34" s="267">
        <f t="shared" si="5"/>
        <v>-4.3461250647950811E-2</v>
      </c>
      <c r="G34" s="233" t="s">
        <v>111</v>
      </c>
      <c r="H34" s="160">
        <f>+'5.2'!H16+'5.2'!I16+'5.2'!J16</f>
        <v>278.735411</v>
      </c>
      <c r="I34" s="160">
        <v>284.15703800000006</v>
      </c>
      <c r="J34" s="160">
        <f t="shared" si="6"/>
        <v>-5.4216270000000577</v>
      </c>
      <c r="K34" s="267">
        <f t="shared" si="7"/>
        <v>-1.9079685789799239E-2</v>
      </c>
      <c r="R34" s="343"/>
    </row>
    <row r="35" spans="1:18" x14ac:dyDescent="0.2">
      <c r="A35" s="233" t="s">
        <v>112</v>
      </c>
      <c r="B35" s="156">
        <f>+'4.2'!H17+'4.2'!I17+'4.2'!J17</f>
        <v>674.45770799999991</v>
      </c>
      <c r="C35" s="160">
        <v>667.975368</v>
      </c>
      <c r="D35" s="160">
        <f t="shared" si="4"/>
        <v>6.4823399999999083</v>
      </c>
      <c r="E35" s="267">
        <f t="shared" si="5"/>
        <v>9.7044596410924555E-3</v>
      </c>
      <c r="G35" s="233" t="s">
        <v>112</v>
      </c>
      <c r="H35" s="160">
        <f>+'5.2'!H17+'5.2'!I17+'5.2'!J17</f>
        <v>337.41458</v>
      </c>
      <c r="I35" s="160">
        <v>364.12896799999999</v>
      </c>
      <c r="J35" s="160">
        <f t="shared" si="6"/>
        <v>-26.714387999999985</v>
      </c>
      <c r="K35" s="267">
        <f t="shared" si="7"/>
        <v>-7.3365181975854177E-2</v>
      </c>
      <c r="R35" s="343"/>
    </row>
    <row r="36" spans="1:18" x14ac:dyDescent="0.2">
      <c r="A36" s="233" t="s">
        <v>113</v>
      </c>
      <c r="B36" s="156">
        <f>+'4.2'!H18+'4.2'!I18+'4.2'!J18</f>
        <v>3803.9867759999997</v>
      </c>
      <c r="C36" s="160">
        <v>3947.2963896000006</v>
      </c>
      <c r="D36" s="160">
        <f t="shared" si="4"/>
        <v>-143.30961360000083</v>
      </c>
      <c r="E36" s="267">
        <f t="shared" si="5"/>
        <v>-3.6305764618431158E-2</v>
      </c>
      <c r="G36" s="233" t="s">
        <v>113</v>
      </c>
      <c r="H36" s="160">
        <f>+'5.2'!H18+'5.2'!I18+'5.2'!J18</f>
        <v>2375.0916690000004</v>
      </c>
      <c r="I36" s="160">
        <v>2504.6078019999995</v>
      </c>
      <c r="J36" s="160">
        <f t="shared" si="6"/>
        <v>-129.51613299999917</v>
      </c>
      <c r="K36" s="267">
        <f t="shared" si="7"/>
        <v>-5.1711143316161889E-2</v>
      </c>
      <c r="O36" s="343"/>
      <c r="P36" s="343"/>
      <c r="Q36" s="343"/>
      <c r="R36" s="343"/>
    </row>
    <row r="37" spans="1:18" x14ac:dyDescent="0.2">
      <c r="A37" s="233" t="s">
        <v>114</v>
      </c>
      <c r="B37" s="156">
        <f>+'4.2'!H19+'4.2'!I19+'4.2'!J19</f>
        <v>5838.8018050000001</v>
      </c>
      <c r="C37" s="160">
        <v>5738.4231</v>
      </c>
      <c r="D37" s="160">
        <f t="shared" si="4"/>
        <v>100.37870500000008</v>
      </c>
      <c r="E37" s="267">
        <f t="shared" si="5"/>
        <v>1.7492384798186045E-2</v>
      </c>
      <c r="G37" s="233" t="s">
        <v>114</v>
      </c>
      <c r="H37" s="160">
        <f>+'5.2'!H19+'5.2'!I19+'5.2'!J19</f>
        <v>1631.1319789999998</v>
      </c>
      <c r="I37" s="160">
        <v>1713.7062620000006</v>
      </c>
      <c r="J37" s="160">
        <f t="shared" si="6"/>
        <v>-82.574283000000833</v>
      </c>
      <c r="K37" s="267">
        <f t="shared" si="7"/>
        <v>-4.8184618817714742E-2</v>
      </c>
      <c r="O37" s="343"/>
      <c r="P37" s="343"/>
      <c r="Q37" s="343"/>
      <c r="R37" s="343"/>
    </row>
    <row r="38" spans="1:18" x14ac:dyDescent="0.2">
      <c r="A38" s="169" t="s">
        <v>115</v>
      </c>
      <c r="B38" s="156">
        <f>+'4.2'!H20+'4.2'!I20+'4.2'!J20</f>
        <v>1190.4836570000002</v>
      </c>
      <c r="C38" s="156">
        <v>1207.555445</v>
      </c>
      <c r="D38" s="156">
        <f t="shared" si="4"/>
        <v>-17.071787999999742</v>
      </c>
      <c r="E38" s="266">
        <f t="shared" si="5"/>
        <v>-1.4137477554912348E-2</v>
      </c>
      <c r="G38" s="169" t="s">
        <v>115</v>
      </c>
      <c r="H38" s="156">
        <f>+'5.2'!H20+'5.2'!I20+'5.2'!J20</f>
        <v>476.28467635258136</v>
      </c>
      <c r="I38" s="156">
        <v>487.32976195257481</v>
      </c>
      <c r="J38" s="156">
        <f t="shared" si="6"/>
        <v>-11.045085599993456</v>
      </c>
      <c r="K38" s="266">
        <f t="shared" si="7"/>
        <v>-2.2664500431369805E-2</v>
      </c>
      <c r="R38" s="343"/>
    </row>
    <row r="39" spans="1:18" x14ac:dyDescent="0.2">
      <c r="E39" s="4" t="s">
        <v>78</v>
      </c>
      <c r="K39" s="4" t="s">
        <v>78</v>
      </c>
    </row>
    <row r="40" spans="1:18" x14ac:dyDescent="0.2">
      <c r="I40" s="344"/>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Normal="100" workbookViewId="0">
      <selection activeCell="D8" sqref="D8"/>
    </sheetView>
  </sheetViews>
  <sheetFormatPr defaultRowHeight="12" x14ac:dyDescent="0.2"/>
  <cols>
    <col min="1" max="1" width="30.85546875" style="347" customWidth="1"/>
    <col min="2" max="3" width="9.140625" style="347" customWidth="1"/>
    <col min="4" max="4" width="9.5703125" style="347" customWidth="1"/>
    <col min="5" max="5" width="9.140625" style="347" customWidth="1"/>
    <col min="6" max="12" width="9.140625" style="347"/>
    <col min="13" max="13" width="12" style="347" customWidth="1"/>
    <col min="14" max="16384" width="9.140625" style="347"/>
  </cols>
  <sheetData>
    <row r="1" spans="1:13" ht="15.75" x14ac:dyDescent="0.25">
      <c r="A1" s="166" t="s">
        <v>296</v>
      </c>
      <c r="B1" s="107"/>
      <c r="C1" s="107"/>
      <c r="D1" s="107"/>
      <c r="M1" s="268" t="str">
        <f>Titulní!A35</f>
        <v>III. čtvrtletí 2020</v>
      </c>
    </row>
    <row r="2" spans="1:13" ht="6" customHeight="1" x14ac:dyDescent="0.2">
      <c r="A2" s="107"/>
      <c r="B2" s="107"/>
      <c r="C2" s="107"/>
      <c r="D2" s="107"/>
      <c r="E2" s="107"/>
    </row>
    <row r="3" spans="1:13" ht="24" x14ac:dyDescent="0.2">
      <c r="A3" s="338"/>
      <c r="B3" s="349" t="s">
        <v>280</v>
      </c>
      <c r="C3" s="349" t="s">
        <v>294</v>
      </c>
      <c r="D3" s="349" t="s">
        <v>224</v>
      </c>
      <c r="E3" s="349" t="s">
        <v>176</v>
      </c>
    </row>
    <row r="4" spans="1:13" x14ac:dyDescent="0.2">
      <c r="A4" s="224" t="s">
        <v>295</v>
      </c>
      <c r="B4" s="212">
        <f>SUM(B5:B20)</f>
        <v>14473.392943000003</v>
      </c>
      <c r="C4" s="212">
        <f>SUM(C5:C20)</f>
        <v>13824.670630637152</v>
      </c>
      <c r="D4" s="212">
        <f t="shared" ref="D4:D20" si="0">+B4-C4</f>
        <v>648.72231236285006</v>
      </c>
      <c r="E4" s="265">
        <f>+B4/C4-1</f>
        <v>4.6924974178061296E-2</v>
      </c>
    </row>
    <row r="5" spans="1:13" x14ac:dyDescent="0.2">
      <c r="A5" s="169" t="s">
        <v>41</v>
      </c>
      <c r="B5" s="156">
        <f>+'9'!L6</f>
        <v>3721.5979889999999</v>
      </c>
      <c r="C5" s="156">
        <v>2670.5815539999999</v>
      </c>
      <c r="D5" s="156">
        <f t="shared" si="0"/>
        <v>1051.016435</v>
      </c>
      <c r="E5" s="266">
        <f>+B5/C5-1</f>
        <v>0.39355339417580648</v>
      </c>
    </row>
    <row r="6" spans="1:13" x14ac:dyDescent="0.2">
      <c r="A6" s="233" t="s">
        <v>40</v>
      </c>
      <c r="B6" s="156">
        <f>+'9'!L7</f>
        <v>365.81520300000005</v>
      </c>
      <c r="C6" s="160">
        <v>355.37773860000004</v>
      </c>
      <c r="D6" s="160">
        <f t="shared" si="0"/>
        <v>10.43746440000001</v>
      </c>
      <c r="E6" s="267">
        <f>+B6/C6-1</f>
        <v>2.9370056889657992E-2</v>
      </c>
    </row>
    <row r="7" spans="1:13" x14ac:dyDescent="0.2">
      <c r="A7" s="233" t="s">
        <v>39</v>
      </c>
      <c r="B7" s="156">
        <f>+'9'!L8</f>
        <v>887.41157900000007</v>
      </c>
      <c r="C7" s="160">
        <v>1071.0992100000001</v>
      </c>
      <c r="D7" s="160">
        <f t="shared" si="0"/>
        <v>-183.68763100000001</v>
      </c>
      <c r="E7" s="267">
        <f>+B7/C7-1</f>
        <v>-0.17149450703077262</v>
      </c>
    </row>
    <row r="8" spans="1:13" x14ac:dyDescent="0.2">
      <c r="A8" s="233" t="s">
        <v>64</v>
      </c>
      <c r="B8" s="156">
        <f>+'9'!L9</f>
        <v>0</v>
      </c>
      <c r="C8" s="160">
        <v>0</v>
      </c>
      <c r="D8" s="160">
        <f t="shared" si="0"/>
        <v>0</v>
      </c>
      <c r="E8" s="267">
        <v>0</v>
      </c>
    </row>
    <row r="9" spans="1:13" x14ac:dyDescent="0.2">
      <c r="A9" s="233" t="s">
        <v>65</v>
      </c>
      <c r="B9" s="156">
        <f>+'9'!L10</f>
        <v>0</v>
      </c>
      <c r="C9" s="160">
        <v>0</v>
      </c>
      <c r="D9" s="160">
        <f t="shared" si="0"/>
        <v>0</v>
      </c>
      <c r="E9" s="267">
        <v>0</v>
      </c>
    </row>
    <row r="10" spans="1:13" x14ac:dyDescent="0.2">
      <c r="A10" s="233" t="s">
        <v>66</v>
      </c>
      <c r="B10" s="156">
        <f>+'9'!L11</f>
        <v>0</v>
      </c>
      <c r="C10" s="160">
        <v>0</v>
      </c>
      <c r="D10" s="160">
        <f t="shared" si="0"/>
        <v>0</v>
      </c>
      <c r="E10" s="267">
        <v>0</v>
      </c>
    </row>
    <row r="11" spans="1:13" x14ac:dyDescent="0.2">
      <c r="A11" s="233" t="s">
        <v>38</v>
      </c>
      <c r="B11" s="156">
        <f>+'9'!L12</f>
        <v>6009.6441720000003</v>
      </c>
      <c r="C11" s="160">
        <v>6487.9126779999988</v>
      </c>
      <c r="D11" s="160">
        <f t="shared" si="0"/>
        <v>-478.26850599999852</v>
      </c>
      <c r="E11" s="267">
        <f>+B11/C11-1</f>
        <v>-7.3716853129322968E-2</v>
      </c>
    </row>
    <row r="12" spans="1:13" x14ac:dyDescent="0.2">
      <c r="A12" s="233" t="s">
        <v>76</v>
      </c>
      <c r="B12" s="156">
        <f>+'9'!L13</f>
        <v>0</v>
      </c>
      <c r="C12" s="160">
        <v>0</v>
      </c>
      <c r="D12" s="160">
        <f t="shared" si="0"/>
        <v>0</v>
      </c>
      <c r="E12" s="267">
        <v>0</v>
      </c>
    </row>
    <row r="13" spans="1:13" x14ac:dyDescent="0.2">
      <c r="A13" s="233" t="s">
        <v>37</v>
      </c>
      <c r="B13" s="156">
        <f>+'9'!L14</f>
        <v>0</v>
      </c>
      <c r="C13" s="160">
        <v>0</v>
      </c>
      <c r="D13" s="160">
        <f t="shared" si="0"/>
        <v>0</v>
      </c>
      <c r="E13" s="267">
        <v>0</v>
      </c>
    </row>
    <row r="14" spans="1:13" x14ac:dyDescent="0.2">
      <c r="A14" s="233" t="s">
        <v>36</v>
      </c>
      <c r="B14" s="156">
        <f>+'9'!L15</f>
        <v>156.48141000000001</v>
      </c>
      <c r="C14" s="160">
        <v>147.97635199999999</v>
      </c>
      <c r="D14" s="160">
        <f t="shared" si="0"/>
        <v>8.5050580000000195</v>
      </c>
      <c r="E14" s="267">
        <f>+B14/C14-1</f>
        <v>5.7475791807599208E-2</v>
      </c>
    </row>
    <row r="15" spans="1:13" x14ac:dyDescent="0.2">
      <c r="A15" s="233" t="s">
        <v>35</v>
      </c>
      <c r="B15" s="156">
        <f>+'9'!L16</f>
        <v>17.398264999999999</v>
      </c>
      <c r="C15" s="160">
        <v>0.72726000000000002</v>
      </c>
      <c r="D15" s="160">
        <f t="shared" si="0"/>
        <v>16.671004999999997</v>
      </c>
      <c r="E15" s="267">
        <f>+B15/C15-1</f>
        <v>22.923033028077988</v>
      </c>
    </row>
    <row r="16" spans="1:13" x14ac:dyDescent="0.2">
      <c r="A16" s="233" t="s">
        <v>34</v>
      </c>
      <c r="B16" s="156">
        <f>+'9'!L17</f>
        <v>520.51019500000007</v>
      </c>
      <c r="C16" s="160">
        <v>524.98757000000012</v>
      </c>
      <c r="D16" s="160">
        <f t="shared" si="0"/>
        <v>-4.4773750000000518</v>
      </c>
      <c r="E16" s="267">
        <f>+B16/C16-1</f>
        <v>-8.5285352565586114E-3</v>
      </c>
    </row>
    <row r="17" spans="1:5" x14ac:dyDescent="0.2">
      <c r="A17" s="233" t="s">
        <v>33</v>
      </c>
      <c r="B17" s="156">
        <f>+'9'!L18</f>
        <v>914.40282400000001</v>
      </c>
      <c r="C17" s="160">
        <v>996.65977299999997</v>
      </c>
      <c r="D17" s="160">
        <f t="shared" si="0"/>
        <v>-82.256948999999963</v>
      </c>
      <c r="E17" s="267">
        <f>+B17/C17-1</f>
        <v>-8.2532626708111345E-2</v>
      </c>
    </row>
    <row r="18" spans="1:5" x14ac:dyDescent="0.2">
      <c r="A18" s="233" t="s">
        <v>3</v>
      </c>
      <c r="B18" s="156">
        <f>+'9'!L19</f>
        <v>0</v>
      </c>
      <c r="C18" s="160">
        <v>0</v>
      </c>
      <c r="D18" s="160">
        <f t="shared" si="0"/>
        <v>0</v>
      </c>
      <c r="E18" s="267">
        <v>0</v>
      </c>
    </row>
    <row r="19" spans="1:5" x14ac:dyDescent="0.2">
      <c r="A19" s="233" t="s">
        <v>32</v>
      </c>
      <c r="B19" s="156">
        <f>+'9'!L20</f>
        <v>3.0824729999999994</v>
      </c>
      <c r="C19" s="160">
        <v>9.2053219999999989</v>
      </c>
      <c r="D19" s="160">
        <f t="shared" si="0"/>
        <v>-6.1228489999999995</v>
      </c>
      <c r="E19" s="267">
        <f>+B19/C19-1</f>
        <v>-0.66514229485943033</v>
      </c>
    </row>
    <row r="20" spans="1:5" x14ac:dyDescent="0.2">
      <c r="A20" s="169" t="s">
        <v>31</v>
      </c>
      <c r="B20" s="156">
        <f>+'9'!L21</f>
        <v>1877.0488330000005</v>
      </c>
      <c r="C20" s="156">
        <v>1560.1431730371576</v>
      </c>
      <c r="D20" s="156">
        <f t="shared" si="0"/>
        <v>316.90565996284295</v>
      </c>
      <c r="E20" s="266">
        <f>+B20/C20-1</f>
        <v>0.20312601140696418</v>
      </c>
    </row>
    <row r="21" spans="1:5" x14ac:dyDescent="0.2">
      <c r="E21" s="4" t="s">
        <v>78</v>
      </c>
    </row>
    <row r="22" spans="1:5" x14ac:dyDescent="0.2">
      <c r="C22" s="70"/>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topLeftCell="A3" zoomScaleNormal="100" zoomScaleSheetLayoutView="100" workbookViewId="0">
      <selection activeCell="A3" sqref="A3:I67"/>
    </sheetView>
  </sheetViews>
  <sheetFormatPr defaultRowHeight="12" x14ac:dyDescent="0.2"/>
  <cols>
    <col min="1" max="8" width="11" style="177" customWidth="1"/>
    <col min="9" max="9" width="11.42578125" style="177" customWidth="1"/>
    <col min="10" max="16384" width="9.140625" style="177"/>
  </cols>
  <sheetData>
    <row r="1" spans="1:9" s="178" customFormat="1" ht="18.75" x14ac:dyDescent="0.3">
      <c r="A1" s="334" t="s">
        <v>209</v>
      </c>
    </row>
    <row r="2" spans="1:9" ht="6" customHeight="1" x14ac:dyDescent="0.2"/>
    <row r="3" spans="1:9" x14ac:dyDescent="0.2">
      <c r="A3" s="354" t="s">
        <v>297</v>
      </c>
      <c r="B3" s="354"/>
      <c r="C3" s="354"/>
      <c r="D3" s="354"/>
      <c r="E3" s="354"/>
      <c r="F3" s="354"/>
      <c r="G3" s="354"/>
      <c r="H3" s="354"/>
      <c r="I3" s="354"/>
    </row>
    <row r="4" spans="1:9" x14ac:dyDescent="0.2">
      <c r="A4" s="354"/>
      <c r="B4" s="354"/>
      <c r="C4" s="354"/>
      <c r="D4" s="354"/>
      <c r="E4" s="354"/>
      <c r="F4" s="354"/>
      <c r="G4" s="354"/>
      <c r="H4" s="354"/>
      <c r="I4" s="354"/>
    </row>
    <row r="5" spans="1:9" x14ac:dyDescent="0.2">
      <c r="A5" s="354"/>
      <c r="B5" s="354"/>
      <c r="C5" s="354"/>
      <c r="D5" s="354"/>
      <c r="E5" s="354"/>
      <c r="F5" s="354"/>
      <c r="G5" s="354"/>
      <c r="H5" s="354"/>
      <c r="I5" s="354"/>
    </row>
    <row r="6" spans="1:9" x14ac:dyDescent="0.2">
      <c r="A6" s="354"/>
      <c r="B6" s="354"/>
      <c r="C6" s="354"/>
      <c r="D6" s="354"/>
      <c r="E6" s="354"/>
      <c r="F6" s="354"/>
      <c r="G6" s="354"/>
      <c r="H6" s="354"/>
      <c r="I6" s="354"/>
    </row>
    <row r="7" spans="1:9" x14ac:dyDescent="0.2">
      <c r="A7" s="354"/>
      <c r="B7" s="354"/>
      <c r="C7" s="354"/>
      <c r="D7" s="354"/>
      <c r="E7" s="354"/>
      <c r="F7" s="354"/>
      <c r="G7" s="354"/>
      <c r="H7" s="354"/>
      <c r="I7" s="354"/>
    </row>
    <row r="8" spans="1:9" x14ac:dyDescent="0.2">
      <c r="A8" s="354"/>
      <c r="B8" s="354"/>
      <c r="C8" s="354"/>
      <c r="D8" s="354"/>
      <c r="E8" s="354"/>
      <c r="F8" s="354"/>
      <c r="G8" s="354"/>
      <c r="H8" s="354"/>
      <c r="I8" s="354"/>
    </row>
    <row r="9" spans="1:9" x14ac:dyDescent="0.2">
      <c r="A9" s="354"/>
      <c r="B9" s="354"/>
      <c r="C9" s="354"/>
      <c r="D9" s="354"/>
      <c r="E9" s="354"/>
      <c r="F9" s="354"/>
      <c r="G9" s="354"/>
      <c r="H9" s="354"/>
      <c r="I9" s="354"/>
    </row>
    <row r="10" spans="1:9" x14ac:dyDescent="0.2">
      <c r="A10" s="354"/>
      <c r="B10" s="354"/>
      <c r="C10" s="354"/>
      <c r="D10" s="354"/>
      <c r="E10" s="354"/>
      <c r="F10" s="354"/>
      <c r="G10" s="354"/>
      <c r="H10" s="354"/>
      <c r="I10" s="354"/>
    </row>
    <row r="11" spans="1:9" x14ac:dyDescent="0.2">
      <c r="A11" s="354"/>
      <c r="B11" s="354"/>
      <c r="C11" s="354"/>
      <c r="D11" s="354"/>
      <c r="E11" s="354"/>
      <c r="F11" s="354"/>
      <c r="G11" s="354"/>
      <c r="H11" s="354"/>
      <c r="I11" s="354"/>
    </row>
    <row r="12" spans="1:9" x14ac:dyDescent="0.2">
      <c r="A12" s="354"/>
      <c r="B12" s="354"/>
      <c r="C12" s="354"/>
      <c r="D12" s="354"/>
      <c r="E12" s="354"/>
      <c r="F12" s="354"/>
      <c r="G12" s="354"/>
      <c r="H12" s="354"/>
      <c r="I12" s="354"/>
    </row>
    <row r="13" spans="1:9" x14ac:dyDescent="0.2">
      <c r="A13" s="354"/>
      <c r="B13" s="354"/>
      <c r="C13" s="354"/>
      <c r="D13" s="354"/>
      <c r="E13" s="354"/>
      <c r="F13" s="354"/>
      <c r="G13" s="354"/>
      <c r="H13" s="354"/>
      <c r="I13" s="354"/>
    </row>
    <row r="14" spans="1:9" x14ac:dyDescent="0.2">
      <c r="A14" s="354"/>
      <c r="B14" s="354"/>
      <c r="C14" s="354"/>
      <c r="D14" s="354"/>
      <c r="E14" s="354"/>
      <c r="F14" s="354"/>
      <c r="G14" s="354"/>
      <c r="H14" s="354"/>
      <c r="I14" s="354"/>
    </row>
    <row r="15" spans="1:9" x14ac:dyDescent="0.2">
      <c r="A15" s="354"/>
      <c r="B15" s="354"/>
      <c r="C15" s="354"/>
      <c r="D15" s="354"/>
      <c r="E15" s="354"/>
      <c r="F15" s="354"/>
      <c r="G15" s="354"/>
      <c r="H15" s="354"/>
      <c r="I15" s="354"/>
    </row>
    <row r="16" spans="1:9" x14ac:dyDescent="0.2">
      <c r="A16" s="354"/>
      <c r="B16" s="354"/>
      <c r="C16" s="354"/>
      <c r="D16" s="354"/>
      <c r="E16" s="354"/>
      <c r="F16" s="354"/>
      <c r="G16" s="354"/>
      <c r="H16" s="354"/>
      <c r="I16" s="354"/>
    </row>
    <row r="17" spans="1:9" x14ac:dyDescent="0.2">
      <c r="A17" s="354"/>
      <c r="B17" s="354"/>
      <c r="C17" s="354"/>
      <c r="D17" s="354"/>
      <c r="E17" s="354"/>
      <c r="F17" s="354"/>
      <c r="G17" s="354"/>
      <c r="H17" s="354"/>
      <c r="I17" s="354"/>
    </row>
    <row r="18" spans="1:9" x14ac:dyDescent="0.2">
      <c r="A18" s="354"/>
      <c r="B18" s="354"/>
      <c r="C18" s="354"/>
      <c r="D18" s="354"/>
      <c r="E18" s="354"/>
      <c r="F18" s="354"/>
      <c r="G18" s="354"/>
      <c r="H18" s="354"/>
      <c r="I18" s="354"/>
    </row>
    <row r="19" spans="1:9" x14ac:dyDescent="0.2">
      <c r="A19" s="354"/>
      <c r="B19" s="354"/>
      <c r="C19" s="354"/>
      <c r="D19" s="354"/>
      <c r="E19" s="354"/>
      <c r="F19" s="354"/>
      <c r="G19" s="354"/>
      <c r="H19" s="354"/>
      <c r="I19" s="354"/>
    </row>
    <row r="20" spans="1:9" x14ac:dyDescent="0.2">
      <c r="A20" s="354"/>
      <c r="B20" s="354"/>
      <c r="C20" s="354"/>
      <c r="D20" s="354"/>
      <c r="E20" s="354"/>
      <c r="F20" s="354"/>
      <c r="G20" s="354"/>
      <c r="H20" s="354"/>
      <c r="I20" s="354"/>
    </row>
    <row r="21" spans="1:9" x14ac:dyDescent="0.2">
      <c r="A21" s="354"/>
      <c r="B21" s="354"/>
      <c r="C21" s="354"/>
      <c r="D21" s="354"/>
      <c r="E21" s="354"/>
      <c r="F21" s="354"/>
      <c r="G21" s="354"/>
      <c r="H21" s="354"/>
      <c r="I21" s="354"/>
    </row>
    <row r="22" spans="1:9" x14ac:dyDescent="0.2">
      <c r="A22" s="354"/>
      <c r="B22" s="354"/>
      <c r="C22" s="354"/>
      <c r="D22" s="354"/>
      <c r="E22" s="354"/>
      <c r="F22" s="354"/>
      <c r="G22" s="354"/>
      <c r="H22" s="354"/>
      <c r="I22" s="354"/>
    </row>
    <row r="23" spans="1:9" x14ac:dyDescent="0.2">
      <c r="A23" s="354"/>
      <c r="B23" s="354"/>
      <c r="C23" s="354"/>
      <c r="D23" s="354"/>
      <c r="E23" s="354"/>
      <c r="F23" s="354"/>
      <c r="G23" s="354"/>
      <c r="H23" s="354"/>
      <c r="I23" s="354"/>
    </row>
    <row r="24" spans="1:9" x14ac:dyDescent="0.2">
      <c r="A24" s="354"/>
      <c r="B24" s="354"/>
      <c r="C24" s="354"/>
      <c r="D24" s="354"/>
      <c r="E24" s="354"/>
      <c r="F24" s="354"/>
      <c r="G24" s="354"/>
      <c r="H24" s="354"/>
      <c r="I24" s="354"/>
    </row>
    <row r="25" spans="1:9" x14ac:dyDescent="0.2">
      <c r="A25" s="354"/>
      <c r="B25" s="354"/>
      <c r="C25" s="354"/>
      <c r="D25" s="354"/>
      <c r="E25" s="354"/>
      <c r="F25" s="354"/>
      <c r="G25" s="354"/>
      <c r="H25" s="354"/>
      <c r="I25" s="354"/>
    </row>
    <row r="26" spans="1:9" x14ac:dyDescent="0.2">
      <c r="A26" s="354"/>
      <c r="B26" s="354"/>
      <c r="C26" s="354"/>
      <c r="D26" s="354"/>
      <c r="E26" s="354"/>
      <c r="F26" s="354"/>
      <c r="G26" s="354"/>
      <c r="H26" s="354"/>
      <c r="I26" s="354"/>
    </row>
    <row r="27" spans="1:9" x14ac:dyDescent="0.2">
      <c r="A27" s="354"/>
      <c r="B27" s="354"/>
      <c r="C27" s="354"/>
      <c r="D27" s="354"/>
      <c r="E27" s="354"/>
      <c r="F27" s="354"/>
      <c r="G27" s="354"/>
      <c r="H27" s="354"/>
      <c r="I27" s="354"/>
    </row>
    <row r="28" spans="1:9" x14ac:dyDescent="0.2">
      <c r="A28" s="354"/>
      <c r="B28" s="354"/>
      <c r="C28" s="354"/>
      <c r="D28" s="354"/>
      <c r="E28" s="354"/>
      <c r="F28" s="354"/>
      <c r="G28" s="354"/>
      <c r="H28" s="354"/>
      <c r="I28" s="354"/>
    </row>
    <row r="29" spans="1:9" x14ac:dyDescent="0.2">
      <c r="A29" s="354"/>
      <c r="B29" s="354"/>
      <c r="C29" s="354"/>
      <c r="D29" s="354"/>
      <c r="E29" s="354"/>
      <c r="F29" s="354"/>
      <c r="G29" s="354"/>
      <c r="H29" s="354"/>
      <c r="I29" s="354"/>
    </row>
    <row r="30" spans="1:9" x14ac:dyDescent="0.2">
      <c r="A30" s="354"/>
      <c r="B30" s="354"/>
      <c r="C30" s="354"/>
      <c r="D30" s="354"/>
      <c r="E30" s="354"/>
      <c r="F30" s="354"/>
      <c r="G30" s="354"/>
      <c r="H30" s="354"/>
      <c r="I30" s="354"/>
    </row>
    <row r="31" spans="1:9" x14ac:dyDescent="0.2">
      <c r="A31" s="354"/>
      <c r="B31" s="354"/>
      <c r="C31" s="354"/>
      <c r="D31" s="354"/>
      <c r="E31" s="354"/>
      <c r="F31" s="354"/>
      <c r="G31" s="354"/>
      <c r="H31" s="354"/>
      <c r="I31" s="354"/>
    </row>
    <row r="32" spans="1:9" x14ac:dyDescent="0.2">
      <c r="A32" s="354"/>
      <c r="B32" s="354"/>
      <c r="C32" s="354"/>
      <c r="D32" s="354"/>
      <c r="E32" s="354"/>
      <c r="F32" s="354"/>
      <c r="G32" s="354"/>
      <c r="H32" s="354"/>
      <c r="I32" s="354"/>
    </row>
    <row r="33" spans="1:9" x14ac:dyDescent="0.2">
      <c r="A33" s="354"/>
      <c r="B33" s="354"/>
      <c r="C33" s="354"/>
      <c r="D33" s="354"/>
      <c r="E33" s="354"/>
      <c r="F33" s="354"/>
      <c r="G33" s="354"/>
      <c r="H33" s="354"/>
      <c r="I33" s="354"/>
    </row>
    <row r="34" spans="1:9" x14ac:dyDescent="0.2">
      <c r="A34" s="354"/>
      <c r="B34" s="354"/>
      <c r="C34" s="354"/>
      <c r="D34" s="354"/>
      <c r="E34" s="354"/>
      <c r="F34" s="354"/>
      <c r="G34" s="354"/>
      <c r="H34" s="354"/>
      <c r="I34" s="354"/>
    </row>
    <row r="35" spans="1:9" x14ac:dyDescent="0.2">
      <c r="A35" s="354"/>
      <c r="B35" s="354"/>
      <c r="C35" s="354"/>
      <c r="D35" s="354"/>
      <c r="E35" s="354"/>
      <c r="F35" s="354"/>
      <c r="G35" s="354"/>
      <c r="H35" s="354"/>
      <c r="I35" s="354"/>
    </row>
    <row r="36" spans="1:9" x14ac:dyDescent="0.2">
      <c r="A36" s="354"/>
      <c r="B36" s="354"/>
      <c r="C36" s="354"/>
      <c r="D36" s="354"/>
      <c r="E36" s="354"/>
      <c r="F36" s="354"/>
      <c r="G36" s="354"/>
      <c r="H36" s="354"/>
      <c r="I36" s="354"/>
    </row>
    <row r="37" spans="1:9" x14ac:dyDescent="0.2">
      <c r="A37" s="354"/>
      <c r="B37" s="354"/>
      <c r="C37" s="354"/>
      <c r="D37" s="354"/>
      <c r="E37" s="354"/>
      <c r="F37" s="354"/>
      <c r="G37" s="354"/>
      <c r="H37" s="354"/>
      <c r="I37" s="354"/>
    </row>
    <row r="38" spans="1:9" x14ac:dyDescent="0.2">
      <c r="A38" s="354"/>
      <c r="B38" s="354"/>
      <c r="C38" s="354"/>
      <c r="D38" s="354"/>
      <c r="E38" s="354"/>
      <c r="F38" s="354"/>
      <c r="G38" s="354"/>
      <c r="H38" s="354"/>
      <c r="I38" s="354"/>
    </row>
    <row r="39" spans="1:9" x14ac:dyDescent="0.2">
      <c r="A39" s="354"/>
      <c r="B39" s="354"/>
      <c r="C39" s="354"/>
      <c r="D39" s="354"/>
      <c r="E39" s="354"/>
      <c r="F39" s="354"/>
      <c r="G39" s="354"/>
      <c r="H39" s="354"/>
      <c r="I39" s="354"/>
    </row>
    <row r="40" spans="1:9" x14ac:dyDescent="0.2">
      <c r="A40" s="354"/>
      <c r="B40" s="354"/>
      <c r="C40" s="354"/>
      <c r="D40" s="354"/>
      <c r="E40" s="354"/>
      <c r="F40" s="354"/>
      <c r="G40" s="354"/>
      <c r="H40" s="354"/>
      <c r="I40" s="354"/>
    </row>
    <row r="41" spans="1:9" x14ac:dyDescent="0.2">
      <c r="A41" s="354"/>
      <c r="B41" s="354"/>
      <c r="C41" s="354"/>
      <c r="D41" s="354"/>
      <c r="E41" s="354"/>
      <c r="F41" s="354"/>
      <c r="G41" s="354"/>
      <c r="H41" s="354"/>
      <c r="I41" s="354"/>
    </row>
    <row r="42" spans="1:9" x14ac:dyDescent="0.2">
      <c r="A42" s="354"/>
      <c r="B42" s="354"/>
      <c r="C42" s="354"/>
      <c r="D42" s="354"/>
      <c r="E42" s="354"/>
      <c r="F42" s="354"/>
      <c r="G42" s="354"/>
      <c r="H42" s="354"/>
      <c r="I42" s="354"/>
    </row>
    <row r="43" spans="1:9" x14ac:dyDescent="0.2">
      <c r="A43" s="354"/>
      <c r="B43" s="354"/>
      <c r="C43" s="354"/>
      <c r="D43" s="354"/>
      <c r="E43" s="354"/>
      <c r="F43" s="354"/>
      <c r="G43" s="354"/>
      <c r="H43" s="354"/>
      <c r="I43" s="354"/>
    </row>
    <row r="44" spans="1:9" x14ac:dyDescent="0.2">
      <c r="A44" s="354"/>
      <c r="B44" s="354"/>
      <c r="C44" s="354"/>
      <c r="D44" s="354"/>
      <c r="E44" s="354"/>
      <c r="F44" s="354"/>
      <c r="G44" s="354"/>
      <c r="H44" s="354"/>
      <c r="I44" s="354"/>
    </row>
    <row r="45" spans="1:9" x14ac:dyDescent="0.2">
      <c r="A45" s="354"/>
      <c r="B45" s="354"/>
      <c r="C45" s="354"/>
      <c r="D45" s="354"/>
      <c r="E45" s="354"/>
      <c r="F45" s="354"/>
      <c r="G45" s="354"/>
      <c r="H45" s="354"/>
      <c r="I45" s="354"/>
    </row>
    <row r="46" spans="1:9" x14ac:dyDescent="0.2">
      <c r="A46" s="354"/>
      <c r="B46" s="354"/>
      <c r="C46" s="354"/>
      <c r="D46" s="354"/>
      <c r="E46" s="354"/>
      <c r="F46" s="354"/>
      <c r="G46" s="354"/>
      <c r="H46" s="354"/>
      <c r="I46" s="354"/>
    </row>
    <row r="47" spans="1:9" x14ac:dyDescent="0.2">
      <c r="A47" s="354"/>
      <c r="B47" s="354"/>
      <c r="C47" s="354"/>
      <c r="D47" s="354"/>
      <c r="E47" s="354"/>
      <c r="F47" s="354"/>
      <c r="G47" s="354"/>
      <c r="H47" s="354"/>
      <c r="I47" s="354"/>
    </row>
    <row r="48" spans="1:9" x14ac:dyDescent="0.2">
      <c r="A48" s="354"/>
      <c r="B48" s="354"/>
      <c r="C48" s="354"/>
      <c r="D48" s="354"/>
      <c r="E48" s="354"/>
      <c r="F48" s="354"/>
      <c r="G48" s="354"/>
      <c r="H48" s="354"/>
      <c r="I48" s="354"/>
    </row>
    <row r="49" spans="1:9" x14ac:dyDescent="0.2">
      <c r="A49" s="354"/>
      <c r="B49" s="354"/>
      <c r="C49" s="354"/>
      <c r="D49" s="354"/>
      <c r="E49" s="354"/>
      <c r="F49" s="354"/>
      <c r="G49" s="354"/>
      <c r="H49" s="354"/>
      <c r="I49" s="354"/>
    </row>
    <row r="50" spans="1:9" x14ac:dyDescent="0.2">
      <c r="A50" s="354"/>
      <c r="B50" s="354"/>
      <c r="C50" s="354"/>
      <c r="D50" s="354"/>
      <c r="E50" s="354"/>
      <c r="F50" s="354"/>
      <c r="G50" s="354"/>
      <c r="H50" s="354"/>
      <c r="I50" s="354"/>
    </row>
    <row r="51" spans="1:9" x14ac:dyDescent="0.2">
      <c r="A51" s="354"/>
      <c r="B51" s="354"/>
      <c r="C51" s="354"/>
      <c r="D51" s="354"/>
      <c r="E51" s="354"/>
      <c r="F51" s="354"/>
      <c r="G51" s="354"/>
      <c r="H51" s="354"/>
      <c r="I51" s="354"/>
    </row>
    <row r="52" spans="1:9" x14ac:dyDescent="0.2">
      <c r="A52" s="354"/>
      <c r="B52" s="354"/>
      <c r="C52" s="354"/>
      <c r="D52" s="354"/>
      <c r="E52" s="354"/>
      <c r="F52" s="354"/>
      <c r="G52" s="354"/>
      <c r="H52" s="354"/>
      <c r="I52" s="354"/>
    </row>
    <row r="53" spans="1:9" x14ac:dyDescent="0.2">
      <c r="A53" s="354"/>
      <c r="B53" s="354"/>
      <c r="C53" s="354"/>
      <c r="D53" s="354"/>
      <c r="E53" s="354"/>
      <c r="F53" s="354"/>
      <c r="G53" s="354"/>
      <c r="H53" s="354"/>
      <c r="I53" s="354"/>
    </row>
    <row r="54" spans="1:9" x14ac:dyDescent="0.2">
      <c r="A54" s="354"/>
      <c r="B54" s="354"/>
      <c r="C54" s="354"/>
      <c r="D54" s="354"/>
      <c r="E54" s="354"/>
      <c r="F54" s="354"/>
      <c r="G54" s="354"/>
      <c r="H54" s="354"/>
      <c r="I54" s="354"/>
    </row>
    <row r="55" spans="1:9" x14ac:dyDescent="0.2">
      <c r="A55" s="354"/>
      <c r="B55" s="354"/>
      <c r="C55" s="354"/>
      <c r="D55" s="354"/>
      <c r="E55" s="354"/>
      <c r="F55" s="354"/>
      <c r="G55" s="354"/>
      <c r="H55" s="354"/>
      <c r="I55" s="354"/>
    </row>
    <row r="56" spans="1:9" x14ac:dyDescent="0.2">
      <c r="A56" s="354"/>
      <c r="B56" s="354"/>
      <c r="C56" s="354"/>
      <c r="D56" s="354"/>
      <c r="E56" s="354"/>
      <c r="F56" s="354"/>
      <c r="G56" s="354"/>
      <c r="H56" s="354"/>
      <c r="I56" s="354"/>
    </row>
    <row r="57" spans="1:9" x14ac:dyDescent="0.2">
      <c r="A57" s="354"/>
      <c r="B57" s="354"/>
      <c r="C57" s="354"/>
      <c r="D57" s="354"/>
      <c r="E57" s="354"/>
      <c r="F57" s="354"/>
      <c r="G57" s="354"/>
      <c r="H57" s="354"/>
      <c r="I57" s="354"/>
    </row>
    <row r="58" spans="1:9" x14ac:dyDescent="0.2">
      <c r="A58" s="354"/>
      <c r="B58" s="354"/>
      <c r="C58" s="354"/>
      <c r="D58" s="354"/>
      <c r="E58" s="354"/>
      <c r="F58" s="354"/>
      <c r="G58" s="354"/>
      <c r="H58" s="354"/>
      <c r="I58" s="354"/>
    </row>
    <row r="59" spans="1:9" x14ac:dyDescent="0.2">
      <c r="A59" s="354"/>
      <c r="B59" s="354"/>
      <c r="C59" s="354"/>
      <c r="D59" s="354"/>
      <c r="E59" s="354"/>
      <c r="F59" s="354"/>
      <c r="G59" s="354"/>
      <c r="H59" s="354"/>
      <c r="I59" s="354"/>
    </row>
    <row r="60" spans="1:9" x14ac:dyDescent="0.2">
      <c r="A60" s="354"/>
      <c r="B60" s="354"/>
      <c r="C60" s="354"/>
      <c r="D60" s="354"/>
      <c r="E60" s="354"/>
      <c r="F60" s="354"/>
      <c r="G60" s="354"/>
      <c r="H60" s="354"/>
      <c r="I60" s="354"/>
    </row>
    <row r="61" spans="1:9" x14ac:dyDescent="0.2">
      <c r="A61" s="354"/>
      <c r="B61" s="354"/>
      <c r="C61" s="354"/>
      <c r="D61" s="354"/>
      <c r="E61" s="354"/>
      <c r="F61" s="354"/>
      <c r="G61" s="354"/>
      <c r="H61" s="354"/>
      <c r="I61" s="354"/>
    </row>
    <row r="62" spans="1:9" x14ac:dyDescent="0.2">
      <c r="A62" s="354"/>
      <c r="B62" s="354"/>
      <c r="C62" s="354"/>
      <c r="D62" s="354"/>
      <c r="E62" s="354"/>
      <c r="F62" s="354"/>
      <c r="G62" s="354"/>
      <c r="H62" s="354"/>
      <c r="I62" s="354"/>
    </row>
    <row r="63" spans="1:9" x14ac:dyDescent="0.2">
      <c r="A63" s="354"/>
      <c r="B63" s="354"/>
      <c r="C63" s="354"/>
      <c r="D63" s="354"/>
      <c r="E63" s="354"/>
      <c r="F63" s="354"/>
      <c r="G63" s="354"/>
      <c r="H63" s="354"/>
      <c r="I63" s="354"/>
    </row>
    <row r="64" spans="1:9" x14ac:dyDescent="0.2">
      <c r="A64" s="354"/>
      <c r="B64" s="354"/>
      <c r="C64" s="354"/>
      <c r="D64" s="354"/>
      <c r="E64" s="354"/>
      <c r="F64" s="354"/>
      <c r="G64" s="354"/>
      <c r="H64" s="354"/>
      <c r="I64" s="354"/>
    </row>
    <row r="65" spans="1:9" x14ac:dyDescent="0.2">
      <c r="A65" s="354"/>
      <c r="B65" s="354"/>
      <c r="C65" s="354"/>
      <c r="D65" s="354"/>
      <c r="E65" s="354"/>
      <c r="F65" s="354"/>
      <c r="G65" s="354"/>
      <c r="H65" s="354"/>
      <c r="I65" s="354"/>
    </row>
    <row r="66" spans="1:9" x14ac:dyDescent="0.2">
      <c r="A66" s="354"/>
      <c r="B66" s="354"/>
      <c r="C66" s="354"/>
      <c r="D66" s="354"/>
      <c r="E66" s="354"/>
      <c r="F66" s="354"/>
      <c r="G66" s="354"/>
      <c r="H66" s="354"/>
      <c r="I66" s="354"/>
    </row>
    <row r="67" spans="1:9" x14ac:dyDescent="0.2">
      <c r="A67" s="354"/>
      <c r="B67" s="354"/>
      <c r="C67" s="354"/>
      <c r="D67" s="354"/>
      <c r="E67" s="354"/>
      <c r="F67" s="354"/>
      <c r="G67" s="354"/>
      <c r="H67" s="354"/>
      <c r="I67" s="354"/>
    </row>
  </sheetData>
  <mergeCells count="1">
    <mergeCell ref="A3:I67"/>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&amp;C&amp;"Calibri,Obyčejné"&amp;9&amp;P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R44"/>
  <sheetViews>
    <sheetView showGridLines="0" zoomScaleNormal="100" zoomScaleSheetLayoutView="100" workbookViewId="0">
      <selection activeCell="B6" sqref="B6"/>
    </sheetView>
  </sheetViews>
  <sheetFormatPr defaultRowHeight="12" x14ac:dyDescent="0.2"/>
  <cols>
    <col min="1" max="1" width="31.140625" style="70" customWidth="1"/>
    <col min="2" max="13" width="8.5703125" style="70" customWidth="1"/>
    <col min="14" max="14" width="10.140625" style="70" customWidth="1"/>
    <col min="15" max="15" width="8.42578125" style="70" customWidth="1"/>
    <col min="16" max="16" width="11.42578125" style="70" bestFit="1" customWidth="1"/>
    <col min="17" max="17" width="9.5703125" style="70" bestFit="1" customWidth="1"/>
    <col min="18" max="16384" width="9.140625" style="70"/>
  </cols>
  <sheetData>
    <row r="1" spans="1:18" ht="18.75" x14ac:dyDescent="0.3">
      <c r="A1" s="108" t="s">
        <v>77</v>
      </c>
      <c r="B1" s="107"/>
      <c r="C1" s="107"/>
      <c r="D1" s="107"/>
      <c r="E1" s="107"/>
      <c r="F1" s="107"/>
      <c r="G1" s="107"/>
      <c r="H1" s="107"/>
      <c r="I1" s="107"/>
      <c r="J1" s="107"/>
      <c r="K1" s="107"/>
      <c r="L1" s="107"/>
      <c r="M1" s="107"/>
      <c r="N1" s="151" t="str">
        <f>Titulní!A35</f>
        <v>III. čtvrtletí 2020</v>
      </c>
    </row>
    <row r="2" spans="1:18" ht="6" customHeight="1" x14ac:dyDescent="0.2">
      <c r="A2" s="107"/>
      <c r="B2" s="107"/>
      <c r="C2" s="107"/>
      <c r="D2" s="107"/>
      <c r="E2" s="107"/>
      <c r="F2" s="107"/>
      <c r="G2" s="107"/>
      <c r="H2" s="107"/>
      <c r="I2" s="107"/>
      <c r="J2" s="107"/>
      <c r="K2" s="107"/>
      <c r="L2" s="107"/>
      <c r="M2" s="107"/>
      <c r="N2" s="107"/>
    </row>
    <row r="3" spans="1:18" x14ac:dyDescent="0.2">
      <c r="A3" s="371"/>
      <c r="B3" s="373" t="s">
        <v>45</v>
      </c>
      <c r="C3" s="374"/>
      <c r="D3" s="375"/>
      <c r="E3" s="374" t="s">
        <v>46</v>
      </c>
      <c r="F3" s="374"/>
      <c r="G3" s="374"/>
      <c r="H3" s="373" t="s">
        <v>47</v>
      </c>
      <c r="I3" s="374"/>
      <c r="J3" s="375"/>
      <c r="K3" s="373" t="s">
        <v>48</v>
      </c>
      <c r="L3" s="374"/>
      <c r="M3" s="375"/>
      <c r="N3" s="371" t="s">
        <v>7</v>
      </c>
      <c r="Q3" s="327"/>
      <c r="R3" s="327"/>
    </row>
    <row r="4" spans="1:18" x14ac:dyDescent="0.2">
      <c r="A4" s="372"/>
      <c r="B4" s="176" t="s">
        <v>8</v>
      </c>
      <c r="C4" s="319" t="s">
        <v>9</v>
      </c>
      <c r="D4" s="323" t="s">
        <v>10</v>
      </c>
      <c r="E4" s="319" t="s">
        <v>11</v>
      </c>
      <c r="F4" s="319" t="s">
        <v>12</v>
      </c>
      <c r="G4" s="319" t="s">
        <v>13</v>
      </c>
      <c r="H4" s="176" t="s">
        <v>14</v>
      </c>
      <c r="I4" s="319" t="s">
        <v>15</v>
      </c>
      <c r="J4" s="323" t="s">
        <v>16</v>
      </c>
      <c r="K4" s="176" t="s">
        <v>17</v>
      </c>
      <c r="L4" s="319" t="s">
        <v>18</v>
      </c>
      <c r="M4" s="323" t="s">
        <v>19</v>
      </c>
      <c r="N4" s="372"/>
    </row>
    <row r="5" spans="1:18" s="328" customFormat="1" x14ac:dyDescent="0.2">
      <c r="A5" s="369" t="s">
        <v>63</v>
      </c>
      <c r="B5" s="361">
        <f>SUM(B6:D6)</f>
        <v>53232.214419622047</v>
      </c>
      <c r="C5" s="362"/>
      <c r="D5" s="363"/>
      <c r="E5" s="362">
        <f>SUM(E6:G6)</f>
        <v>31343.380835891243</v>
      </c>
      <c r="F5" s="362"/>
      <c r="G5" s="362"/>
      <c r="H5" s="361">
        <f>SUM(H6:J6)</f>
        <v>24475.437826000001</v>
      </c>
      <c r="I5" s="362"/>
      <c r="J5" s="363"/>
      <c r="K5" s="364">
        <f>SUM(K6:M6)</f>
        <v>0</v>
      </c>
      <c r="L5" s="365"/>
      <c r="M5" s="366"/>
      <c r="N5" s="376">
        <f>SUM(B6:M6)</f>
        <v>109051.03308151331</v>
      </c>
      <c r="Q5" s="329"/>
      <c r="R5" s="329"/>
    </row>
    <row r="6" spans="1:18" s="328" customFormat="1" x14ac:dyDescent="0.2">
      <c r="A6" s="370"/>
      <c r="B6" s="168">
        <v>20283.889647143136</v>
      </c>
      <c r="C6" s="156">
        <v>16596.169151627488</v>
      </c>
      <c r="D6" s="167">
        <v>16352.155620851419</v>
      </c>
      <c r="E6" s="156">
        <v>12002.89623289124</v>
      </c>
      <c r="F6" s="156">
        <v>10792.504875000001</v>
      </c>
      <c r="G6" s="156">
        <v>8547.9797280000021</v>
      </c>
      <c r="H6" s="168">
        <v>8029.8456479999986</v>
      </c>
      <c r="I6" s="156">
        <v>7680.502472000001</v>
      </c>
      <c r="J6" s="167">
        <v>8765.0897060000025</v>
      </c>
      <c r="K6" s="137">
        <v>0</v>
      </c>
      <c r="L6" s="173">
        <v>0</v>
      </c>
      <c r="M6" s="174">
        <v>0</v>
      </c>
      <c r="N6" s="377"/>
    </row>
    <row r="7" spans="1:18" ht="12.75" customHeight="1" x14ac:dyDescent="0.2">
      <c r="A7" s="367" t="s">
        <v>75</v>
      </c>
      <c r="B7" s="361">
        <f>SUM(B8:D8)</f>
        <v>2456.1698790000009</v>
      </c>
      <c r="C7" s="362"/>
      <c r="D7" s="363"/>
      <c r="E7" s="362">
        <f>SUM(E8:G8)</f>
        <v>2139.4803349999984</v>
      </c>
      <c r="F7" s="362"/>
      <c r="G7" s="362"/>
      <c r="H7" s="361">
        <f>SUM(H8:J8)</f>
        <v>2012.2391169999992</v>
      </c>
      <c r="I7" s="362"/>
      <c r="J7" s="363"/>
      <c r="K7" s="364">
        <f>SUM(K8:M8)</f>
        <v>0</v>
      </c>
      <c r="L7" s="365"/>
      <c r="M7" s="366"/>
      <c r="N7" s="357">
        <f>SUM(B8:M8)</f>
        <v>6607.8893309999985</v>
      </c>
      <c r="P7" s="330"/>
    </row>
    <row r="8" spans="1:18" s="328" customFormat="1" ht="12.75" customHeight="1" x14ac:dyDescent="0.2">
      <c r="A8" s="368"/>
      <c r="B8" s="168">
        <v>860.60371700000019</v>
      </c>
      <c r="C8" s="156">
        <v>786.42954300000054</v>
      </c>
      <c r="D8" s="167">
        <v>809.13661900000045</v>
      </c>
      <c r="E8" s="156">
        <v>731.15822199999991</v>
      </c>
      <c r="F8" s="156">
        <v>718.98517299999935</v>
      </c>
      <c r="G8" s="156">
        <v>689.336939999999</v>
      </c>
      <c r="H8" s="168">
        <v>666.83156099999997</v>
      </c>
      <c r="I8" s="156">
        <v>649.63114200000007</v>
      </c>
      <c r="J8" s="167">
        <v>695.77641399999902</v>
      </c>
      <c r="K8" s="137">
        <v>0</v>
      </c>
      <c r="L8" s="173">
        <v>0</v>
      </c>
      <c r="M8" s="174">
        <v>0</v>
      </c>
      <c r="N8" s="358"/>
      <c r="P8" s="106"/>
    </row>
    <row r="9" spans="1:18" s="94" customFormat="1" ht="12" customHeight="1" x14ac:dyDescent="0.2">
      <c r="A9" s="359" t="s">
        <v>97</v>
      </c>
      <c r="B9" s="361">
        <f>SUM(B10:D10)</f>
        <v>3853.2344036598852</v>
      </c>
      <c r="C9" s="362"/>
      <c r="D9" s="363"/>
      <c r="E9" s="362">
        <f>SUM(E10:G10)</f>
        <v>2765.6204160568927</v>
      </c>
      <c r="F9" s="362"/>
      <c r="G9" s="362"/>
      <c r="H9" s="361">
        <f>SUM(H10:J10)</f>
        <v>2111.3127108685276</v>
      </c>
      <c r="I9" s="362"/>
      <c r="J9" s="363"/>
      <c r="K9" s="364">
        <f>SUM(K10:M10)</f>
        <v>0</v>
      </c>
      <c r="L9" s="365"/>
      <c r="M9" s="366"/>
      <c r="N9" s="357">
        <f>SUM(B10:M10)</f>
        <v>8730.1675305853059</v>
      </c>
    </row>
    <row r="10" spans="1:18" s="94" customFormat="1" ht="12" customHeight="1" x14ac:dyDescent="0.2">
      <c r="A10" s="360"/>
      <c r="B10" s="168">
        <v>1334.4355525476958</v>
      </c>
      <c r="C10" s="156">
        <v>1266.155269305601</v>
      </c>
      <c r="D10" s="167">
        <v>1252.6435818065884</v>
      </c>
      <c r="E10" s="156">
        <v>1033.0682655583068</v>
      </c>
      <c r="F10" s="156">
        <v>981.3146746573135</v>
      </c>
      <c r="G10" s="156">
        <v>751.2374758412725</v>
      </c>
      <c r="H10" s="168">
        <v>712.43653863749785</v>
      </c>
      <c r="I10" s="156">
        <v>657.19629589707586</v>
      </c>
      <c r="J10" s="167">
        <v>741.6798763339541</v>
      </c>
      <c r="K10" s="137">
        <v>0</v>
      </c>
      <c r="L10" s="173">
        <v>0</v>
      </c>
      <c r="M10" s="174">
        <v>0</v>
      </c>
      <c r="N10" s="358"/>
      <c r="P10" s="106"/>
    </row>
    <row r="11" spans="1:18" s="107" customFormat="1" ht="12" customHeight="1" x14ac:dyDescent="0.2">
      <c r="A11" s="359" t="s">
        <v>180</v>
      </c>
      <c r="B11" s="361">
        <f>SUM(B12:D12)</f>
        <v>14206.791419558234</v>
      </c>
      <c r="C11" s="362"/>
      <c r="D11" s="363"/>
      <c r="E11" s="362">
        <f>SUM(E12:G12)</f>
        <v>11659.879672703501</v>
      </c>
      <c r="F11" s="362"/>
      <c r="G11" s="362"/>
      <c r="H11" s="361">
        <f>SUM(H12:J12)</f>
        <v>10609.6588757789</v>
      </c>
      <c r="I11" s="362"/>
      <c r="J11" s="363"/>
      <c r="K11" s="364">
        <f>SUM(K12:M12)</f>
        <v>0</v>
      </c>
      <c r="L11" s="365"/>
      <c r="M11" s="366"/>
      <c r="N11" s="357">
        <f>SUM(B12:M12)</f>
        <v>36476.329968040634</v>
      </c>
      <c r="P11" s="101"/>
      <c r="Q11" s="101"/>
      <c r="R11" s="101"/>
    </row>
    <row r="12" spans="1:18" s="94" customFormat="1" ht="12" customHeight="1" x14ac:dyDescent="0.2">
      <c r="A12" s="360"/>
      <c r="B12" s="168">
        <v>5326.9435947771972</v>
      </c>
      <c r="C12" s="156">
        <v>4359.9975658592166</v>
      </c>
      <c r="D12" s="167">
        <v>4519.8502589218197</v>
      </c>
      <c r="E12" s="156">
        <v>3922.1645613291985</v>
      </c>
      <c r="F12" s="156">
        <v>3865.9009823581305</v>
      </c>
      <c r="G12" s="156">
        <v>3871.814129016172</v>
      </c>
      <c r="H12" s="168">
        <v>3613.3424622174293</v>
      </c>
      <c r="I12" s="156">
        <v>3392.5020924951473</v>
      </c>
      <c r="J12" s="167">
        <v>3603.8143210663229</v>
      </c>
      <c r="K12" s="137">
        <v>0</v>
      </c>
      <c r="L12" s="173">
        <v>0</v>
      </c>
      <c r="M12" s="174">
        <v>0</v>
      </c>
      <c r="N12" s="358"/>
      <c r="P12" s="106"/>
    </row>
    <row r="13" spans="1:18" s="107" customFormat="1" ht="12" customHeight="1" x14ac:dyDescent="0.2">
      <c r="A13" s="359" t="s">
        <v>125</v>
      </c>
      <c r="B13" s="361">
        <f>SUM(B14:D14)</f>
        <v>32635.346285403932</v>
      </c>
      <c r="C13" s="362"/>
      <c r="D13" s="363"/>
      <c r="E13" s="362">
        <f>SUM(E14:G14)</f>
        <v>14705.14538413085</v>
      </c>
      <c r="F13" s="362"/>
      <c r="G13" s="362"/>
      <c r="H13" s="361">
        <f>SUM(H14:J14)</f>
        <v>9675.8220363525816</v>
      </c>
      <c r="I13" s="362"/>
      <c r="J13" s="363"/>
      <c r="K13" s="364">
        <f>SUM(K14:M14)</f>
        <v>0</v>
      </c>
      <c r="L13" s="365"/>
      <c r="M13" s="366"/>
      <c r="N13" s="357">
        <f>SUM(B14:M14)</f>
        <v>57016.313705887362</v>
      </c>
      <c r="Q13" s="101"/>
      <c r="R13" s="101"/>
    </row>
    <row r="14" spans="1:18" s="94" customFormat="1" ht="12" customHeight="1" x14ac:dyDescent="0.2">
      <c r="A14" s="360"/>
      <c r="B14" s="168">
        <v>12726.238844818246</v>
      </c>
      <c r="C14" s="156">
        <v>10162.229506462669</v>
      </c>
      <c r="D14" s="167">
        <v>9746.8779341230165</v>
      </c>
      <c r="E14" s="156">
        <v>6294.9454360037398</v>
      </c>
      <c r="F14" s="156">
        <v>5201.018818984553</v>
      </c>
      <c r="G14" s="156">
        <v>3209.1811291425579</v>
      </c>
      <c r="H14" s="168">
        <v>3014.9082261450758</v>
      </c>
      <c r="I14" s="156">
        <v>2956.1446616077792</v>
      </c>
      <c r="J14" s="167">
        <v>3704.7691485997261</v>
      </c>
      <c r="K14" s="137">
        <v>0</v>
      </c>
      <c r="L14" s="173">
        <v>0</v>
      </c>
      <c r="M14" s="174">
        <v>0</v>
      </c>
      <c r="N14" s="358"/>
      <c r="P14" s="106"/>
    </row>
    <row r="15" spans="1:18" s="94" customFormat="1" ht="12" customHeight="1" x14ac:dyDescent="0.2">
      <c r="A15" s="359" t="s">
        <v>96</v>
      </c>
      <c r="B15" s="361">
        <f>SUM(B16:D16)</f>
        <v>80.672431999992114</v>
      </c>
      <c r="C15" s="362"/>
      <c r="D15" s="363"/>
      <c r="E15" s="362">
        <f>SUM(E16:G16)</f>
        <v>73.255027999999129</v>
      </c>
      <c r="F15" s="362"/>
      <c r="G15" s="362"/>
      <c r="H15" s="361">
        <f>SUM(H16:J16)</f>
        <v>66.405085999994753</v>
      </c>
      <c r="I15" s="362"/>
      <c r="J15" s="363"/>
      <c r="K15" s="364">
        <f>SUM(K16:M16)</f>
        <v>0</v>
      </c>
      <c r="L15" s="365"/>
      <c r="M15" s="366"/>
      <c r="N15" s="357">
        <f>SUM(B16:M16)</f>
        <v>220.332545999986</v>
      </c>
    </row>
    <row r="16" spans="1:18" s="94" customFormat="1" ht="12" customHeight="1" x14ac:dyDescent="0.2">
      <c r="A16" s="360"/>
      <c r="B16" s="168">
        <v>35.667937999995047</v>
      </c>
      <c r="C16" s="156">
        <v>21.357267000001229</v>
      </c>
      <c r="D16" s="167">
        <v>23.647226999995837</v>
      </c>
      <c r="E16" s="156">
        <v>21.559747999994215</v>
      </c>
      <c r="F16" s="156">
        <v>25.285226000004513</v>
      </c>
      <c r="G16" s="156">
        <v>26.4100540000004</v>
      </c>
      <c r="H16" s="168">
        <v>22.326859999996032</v>
      </c>
      <c r="I16" s="156">
        <v>25.028279999998176</v>
      </c>
      <c r="J16" s="167">
        <v>19.049946000000546</v>
      </c>
      <c r="K16" s="137">
        <v>0</v>
      </c>
      <c r="L16" s="173">
        <v>0</v>
      </c>
      <c r="M16" s="174">
        <v>0</v>
      </c>
      <c r="N16" s="358"/>
      <c r="P16" s="106"/>
    </row>
    <row r="17" spans="1:14" s="71" customFormat="1" ht="11.25" x14ac:dyDescent="0.2">
      <c r="A17" s="68"/>
      <c r="B17" s="5"/>
      <c r="C17" s="5"/>
      <c r="D17" s="5"/>
      <c r="E17" s="5"/>
      <c r="F17" s="5"/>
      <c r="G17" s="5"/>
      <c r="H17" s="5"/>
      <c r="I17" s="5"/>
      <c r="J17" s="5"/>
      <c r="K17" s="5"/>
      <c r="L17" s="5"/>
      <c r="M17" s="5"/>
      <c r="N17" s="4" t="s">
        <v>78</v>
      </c>
    </row>
    <row r="18" spans="1:14" x14ac:dyDescent="0.2">
      <c r="A18" s="87" t="str">
        <f>A5</f>
        <v>Výroba tepla brutto</v>
      </c>
      <c r="B18" s="77">
        <f t="shared" ref="B18:M18" si="0">B6</f>
        <v>20283.889647143136</v>
      </c>
      <c r="C18" s="77">
        <f t="shared" si="0"/>
        <v>16596.169151627488</v>
      </c>
      <c r="D18" s="77">
        <f t="shared" si="0"/>
        <v>16352.155620851419</v>
      </c>
      <c r="E18" s="77">
        <f t="shared" si="0"/>
        <v>12002.89623289124</v>
      </c>
      <c r="F18" s="77">
        <f t="shared" si="0"/>
        <v>10792.504875000001</v>
      </c>
      <c r="G18" s="77">
        <f t="shared" si="0"/>
        <v>8547.9797280000021</v>
      </c>
      <c r="H18" s="77">
        <f t="shared" si="0"/>
        <v>8029.8456479999986</v>
      </c>
      <c r="I18" s="77">
        <f t="shared" si="0"/>
        <v>7680.502472000001</v>
      </c>
      <c r="J18" s="77">
        <f t="shared" si="0"/>
        <v>8765.0897060000025</v>
      </c>
      <c r="K18" s="77">
        <f t="shared" si="0"/>
        <v>0</v>
      </c>
      <c r="L18" s="77">
        <f t="shared" si="0"/>
        <v>0</v>
      </c>
      <c r="M18" s="77">
        <f t="shared" si="0"/>
        <v>0</v>
      </c>
    </row>
    <row r="19" spans="1:14" x14ac:dyDescent="0.2">
      <c r="A19" s="10" t="str">
        <f>A7</f>
        <v xml:space="preserve">Technologická vlastní spotřeba tepla </v>
      </c>
      <c r="B19" s="24">
        <f t="shared" ref="B19:M19" si="1">-B8</f>
        <v>-860.60371700000019</v>
      </c>
      <c r="C19" s="24">
        <f t="shared" si="1"/>
        <v>-786.42954300000054</v>
      </c>
      <c r="D19" s="24">
        <f t="shared" si="1"/>
        <v>-809.13661900000045</v>
      </c>
      <c r="E19" s="24">
        <f t="shared" si="1"/>
        <v>-731.15822199999991</v>
      </c>
      <c r="F19" s="24">
        <f t="shared" si="1"/>
        <v>-718.98517299999935</v>
      </c>
      <c r="G19" s="24">
        <f t="shared" si="1"/>
        <v>-689.336939999999</v>
      </c>
      <c r="H19" s="24">
        <f t="shared" si="1"/>
        <v>-666.83156099999997</v>
      </c>
      <c r="I19" s="24">
        <f t="shared" si="1"/>
        <v>-649.63114200000007</v>
      </c>
      <c r="J19" s="24">
        <f t="shared" si="1"/>
        <v>-695.77641399999902</v>
      </c>
      <c r="K19" s="24">
        <f t="shared" si="1"/>
        <v>0</v>
      </c>
      <c r="L19" s="24">
        <f t="shared" si="1"/>
        <v>0</v>
      </c>
      <c r="M19" s="24">
        <f t="shared" si="1"/>
        <v>0</v>
      </c>
    </row>
    <row r="20" spans="1:14" x14ac:dyDescent="0.2">
      <c r="A20" s="10" t="str">
        <f>A9</f>
        <v>Ztráty</v>
      </c>
      <c r="B20" s="77">
        <f t="shared" ref="B20:M20" si="2">-B10</f>
        <v>-1334.4355525476958</v>
      </c>
      <c r="C20" s="77">
        <f t="shared" si="2"/>
        <v>-1266.155269305601</v>
      </c>
      <c r="D20" s="77">
        <f t="shared" si="2"/>
        <v>-1252.6435818065884</v>
      </c>
      <c r="E20" s="77">
        <f t="shared" si="2"/>
        <v>-1033.0682655583068</v>
      </c>
      <c r="F20" s="77">
        <f t="shared" si="2"/>
        <v>-981.3146746573135</v>
      </c>
      <c r="G20" s="77">
        <f t="shared" si="2"/>
        <v>-751.2374758412725</v>
      </c>
      <c r="H20" s="77">
        <f t="shared" si="2"/>
        <v>-712.43653863749785</v>
      </c>
      <c r="I20" s="77">
        <f t="shared" si="2"/>
        <v>-657.19629589707586</v>
      </c>
      <c r="J20" s="77">
        <f t="shared" si="2"/>
        <v>-741.6798763339541</v>
      </c>
      <c r="K20" s="77">
        <f t="shared" si="2"/>
        <v>0</v>
      </c>
      <c r="L20" s="77">
        <f t="shared" si="2"/>
        <v>0</v>
      </c>
      <c r="M20" s="77">
        <f t="shared" si="2"/>
        <v>0</v>
      </c>
      <c r="N20" s="72"/>
    </row>
    <row r="21" spans="1:14" x14ac:dyDescent="0.2">
      <c r="A21" s="87" t="str">
        <f>A11</f>
        <v>Vlastní spotřeba tepla</v>
      </c>
      <c r="B21" s="77">
        <f>-B12</f>
        <v>-5326.9435947771972</v>
      </c>
      <c r="C21" s="77">
        <f t="shared" ref="C21:M21" si="3">-C12</f>
        <v>-4359.9975658592166</v>
      </c>
      <c r="D21" s="77">
        <f t="shared" si="3"/>
        <v>-4519.8502589218197</v>
      </c>
      <c r="E21" s="77">
        <f t="shared" si="3"/>
        <v>-3922.1645613291985</v>
      </c>
      <c r="F21" s="77">
        <f t="shared" si="3"/>
        <v>-3865.9009823581305</v>
      </c>
      <c r="G21" s="77">
        <f t="shared" si="3"/>
        <v>-3871.814129016172</v>
      </c>
      <c r="H21" s="77">
        <f t="shared" si="3"/>
        <v>-3613.3424622174293</v>
      </c>
      <c r="I21" s="77">
        <f t="shared" si="3"/>
        <v>-3392.5020924951473</v>
      </c>
      <c r="J21" s="77">
        <f t="shared" si="3"/>
        <v>-3603.8143210663229</v>
      </c>
      <c r="K21" s="77">
        <f t="shared" si="3"/>
        <v>0</v>
      </c>
      <c r="L21" s="77">
        <f t="shared" si="3"/>
        <v>0</v>
      </c>
      <c r="M21" s="77">
        <f t="shared" si="3"/>
        <v>0</v>
      </c>
      <c r="N21" s="72"/>
    </row>
    <row r="22" spans="1:14" x14ac:dyDescent="0.2">
      <c r="A22" s="87" t="str">
        <f>A13</f>
        <v>Dodávky tepla</v>
      </c>
      <c r="B22" s="77">
        <f t="shared" ref="B22:M22" si="4">-B14</f>
        <v>-12726.238844818246</v>
      </c>
      <c r="C22" s="77">
        <f t="shared" si="4"/>
        <v>-10162.229506462669</v>
      </c>
      <c r="D22" s="77">
        <f t="shared" si="4"/>
        <v>-9746.8779341230165</v>
      </c>
      <c r="E22" s="77">
        <f t="shared" si="4"/>
        <v>-6294.9454360037398</v>
      </c>
      <c r="F22" s="77">
        <f t="shared" si="4"/>
        <v>-5201.018818984553</v>
      </c>
      <c r="G22" s="77">
        <f t="shared" si="4"/>
        <v>-3209.1811291425579</v>
      </c>
      <c r="H22" s="77">
        <f t="shared" si="4"/>
        <v>-3014.9082261450758</v>
      </c>
      <c r="I22" s="77">
        <f t="shared" si="4"/>
        <v>-2956.1446616077792</v>
      </c>
      <c r="J22" s="77">
        <f t="shared" si="4"/>
        <v>-3704.7691485997261</v>
      </c>
      <c r="K22" s="77">
        <f t="shared" si="4"/>
        <v>0</v>
      </c>
      <c r="L22" s="77">
        <f t="shared" si="4"/>
        <v>0</v>
      </c>
      <c r="M22" s="77">
        <f t="shared" si="4"/>
        <v>0</v>
      </c>
    </row>
    <row r="23" spans="1:14" x14ac:dyDescent="0.2">
      <c r="A23" s="87" t="str">
        <f>A15</f>
        <v>Bilanční rozdíl</v>
      </c>
      <c r="B23" s="77">
        <f t="shared" ref="B23:M23" si="5">-B16</f>
        <v>-35.667937999995047</v>
      </c>
      <c r="C23" s="77">
        <f t="shared" si="5"/>
        <v>-21.357267000001229</v>
      </c>
      <c r="D23" s="77">
        <f t="shared" si="5"/>
        <v>-23.647226999995837</v>
      </c>
      <c r="E23" s="77">
        <f t="shared" si="5"/>
        <v>-21.559747999994215</v>
      </c>
      <c r="F23" s="77">
        <f t="shared" si="5"/>
        <v>-25.285226000004513</v>
      </c>
      <c r="G23" s="77">
        <f t="shared" si="5"/>
        <v>-26.4100540000004</v>
      </c>
      <c r="H23" s="77">
        <f t="shared" si="5"/>
        <v>-22.326859999996032</v>
      </c>
      <c r="I23" s="77">
        <f t="shared" si="5"/>
        <v>-25.028279999998176</v>
      </c>
      <c r="J23" s="77">
        <f t="shared" si="5"/>
        <v>-19.049946000000546</v>
      </c>
      <c r="K23" s="77">
        <f t="shared" si="5"/>
        <v>0</v>
      </c>
      <c r="L23" s="77">
        <f t="shared" si="5"/>
        <v>0</v>
      </c>
      <c r="M23" s="77">
        <f t="shared" si="5"/>
        <v>0</v>
      </c>
    </row>
    <row r="42" spans="1:4" x14ac:dyDescent="0.2">
      <c r="A42" s="331"/>
      <c r="B42" s="105"/>
      <c r="C42" s="332"/>
      <c r="D42" s="332"/>
    </row>
    <row r="43" spans="1:4" x14ac:dyDescent="0.2">
      <c r="B43" s="332"/>
      <c r="C43" s="332"/>
      <c r="D43" s="332"/>
    </row>
    <row r="44" spans="1:4" x14ac:dyDescent="0.2">
      <c r="B44" s="332"/>
      <c r="C44" s="332"/>
      <c r="D44" s="332"/>
    </row>
  </sheetData>
  <mergeCells count="42">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 ref="H7:J7"/>
    <mergeCell ref="K7:M7"/>
    <mergeCell ref="A13:A14"/>
    <mergeCell ref="B13:D13"/>
    <mergeCell ref="E13:G13"/>
    <mergeCell ref="E9:G9"/>
    <mergeCell ref="H9:J9"/>
    <mergeCell ref="K9:M9"/>
    <mergeCell ref="A9:A10"/>
    <mergeCell ref="B9:D9"/>
    <mergeCell ref="N9:N10"/>
    <mergeCell ref="N13:N14"/>
    <mergeCell ref="A11:A12"/>
    <mergeCell ref="B11:D11"/>
    <mergeCell ref="E11:G11"/>
    <mergeCell ref="H11:J11"/>
    <mergeCell ref="K11:M11"/>
    <mergeCell ref="H13:J13"/>
    <mergeCell ref="K13:M13"/>
    <mergeCell ref="N11:N12"/>
    <mergeCell ref="N15:N16"/>
    <mergeCell ref="A15:A16"/>
    <mergeCell ref="B15:D15"/>
    <mergeCell ref="E15:G15"/>
    <mergeCell ref="H15:J15"/>
    <mergeCell ref="K15:M15"/>
  </mergeCells>
  <phoneticPr fontId="4"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ignoredErrors>
    <ignoredError sqref="B7:M7 B9:M9 B11:M11 B13:M1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Q40"/>
  <sheetViews>
    <sheetView showGridLines="0" topLeftCell="F2" zoomScaleNormal="100" zoomScaleSheetLayoutView="100" workbookViewId="0">
      <selection activeCell="N24" sqref="N24"/>
    </sheetView>
  </sheetViews>
  <sheetFormatPr defaultRowHeight="12" x14ac:dyDescent="0.2"/>
  <cols>
    <col min="1" max="1" width="30.85546875" style="70" customWidth="1"/>
    <col min="2" max="13" width="8.5703125" style="70" customWidth="1"/>
    <col min="14" max="14" width="10.42578125" style="70" customWidth="1"/>
    <col min="15" max="15" width="8.42578125" style="70" customWidth="1"/>
    <col min="16" max="16" width="11.42578125" style="70" bestFit="1" customWidth="1"/>
    <col min="17" max="16384" width="9.140625" style="70"/>
  </cols>
  <sheetData>
    <row r="1" spans="1:17" ht="18.75" x14ac:dyDescent="0.3">
      <c r="A1" s="185" t="s">
        <v>210</v>
      </c>
      <c r="N1" s="151" t="str">
        <f>Titulní!A35</f>
        <v>III. čtvrtletí 2020</v>
      </c>
    </row>
    <row r="2" spans="1:17" ht="15.75" x14ac:dyDescent="0.25">
      <c r="A2" s="166" t="s">
        <v>117</v>
      </c>
      <c r="B2" s="107"/>
      <c r="C2" s="107"/>
      <c r="D2" s="107"/>
      <c r="E2" s="107"/>
      <c r="F2" s="107"/>
      <c r="G2" s="107"/>
      <c r="H2" s="107"/>
      <c r="I2" s="107"/>
      <c r="J2" s="107"/>
      <c r="K2" s="107"/>
      <c r="L2" s="107"/>
      <c r="M2" s="107"/>
    </row>
    <row r="3" spans="1:17" ht="6" customHeight="1" x14ac:dyDescent="0.2">
      <c r="A3" s="107"/>
      <c r="B3" s="107"/>
      <c r="C3" s="107"/>
      <c r="D3" s="107"/>
      <c r="E3" s="107"/>
      <c r="F3" s="107"/>
      <c r="G3" s="107"/>
      <c r="H3" s="107"/>
      <c r="I3" s="107"/>
      <c r="J3" s="107"/>
      <c r="K3" s="107"/>
      <c r="L3" s="107"/>
      <c r="M3" s="107"/>
      <c r="N3" s="107"/>
    </row>
    <row r="4" spans="1:17" x14ac:dyDescent="0.2">
      <c r="A4" s="375"/>
      <c r="B4" s="386" t="s">
        <v>45</v>
      </c>
      <c r="C4" s="387"/>
      <c r="D4" s="388"/>
      <c r="E4" s="386" t="s">
        <v>46</v>
      </c>
      <c r="F4" s="387"/>
      <c r="G4" s="388"/>
      <c r="H4" s="386" t="s">
        <v>47</v>
      </c>
      <c r="I4" s="387"/>
      <c r="J4" s="388"/>
      <c r="K4" s="386" t="s">
        <v>48</v>
      </c>
      <c r="L4" s="387"/>
      <c r="M4" s="388"/>
      <c r="N4" s="374" t="s">
        <v>7</v>
      </c>
    </row>
    <row r="5" spans="1:17" x14ac:dyDescent="0.2">
      <c r="A5" s="375"/>
      <c r="B5" s="320" t="s">
        <v>8</v>
      </c>
      <c r="C5" s="321" t="s">
        <v>9</v>
      </c>
      <c r="D5" s="322" t="s">
        <v>10</v>
      </c>
      <c r="E5" s="320" t="s">
        <v>11</v>
      </c>
      <c r="F5" s="321" t="s">
        <v>12</v>
      </c>
      <c r="G5" s="322" t="s">
        <v>13</v>
      </c>
      <c r="H5" s="320" t="s">
        <v>14</v>
      </c>
      <c r="I5" s="321" t="s">
        <v>15</v>
      </c>
      <c r="J5" s="322" t="s">
        <v>16</v>
      </c>
      <c r="K5" s="320" t="s">
        <v>17</v>
      </c>
      <c r="L5" s="321" t="s">
        <v>18</v>
      </c>
      <c r="M5" s="322" t="s">
        <v>19</v>
      </c>
      <c r="N5" s="374"/>
    </row>
    <row r="6" spans="1:17" s="328" customFormat="1" x14ac:dyDescent="0.2">
      <c r="A6" s="379" t="s">
        <v>63</v>
      </c>
      <c r="B6" s="380">
        <f>SUM(B7:D7)</f>
        <v>53232.214419622047</v>
      </c>
      <c r="C6" s="381"/>
      <c r="D6" s="382"/>
      <c r="E6" s="380">
        <f>SUM(E7:G7)</f>
        <v>31343.380835891243</v>
      </c>
      <c r="F6" s="381"/>
      <c r="G6" s="382"/>
      <c r="H6" s="380">
        <f>SUM(H7:J7)</f>
        <v>24475.437826000001</v>
      </c>
      <c r="I6" s="381"/>
      <c r="J6" s="382"/>
      <c r="K6" s="383">
        <f>SUM(K7:M7)</f>
        <v>0</v>
      </c>
      <c r="L6" s="384"/>
      <c r="M6" s="385"/>
      <c r="N6" s="378">
        <f>SUM(N8:N23)</f>
        <v>109051.03308151328</v>
      </c>
    </row>
    <row r="7" spans="1:17" s="328" customFormat="1" x14ac:dyDescent="0.2">
      <c r="A7" s="379"/>
      <c r="B7" s="211">
        <f t="shared" ref="B7:M7" si="0">SUM(B8:B23)</f>
        <v>20283.889647143136</v>
      </c>
      <c r="C7" s="212">
        <f t="shared" si="0"/>
        <v>16596.169151627488</v>
      </c>
      <c r="D7" s="213">
        <f t="shared" si="0"/>
        <v>16352.155620851419</v>
      </c>
      <c r="E7" s="211">
        <f t="shared" si="0"/>
        <v>12002.89623289124</v>
      </c>
      <c r="F7" s="212">
        <f t="shared" si="0"/>
        <v>10792.504875000001</v>
      </c>
      <c r="G7" s="213">
        <f t="shared" si="0"/>
        <v>8547.9797280000021</v>
      </c>
      <c r="H7" s="211">
        <f t="shared" si="0"/>
        <v>8029.8456479999986</v>
      </c>
      <c r="I7" s="212">
        <f t="shared" si="0"/>
        <v>7680.502472000001</v>
      </c>
      <c r="J7" s="213">
        <f t="shared" si="0"/>
        <v>8765.0897060000025</v>
      </c>
      <c r="K7" s="214">
        <f t="shared" si="0"/>
        <v>0</v>
      </c>
      <c r="L7" s="215">
        <f t="shared" si="0"/>
        <v>0</v>
      </c>
      <c r="M7" s="216">
        <f t="shared" si="0"/>
        <v>0</v>
      </c>
      <c r="N7" s="378"/>
    </row>
    <row r="8" spans="1:17" x14ac:dyDescent="0.2">
      <c r="A8" s="162" t="s">
        <v>41</v>
      </c>
      <c r="B8" s="168">
        <v>2205.5374499999998</v>
      </c>
      <c r="C8" s="156">
        <v>1909.6695630000004</v>
      </c>
      <c r="D8" s="167">
        <v>2107.6840380000003</v>
      </c>
      <c r="E8" s="168">
        <v>1818.4100629999996</v>
      </c>
      <c r="F8" s="156">
        <v>1809.9905330000001</v>
      </c>
      <c r="G8" s="167">
        <v>1539.6066450000003</v>
      </c>
      <c r="H8" s="168">
        <v>1482.0351969999999</v>
      </c>
      <c r="I8" s="156">
        <v>1446.300882</v>
      </c>
      <c r="J8" s="167">
        <v>1556.950065</v>
      </c>
      <c r="K8" s="137">
        <v>0</v>
      </c>
      <c r="L8" s="173">
        <v>0</v>
      </c>
      <c r="M8" s="174">
        <v>0</v>
      </c>
      <c r="N8" s="217">
        <f t="shared" ref="N8:N23" si="1">SUM(B8:M8)</f>
        <v>15876.184436</v>
      </c>
      <c r="P8" s="105"/>
    </row>
    <row r="9" spans="1:17" x14ac:dyDescent="0.2">
      <c r="A9" s="162" t="s">
        <v>40</v>
      </c>
      <c r="B9" s="161">
        <v>412.96064400000012</v>
      </c>
      <c r="C9" s="160">
        <v>368.24066299999993</v>
      </c>
      <c r="D9" s="159">
        <v>386.07784799999996</v>
      </c>
      <c r="E9" s="161">
        <v>339.28963199999976</v>
      </c>
      <c r="F9" s="160">
        <v>332.03519399999982</v>
      </c>
      <c r="G9" s="159">
        <v>290.39448299999987</v>
      </c>
      <c r="H9" s="161">
        <v>288.72440700000004</v>
      </c>
      <c r="I9" s="160">
        <v>286.33639300000021</v>
      </c>
      <c r="J9" s="159">
        <v>299.21337200000005</v>
      </c>
      <c r="K9" s="149">
        <v>0</v>
      </c>
      <c r="L9" s="148">
        <v>0</v>
      </c>
      <c r="M9" s="147">
        <v>0</v>
      </c>
      <c r="N9" s="217">
        <f t="shared" si="1"/>
        <v>3003.2726359999997</v>
      </c>
      <c r="P9" s="105"/>
    </row>
    <row r="10" spans="1:17" x14ac:dyDescent="0.2">
      <c r="A10" s="162" t="s">
        <v>39</v>
      </c>
      <c r="B10" s="161">
        <v>2238.287221</v>
      </c>
      <c r="C10" s="160">
        <v>1670.274997</v>
      </c>
      <c r="D10" s="159">
        <v>1458.313224</v>
      </c>
      <c r="E10" s="161">
        <v>1043.0167980000001</v>
      </c>
      <c r="F10" s="160">
        <v>887.55483199999992</v>
      </c>
      <c r="G10" s="159">
        <v>501.80938099999997</v>
      </c>
      <c r="H10" s="161">
        <v>470.24251600000002</v>
      </c>
      <c r="I10" s="160">
        <v>407.18095199999999</v>
      </c>
      <c r="J10" s="159">
        <v>566.72391700000003</v>
      </c>
      <c r="K10" s="149">
        <v>0</v>
      </c>
      <c r="L10" s="148">
        <v>0</v>
      </c>
      <c r="M10" s="147">
        <v>0</v>
      </c>
      <c r="N10" s="217">
        <f t="shared" si="1"/>
        <v>9243.4038380000002</v>
      </c>
      <c r="P10" s="105"/>
    </row>
    <row r="11" spans="1:17" x14ac:dyDescent="0.2">
      <c r="A11" s="162" t="s">
        <v>64</v>
      </c>
      <c r="B11" s="161">
        <v>1.1196120000000001</v>
      </c>
      <c r="C11" s="160">
        <v>1.1296199999999998</v>
      </c>
      <c r="D11" s="159">
        <v>1.680188</v>
      </c>
      <c r="E11" s="161">
        <v>1.0117119999999999</v>
      </c>
      <c r="F11" s="160">
        <v>0.91270000000000007</v>
      </c>
      <c r="G11" s="159">
        <v>0.86134199999999994</v>
      </c>
      <c r="H11" s="161">
        <v>1.0520959999999999</v>
      </c>
      <c r="I11" s="160">
        <v>1.488864</v>
      </c>
      <c r="J11" s="159">
        <v>1.3196140000000001</v>
      </c>
      <c r="K11" s="149">
        <v>0</v>
      </c>
      <c r="L11" s="148">
        <v>0</v>
      </c>
      <c r="M11" s="147">
        <v>0</v>
      </c>
      <c r="N11" s="217">
        <f t="shared" si="1"/>
        <v>10.575747999999999</v>
      </c>
      <c r="P11" s="105"/>
    </row>
    <row r="12" spans="1:17" x14ac:dyDescent="0.2">
      <c r="A12" s="162" t="s">
        <v>65</v>
      </c>
      <c r="B12" s="161">
        <v>1.0416800000000002</v>
      </c>
      <c r="C12" s="160">
        <v>1.05277</v>
      </c>
      <c r="D12" s="159">
        <v>1.1376199999999999</v>
      </c>
      <c r="E12" s="161">
        <v>0.96033999999999997</v>
      </c>
      <c r="F12" s="160">
        <v>1.0035399999999999</v>
      </c>
      <c r="G12" s="159">
        <v>1.2507300000000001</v>
      </c>
      <c r="H12" s="161">
        <v>1.8745499999999999</v>
      </c>
      <c r="I12" s="160">
        <v>1.87018</v>
      </c>
      <c r="J12" s="159">
        <v>1.8664100000000001</v>
      </c>
      <c r="K12" s="149">
        <v>0</v>
      </c>
      <c r="L12" s="148">
        <v>0</v>
      </c>
      <c r="M12" s="147">
        <v>0</v>
      </c>
      <c r="N12" s="217">
        <f t="shared" si="1"/>
        <v>12.05782</v>
      </c>
      <c r="P12" s="105"/>
      <c r="Q12" s="333"/>
    </row>
    <row r="13" spans="1:17" x14ac:dyDescent="0.2">
      <c r="A13" s="162" t="s">
        <v>66</v>
      </c>
      <c r="B13" s="161">
        <v>1.0856999999999999E-2</v>
      </c>
      <c r="C13" s="160">
        <v>2.0560000000000002E-2</v>
      </c>
      <c r="D13" s="159">
        <v>3.7232000000000001E-2</v>
      </c>
      <c r="E13" s="161">
        <v>7.1503999999999984E-2</v>
      </c>
      <c r="F13" s="160">
        <v>6.2205999999999997E-2</v>
      </c>
      <c r="G13" s="159">
        <v>5.7929000000000001E-2</v>
      </c>
      <c r="H13" s="161">
        <v>8.0015000000000003E-2</v>
      </c>
      <c r="I13" s="160">
        <v>7.8236E-2</v>
      </c>
      <c r="J13" s="159">
        <v>5.6771999999999996E-2</v>
      </c>
      <c r="K13" s="149">
        <v>0</v>
      </c>
      <c r="L13" s="148">
        <v>0</v>
      </c>
      <c r="M13" s="147">
        <v>0</v>
      </c>
      <c r="N13" s="217">
        <f t="shared" si="1"/>
        <v>0.47531099999999998</v>
      </c>
      <c r="P13" s="105"/>
    </row>
    <row r="14" spans="1:17" x14ac:dyDescent="0.2">
      <c r="A14" s="162" t="s">
        <v>38</v>
      </c>
      <c r="B14" s="161">
        <v>8814.3598079999956</v>
      </c>
      <c r="C14" s="160">
        <v>7279.3613579999992</v>
      </c>
      <c r="D14" s="159">
        <v>7222.5819649999976</v>
      </c>
      <c r="E14" s="161">
        <v>4964.2114999999994</v>
      </c>
      <c r="F14" s="160">
        <v>4200.9362579999997</v>
      </c>
      <c r="G14" s="159">
        <v>3219.9473430000003</v>
      </c>
      <c r="H14" s="161">
        <v>2640.5743309999993</v>
      </c>
      <c r="I14" s="160">
        <v>2452.0642980000002</v>
      </c>
      <c r="J14" s="159">
        <v>2902.7677060000005</v>
      </c>
      <c r="K14" s="149">
        <v>0</v>
      </c>
      <c r="L14" s="148">
        <v>0</v>
      </c>
      <c r="M14" s="147">
        <v>0</v>
      </c>
      <c r="N14" s="217">
        <f t="shared" si="1"/>
        <v>43696.804566999985</v>
      </c>
      <c r="P14" s="105"/>
    </row>
    <row r="15" spans="1:17" x14ac:dyDescent="0.2">
      <c r="A15" s="162" t="s">
        <v>76</v>
      </c>
      <c r="B15" s="161">
        <v>129.119</v>
      </c>
      <c r="C15" s="160">
        <v>111.499</v>
      </c>
      <c r="D15" s="159">
        <v>67.034000000000006</v>
      </c>
      <c r="E15" s="161">
        <v>32.914999999999999</v>
      </c>
      <c r="F15" s="160">
        <v>41.600999999999999</v>
      </c>
      <c r="G15" s="159">
        <v>27.608000000000001</v>
      </c>
      <c r="H15" s="161">
        <v>10.057</v>
      </c>
      <c r="I15" s="160">
        <v>13.371</v>
      </c>
      <c r="J15" s="159">
        <v>32.023000000000003</v>
      </c>
      <c r="K15" s="149">
        <v>0</v>
      </c>
      <c r="L15" s="148">
        <v>0</v>
      </c>
      <c r="M15" s="147">
        <v>0</v>
      </c>
      <c r="N15" s="217">
        <f>SUM(B15:M15)</f>
        <v>465.22700000000003</v>
      </c>
      <c r="P15" s="105"/>
    </row>
    <row r="16" spans="1:17" x14ac:dyDescent="0.2">
      <c r="A16" s="162" t="s">
        <v>37</v>
      </c>
      <c r="B16" s="161">
        <v>2.3730000000000001E-2</v>
      </c>
      <c r="C16" s="160">
        <v>4.1739999999999999E-2</v>
      </c>
      <c r="D16" s="159">
        <v>3.295E-2</v>
      </c>
      <c r="E16" s="161">
        <v>1.098E-2</v>
      </c>
      <c r="F16" s="160">
        <v>1.274E-2</v>
      </c>
      <c r="G16" s="159">
        <v>0</v>
      </c>
      <c r="H16" s="161">
        <v>0</v>
      </c>
      <c r="I16" s="160">
        <v>0</v>
      </c>
      <c r="J16" s="159">
        <v>0</v>
      </c>
      <c r="K16" s="149">
        <v>0</v>
      </c>
      <c r="L16" s="148">
        <v>0</v>
      </c>
      <c r="M16" s="147">
        <v>0</v>
      </c>
      <c r="N16" s="217">
        <f t="shared" si="1"/>
        <v>0.12214000000000001</v>
      </c>
      <c r="P16" s="105"/>
    </row>
    <row r="17" spans="1:16" x14ac:dyDescent="0.2">
      <c r="A17" s="162" t="s">
        <v>36</v>
      </c>
      <c r="B17" s="161">
        <v>743.60263199999997</v>
      </c>
      <c r="C17" s="160">
        <v>656.97107299999993</v>
      </c>
      <c r="D17" s="159">
        <v>517.52970900000003</v>
      </c>
      <c r="E17" s="161">
        <v>433.745385</v>
      </c>
      <c r="F17" s="160">
        <v>601.698128</v>
      </c>
      <c r="G17" s="159">
        <v>593.69997999999998</v>
      </c>
      <c r="H17" s="161">
        <v>681.06866200000002</v>
      </c>
      <c r="I17" s="160">
        <v>617.78827100000012</v>
      </c>
      <c r="J17" s="159">
        <v>723.47055</v>
      </c>
      <c r="K17" s="149">
        <v>0</v>
      </c>
      <c r="L17" s="148">
        <v>0</v>
      </c>
      <c r="M17" s="147">
        <v>0</v>
      </c>
      <c r="N17" s="217">
        <f t="shared" si="1"/>
        <v>5569.5743899999998</v>
      </c>
      <c r="P17" s="105"/>
    </row>
    <row r="18" spans="1:16" x14ac:dyDescent="0.2">
      <c r="A18" s="162" t="s">
        <v>35</v>
      </c>
      <c r="B18" s="161">
        <v>90.667529999999999</v>
      </c>
      <c r="C18" s="160">
        <v>87.281487000000013</v>
      </c>
      <c r="D18" s="159">
        <v>81.832954999999998</v>
      </c>
      <c r="E18" s="161">
        <v>76.135387000000009</v>
      </c>
      <c r="F18" s="160">
        <v>3.1073589999999998</v>
      </c>
      <c r="G18" s="159">
        <v>41.703850999999993</v>
      </c>
      <c r="H18" s="161">
        <v>27.277767000000001</v>
      </c>
      <c r="I18" s="160">
        <v>3.1468380000000002</v>
      </c>
      <c r="J18" s="159">
        <v>15.125228999999999</v>
      </c>
      <c r="K18" s="149">
        <v>0</v>
      </c>
      <c r="L18" s="148">
        <v>0</v>
      </c>
      <c r="M18" s="147">
        <v>0</v>
      </c>
      <c r="N18" s="217">
        <f t="shared" si="1"/>
        <v>426.27840299999997</v>
      </c>
      <c r="P18" s="105"/>
    </row>
    <row r="19" spans="1:16" x14ac:dyDescent="0.2">
      <c r="A19" s="162" t="s">
        <v>34</v>
      </c>
      <c r="B19" s="161">
        <v>422.53417899999994</v>
      </c>
      <c r="C19" s="160">
        <v>400.09166499999998</v>
      </c>
      <c r="D19" s="159">
        <v>415.28912500000001</v>
      </c>
      <c r="E19" s="161">
        <v>405.67612099999997</v>
      </c>
      <c r="F19" s="160">
        <v>401.87583519688945</v>
      </c>
      <c r="G19" s="159">
        <v>366.31167528169277</v>
      </c>
      <c r="H19" s="161">
        <v>339.25801920095324</v>
      </c>
      <c r="I19" s="160">
        <v>338.53444066852165</v>
      </c>
      <c r="J19" s="159">
        <v>293.67323163812591</v>
      </c>
      <c r="K19" s="149">
        <v>0</v>
      </c>
      <c r="L19" s="148">
        <v>0</v>
      </c>
      <c r="M19" s="147">
        <v>0</v>
      </c>
      <c r="N19" s="217">
        <f t="shared" si="1"/>
        <v>3383.2442919861828</v>
      </c>
      <c r="P19" s="105"/>
    </row>
    <row r="20" spans="1:16" x14ac:dyDescent="0.2">
      <c r="A20" s="162" t="s">
        <v>33</v>
      </c>
      <c r="B20" s="161">
        <v>969.12332900000001</v>
      </c>
      <c r="C20" s="160">
        <v>876.19513599999982</v>
      </c>
      <c r="D20" s="159">
        <v>909.80037700000014</v>
      </c>
      <c r="E20" s="161">
        <v>659.98187499999983</v>
      </c>
      <c r="F20" s="160">
        <v>659.79252599999984</v>
      </c>
      <c r="G20" s="159">
        <v>644.49453600000015</v>
      </c>
      <c r="H20" s="161">
        <v>647.28847499999983</v>
      </c>
      <c r="I20" s="160">
        <v>729.73953700000015</v>
      </c>
      <c r="J20" s="159">
        <v>667.80839600000013</v>
      </c>
      <c r="K20" s="149">
        <v>0</v>
      </c>
      <c r="L20" s="148">
        <v>0</v>
      </c>
      <c r="M20" s="147">
        <v>0</v>
      </c>
      <c r="N20" s="217">
        <f t="shared" si="1"/>
        <v>6764.2241870000007</v>
      </c>
      <c r="P20" s="105"/>
    </row>
    <row r="21" spans="1:16" x14ac:dyDescent="0.2">
      <c r="A21" s="162" t="s">
        <v>3</v>
      </c>
      <c r="B21" s="161">
        <v>0</v>
      </c>
      <c r="C21" s="160">
        <v>0</v>
      </c>
      <c r="D21" s="159">
        <v>0</v>
      </c>
      <c r="E21" s="161">
        <v>0</v>
      </c>
      <c r="F21" s="160">
        <v>0</v>
      </c>
      <c r="G21" s="159">
        <v>0</v>
      </c>
      <c r="H21" s="161">
        <v>0</v>
      </c>
      <c r="I21" s="160">
        <v>0</v>
      </c>
      <c r="J21" s="159">
        <v>0</v>
      </c>
      <c r="K21" s="149">
        <v>0</v>
      </c>
      <c r="L21" s="148">
        <v>0</v>
      </c>
      <c r="M21" s="147">
        <v>0</v>
      </c>
      <c r="N21" s="217">
        <f t="shared" si="1"/>
        <v>0</v>
      </c>
      <c r="P21" s="105"/>
    </row>
    <row r="22" spans="1:16" x14ac:dyDescent="0.2">
      <c r="A22" s="162" t="s">
        <v>32</v>
      </c>
      <c r="B22" s="161">
        <v>14.507134000000004</v>
      </c>
      <c r="C22" s="160">
        <v>8.3715479999999989</v>
      </c>
      <c r="D22" s="159">
        <v>12.226267999999999</v>
      </c>
      <c r="E22" s="161">
        <v>5.7722160000000002</v>
      </c>
      <c r="F22" s="160">
        <v>3.8467600000000002</v>
      </c>
      <c r="G22" s="159">
        <v>15.035188000000003</v>
      </c>
      <c r="H22" s="161">
        <v>16.201642</v>
      </c>
      <c r="I22" s="160">
        <v>2.9360290000000004</v>
      </c>
      <c r="J22" s="159">
        <v>11.261627999999998</v>
      </c>
      <c r="K22" s="149">
        <v>0</v>
      </c>
      <c r="L22" s="148">
        <v>0</v>
      </c>
      <c r="M22" s="147">
        <v>0</v>
      </c>
      <c r="N22" s="217">
        <f t="shared" si="1"/>
        <v>90.15841300000001</v>
      </c>
      <c r="P22" s="105"/>
    </row>
    <row r="23" spans="1:16" x14ac:dyDescent="0.2">
      <c r="A23" s="162" t="s">
        <v>31</v>
      </c>
      <c r="B23" s="168">
        <v>4240.9948411431387</v>
      </c>
      <c r="C23" s="156">
        <v>3225.9679716274868</v>
      </c>
      <c r="D23" s="167">
        <v>3170.8981218514218</v>
      </c>
      <c r="E23" s="168">
        <v>2221.687719891243</v>
      </c>
      <c r="F23" s="156">
        <v>1848.0752638031115</v>
      </c>
      <c r="G23" s="167">
        <v>1305.1986447183076</v>
      </c>
      <c r="H23" s="168">
        <v>1424.1109707990477</v>
      </c>
      <c r="I23" s="156">
        <v>1379.6665513314783</v>
      </c>
      <c r="J23" s="167">
        <v>1692.8298153618741</v>
      </c>
      <c r="K23" s="137">
        <v>0</v>
      </c>
      <c r="L23" s="173">
        <v>0</v>
      </c>
      <c r="M23" s="174">
        <v>0</v>
      </c>
      <c r="N23" s="217">
        <f t="shared" si="1"/>
        <v>20509.42990052711</v>
      </c>
      <c r="P23" s="105"/>
    </row>
    <row r="24" spans="1:16" s="71" customFormat="1" ht="11.25" x14ac:dyDescent="0.2">
      <c r="A24" s="68"/>
      <c r="B24" s="5"/>
      <c r="C24" s="5"/>
      <c r="D24" s="5"/>
      <c r="E24" s="5"/>
      <c r="F24" s="5"/>
      <c r="G24" s="5"/>
      <c r="H24" s="5"/>
      <c r="I24" s="5"/>
      <c r="J24" s="5"/>
      <c r="K24" s="5"/>
      <c r="L24" s="5"/>
      <c r="M24" s="5"/>
      <c r="N24" s="4" t="s">
        <v>78</v>
      </c>
    </row>
    <row r="25" spans="1:16" x14ac:dyDescent="0.2">
      <c r="A25" s="98" t="s">
        <v>41</v>
      </c>
      <c r="B25" s="24">
        <v>4485.2861439999997</v>
      </c>
      <c r="C25" s="107"/>
      <c r="D25" s="107"/>
      <c r="E25" s="107"/>
      <c r="F25" s="107"/>
      <c r="G25" s="107"/>
      <c r="H25" s="107"/>
      <c r="I25" s="107"/>
      <c r="J25" s="107"/>
      <c r="K25" s="107"/>
      <c r="L25" s="107"/>
      <c r="M25" s="107"/>
    </row>
    <row r="26" spans="1:16" x14ac:dyDescent="0.2">
      <c r="A26" s="98" t="s">
        <v>40</v>
      </c>
      <c r="B26" s="24">
        <v>874.27417200000025</v>
      </c>
    </row>
    <row r="27" spans="1:16" x14ac:dyDescent="0.2">
      <c r="A27" s="98" t="s">
        <v>39</v>
      </c>
      <c r="B27" s="24">
        <v>1444.147385</v>
      </c>
      <c r="C27" s="72"/>
      <c r="D27" s="72"/>
      <c r="E27" s="72"/>
      <c r="F27" s="72"/>
      <c r="G27" s="72"/>
      <c r="H27" s="72"/>
      <c r="I27" s="72"/>
      <c r="J27" s="72"/>
      <c r="K27" s="72"/>
      <c r="L27" s="72"/>
      <c r="M27" s="72"/>
      <c r="N27" s="72"/>
    </row>
    <row r="28" spans="1:16" x14ac:dyDescent="0.2">
      <c r="A28" s="98" t="s">
        <v>64</v>
      </c>
      <c r="B28" s="24">
        <v>3.8605740000000002</v>
      </c>
      <c r="C28" s="72"/>
      <c r="D28" s="72"/>
      <c r="E28" s="72"/>
      <c r="F28" s="72"/>
      <c r="G28" s="72"/>
      <c r="H28" s="72"/>
      <c r="I28" s="72"/>
      <c r="J28" s="72"/>
      <c r="K28" s="72"/>
      <c r="L28" s="72"/>
      <c r="M28" s="72"/>
      <c r="N28" s="72"/>
    </row>
    <row r="29" spans="1:16" x14ac:dyDescent="0.2">
      <c r="A29" s="98" t="s">
        <v>65</v>
      </c>
      <c r="B29" s="24">
        <v>5.6111399999999998</v>
      </c>
    </row>
    <row r="30" spans="1:16" x14ac:dyDescent="0.2">
      <c r="A30" s="98" t="s">
        <v>66</v>
      </c>
      <c r="B30" s="24">
        <v>0.21502299999999999</v>
      </c>
    </row>
    <row r="31" spans="1:16" x14ac:dyDescent="0.2">
      <c r="A31" s="98" t="s">
        <v>38</v>
      </c>
      <c r="B31" s="24">
        <v>7995.4063349999997</v>
      </c>
    </row>
    <row r="32" spans="1:16" x14ac:dyDescent="0.2">
      <c r="A32" s="98" t="s">
        <v>76</v>
      </c>
      <c r="B32" s="24">
        <v>55.451000000000008</v>
      </c>
    </row>
    <row r="33" spans="1:2" x14ac:dyDescent="0.2">
      <c r="A33" s="98" t="s">
        <v>37</v>
      </c>
      <c r="B33" s="24">
        <v>0</v>
      </c>
    </row>
    <row r="34" spans="1:2" x14ac:dyDescent="0.2">
      <c r="A34" s="98" t="s">
        <v>36</v>
      </c>
      <c r="B34" s="24">
        <v>2022.327483</v>
      </c>
    </row>
    <row r="35" spans="1:2" x14ac:dyDescent="0.2">
      <c r="A35" s="98" t="s">
        <v>35</v>
      </c>
      <c r="B35" s="24">
        <v>45.549833999999997</v>
      </c>
    </row>
    <row r="36" spans="1:2" x14ac:dyDescent="0.2">
      <c r="A36" s="98" t="s">
        <v>34</v>
      </c>
      <c r="B36" s="24">
        <v>971.46569150760081</v>
      </c>
    </row>
    <row r="37" spans="1:2" x14ac:dyDescent="0.2">
      <c r="A37" s="98" t="s">
        <v>33</v>
      </c>
      <c r="B37" s="24">
        <v>2044.8364080000001</v>
      </c>
    </row>
    <row r="38" spans="1:2" x14ac:dyDescent="0.2">
      <c r="A38" s="98" t="s">
        <v>3</v>
      </c>
      <c r="B38" s="24">
        <v>0</v>
      </c>
    </row>
    <row r="39" spans="1:2" x14ac:dyDescent="0.2">
      <c r="A39" s="98" t="s">
        <v>32</v>
      </c>
      <c r="B39" s="24">
        <v>30.399298999999999</v>
      </c>
    </row>
    <row r="40" spans="1:2" x14ac:dyDescent="0.2">
      <c r="A40" s="98" t="s">
        <v>31</v>
      </c>
      <c r="B40" s="24">
        <v>4496.6073374923999</v>
      </c>
    </row>
  </sheetData>
  <mergeCells count="12">
    <mergeCell ref="N4:N5"/>
    <mergeCell ref="A4:A5"/>
    <mergeCell ref="B4:D4"/>
    <mergeCell ref="E4:G4"/>
    <mergeCell ref="H4:J4"/>
    <mergeCell ref="K4:M4"/>
    <mergeCell ref="N6:N7"/>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N35"/>
  <sheetViews>
    <sheetView showGridLines="0" zoomScaleNormal="100" zoomScaleSheetLayoutView="100" workbookViewId="0">
      <selection activeCell="V33" sqref="V33"/>
    </sheetView>
  </sheetViews>
  <sheetFormatPr defaultRowHeight="12" x14ac:dyDescent="0.2"/>
  <cols>
    <col min="1" max="1" width="18.85546875" style="7" customWidth="1"/>
    <col min="2" max="13" width="9.5703125" style="7" customWidth="1"/>
    <col min="14" max="14" width="10.42578125" style="7" customWidth="1"/>
    <col min="15" max="16384" width="9.140625" style="7"/>
  </cols>
  <sheetData>
    <row r="1" spans="1:14" ht="15.75" x14ac:dyDescent="0.25">
      <c r="A1" s="166" t="s">
        <v>118</v>
      </c>
      <c r="B1" s="107"/>
      <c r="C1" s="107"/>
      <c r="D1" s="107"/>
      <c r="E1" s="107"/>
      <c r="F1" s="107"/>
      <c r="G1" s="107"/>
      <c r="H1" s="107"/>
      <c r="I1" s="107"/>
      <c r="J1" s="107"/>
      <c r="K1" s="107"/>
      <c r="L1" s="107"/>
      <c r="M1" s="107"/>
      <c r="N1" s="151" t="str">
        <f>Titulní!A35</f>
        <v>III. čtvrtletí 2020</v>
      </c>
    </row>
    <row r="2" spans="1:14" ht="6" customHeight="1" x14ac:dyDescent="0.2">
      <c r="A2" s="107"/>
      <c r="B2" s="107"/>
      <c r="C2" s="107"/>
      <c r="D2" s="107"/>
      <c r="E2" s="107"/>
      <c r="F2" s="107"/>
      <c r="G2" s="107"/>
      <c r="H2" s="107"/>
      <c r="I2" s="107"/>
      <c r="J2" s="107"/>
      <c r="K2" s="107"/>
      <c r="L2" s="107"/>
      <c r="M2" s="107"/>
      <c r="N2" s="107"/>
    </row>
    <row r="3" spans="1:14" x14ac:dyDescent="0.2">
      <c r="A3" s="375"/>
      <c r="B3" s="386" t="s">
        <v>45</v>
      </c>
      <c r="C3" s="387"/>
      <c r="D3" s="388"/>
      <c r="E3" s="386" t="s">
        <v>46</v>
      </c>
      <c r="F3" s="387"/>
      <c r="G3" s="388"/>
      <c r="H3" s="386" t="s">
        <v>47</v>
      </c>
      <c r="I3" s="387"/>
      <c r="J3" s="388"/>
      <c r="K3" s="386" t="s">
        <v>48</v>
      </c>
      <c r="L3" s="387"/>
      <c r="M3" s="388"/>
      <c r="N3" s="374" t="s">
        <v>7</v>
      </c>
    </row>
    <row r="4" spans="1:14" x14ac:dyDescent="0.2">
      <c r="A4" s="391"/>
      <c r="B4" s="165" t="s">
        <v>8</v>
      </c>
      <c r="C4" s="164" t="s">
        <v>9</v>
      </c>
      <c r="D4" s="163" t="s">
        <v>10</v>
      </c>
      <c r="E4" s="165" t="s">
        <v>11</v>
      </c>
      <c r="F4" s="164" t="s">
        <v>12</v>
      </c>
      <c r="G4" s="163" t="s">
        <v>13</v>
      </c>
      <c r="H4" s="165" t="s">
        <v>14</v>
      </c>
      <c r="I4" s="164" t="s">
        <v>15</v>
      </c>
      <c r="J4" s="163" t="s">
        <v>16</v>
      </c>
      <c r="K4" s="165" t="s">
        <v>17</v>
      </c>
      <c r="L4" s="164" t="s">
        <v>18</v>
      </c>
      <c r="M4" s="163" t="s">
        <v>19</v>
      </c>
      <c r="N4" s="371"/>
    </row>
    <row r="5" spans="1:14" x14ac:dyDescent="0.2">
      <c r="A5" s="392" t="s">
        <v>63</v>
      </c>
      <c r="B5" s="380">
        <f>SUM(B6:D6)</f>
        <v>53232.214419622047</v>
      </c>
      <c r="C5" s="381"/>
      <c r="D5" s="382"/>
      <c r="E5" s="380">
        <f>SUM(E6:G6)</f>
        <v>31343.380835891243</v>
      </c>
      <c r="F5" s="381"/>
      <c r="G5" s="382"/>
      <c r="H5" s="380">
        <f>SUM(H6:J6)</f>
        <v>24475.437825999998</v>
      </c>
      <c r="I5" s="381"/>
      <c r="J5" s="382"/>
      <c r="K5" s="383">
        <f>SUM(K6:M6)</f>
        <v>0</v>
      </c>
      <c r="L5" s="384"/>
      <c r="M5" s="385"/>
      <c r="N5" s="389">
        <f>SUM(N7:N20)</f>
        <v>109051.03308151328</v>
      </c>
    </row>
    <row r="6" spans="1:14" x14ac:dyDescent="0.2">
      <c r="A6" s="393"/>
      <c r="B6" s="218">
        <f>SUM(B7:B20)</f>
        <v>20283.88964714314</v>
      </c>
      <c r="C6" s="219">
        <f t="shared" ref="C6:M6" si="0">SUM(C7:C20)</f>
        <v>16596.169151627484</v>
      </c>
      <c r="D6" s="220">
        <f t="shared" si="0"/>
        <v>16352.155620851423</v>
      </c>
      <c r="E6" s="218">
        <f t="shared" si="0"/>
        <v>12002.896232891246</v>
      </c>
      <c r="F6" s="219">
        <f t="shared" si="0"/>
        <v>10792.504874999999</v>
      </c>
      <c r="G6" s="220">
        <f t="shared" si="0"/>
        <v>8547.9797279999984</v>
      </c>
      <c r="H6" s="218">
        <f t="shared" si="0"/>
        <v>8029.8456479999986</v>
      </c>
      <c r="I6" s="219">
        <f t="shared" si="0"/>
        <v>7680.5024720000001</v>
      </c>
      <c r="J6" s="220">
        <f t="shared" si="0"/>
        <v>8765.0897059999988</v>
      </c>
      <c r="K6" s="221">
        <f t="shared" si="0"/>
        <v>0</v>
      </c>
      <c r="L6" s="222">
        <f t="shared" si="0"/>
        <v>0</v>
      </c>
      <c r="M6" s="223">
        <f t="shared" si="0"/>
        <v>0</v>
      </c>
      <c r="N6" s="390"/>
    </row>
    <row r="7" spans="1:14" x14ac:dyDescent="0.2">
      <c r="A7" s="162" t="s">
        <v>135</v>
      </c>
      <c r="B7" s="171">
        <v>784.92229599999985</v>
      </c>
      <c r="C7" s="157">
        <v>617.25010799999984</v>
      </c>
      <c r="D7" s="154">
        <v>587.40461100000005</v>
      </c>
      <c r="E7" s="171">
        <v>398.20591400000001</v>
      </c>
      <c r="F7" s="157">
        <v>319.95242400000001</v>
      </c>
      <c r="G7" s="154">
        <v>213.71144700000002</v>
      </c>
      <c r="H7" s="171">
        <v>281.42593999999991</v>
      </c>
      <c r="I7" s="157">
        <v>239.45179199999995</v>
      </c>
      <c r="J7" s="154">
        <v>217.968445</v>
      </c>
      <c r="K7" s="146">
        <v>0</v>
      </c>
      <c r="L7" s="145">
        <v>0</v>
      </c>
      <c r="M7" s="144">
        <v>0</v>
      </c>
      <c r="N7" s="217">
        <f t="shared" ref="N7:N20" si="1">SUM(B7:M7)</f>
        <v>3660.2929770000001</v>
      </c>
    </row>
    <row r="8" spans="1:14" x14ac:dyDescent="0.2">
      <c r="A8" s="162" t="s">
        <v>104</v>
      </c>
      <c r="B8" s="152">
        <v>996.4622750000002</v>
      </c>
      <c r="C8" s="150">
        <v>819.63681400000019</v>
      </c>
      <c r="D8" s="175">
        <v>803.51421800000026</v>
      </c>
      <c r="E8" s="152">
        <v>542.98601700000006</v>
      </c>
      <c r="F8" s="150">
        <v>462.13310199999984</v>
      </c>
      <c r="G8" s="175">
        <v>357.05095299999988</v>
      </c>
      <c r="H8" s="152">
        <v>322.62709200000012</v>
      </c>
      <c r="I8" s="150">
        <v>303.57748200000003</v>
      </c>
      <c r="J8" s="175">
        <v>370.21503199999967</v>
      </c>
      <c r="K8" s="143">
        <v>0</v>
      </c>
      <c r="L8" s="142">
        <v>0</v>
      </c>
      <c r="M8" s="141">
        <v>0</v>
      </c>
      <c r="N8" s="217">
        <f t="shared" si="1"/>
        <v>4978.2029849999999</v>
      </c>
    </row>
    <row r="9" spans="1:14" x14ac:dyDescent="0.2">
      <c r="A9" s="162" t="s">
        <v>105</v>
      </c>
      <c r="B9" s="153">
        <v>1146.0715239999997</v>
      </c>
      <c r="C9" s="170">
        <v>869.01596500000051</v>
      </c>
      <c r="D9" s="172">
        <v>815.62495800000011</v>
      </c>
      <c r="E9" s="153">
        <v>545.20023100000003</v>
      </c>
      <c r="F9" s="170">
        <v>432.64856200000003</v>
      </c>
      <c r="G9" s="172">
        <v>303.32642799999996</v>
      </c>
      <c r="H9" s="153">
        <v>286.34185500000001</v>
      </c>
      <c r="I9" s="170">
        <v>275.44123900000005</v>
      </c>
      <c r="J9" s="172">
        <v>317.10646400000013</v>
      </c>
      <c r="K9" s="140">
        <v>0</v>
      </c>
      <c r="L9" s="139">
        <v>0</v>
      </c>
      <c r="M9" s="138">
        <v>0</v>
      </c>
      <c r="N9" s="217">
        <f t="shared" si="1"/>
        <v>4990.7772260000002</v>
      </c>
    </row>
    <row r="10" spans="1:14" x14ac:dyDescent="0.2">
      <c r="A10" s="162" t="s">
        <v>106</v>
      </c>
      <c r="B10" s="153">
        <v>1650.7305350000001</v>
      </c>
      <c r="C10" s="170">
        <v>1449.2398549999998</v>
      </c>
      <c r="D10" s="172">
        <v>1572.739489</v>
      </c>
      <c r="E10" s="153">
        <v>1345.0208860000005</v>
      </c>
      <c r="F10" s="170">
        <v>1343.2348999999999</v>
      </c>
      <c r="G10" s="172">
        <v>1130.4915499999997</v>
      </c>
      <c r="H10" s="153">
        <v>898.86646600000017</v>
      </c>
      <c r="I10" s="170">
        <v>770.363786</v>
      </c>
      <c r="J10" s="172">
        <v>524.19275800000003</v>
      </c>
      <c r="K10" s="140">
        <v>0</v>
      </c>
      <c r="L10" s="139">
        <v>0</v>
      </c>
      <c r="M10" s="138">
        <v>0</v>
      </c>
      <c r="N10" s="217">
        <f t="shared" si="1"/>
        <v>10684.880224999997</v>
      </c>
    </row>
    <row r="11" spans="1:14" x14ac:dyDescent="0.2">
      <c r="A11" s="162" t="s">
        <v>134</v>
      </c>
      <c r="B11" s="153">
        <v>443.52775302692334</v>
      </c>
      <c r="C11" s="170">
        <v>380.45180042371794</v>
      </c>
      <c r="D11" s="172">
        <v>362.50123746867484</v>
      </c>
      <c r="E11" s="153">
        <v>247.13547499999993</v>
      </c>
      <c r="F11" s="170">
        <v>229.98426800000004</v>
      </c>
      <c r="G11" s="172">
        <v>169.3384990000001</v>
      </c>
      <c r="H11" s="153">
        <v>144.44430599999998</v>
      </c>
      <c r="I11" s="170">
        <v>153.97657600000002</v>
      </c>
      <c r="J11" s="172">
        <v>175.54521600000001</v>
      </c>
      <c r="K11" s="140">
        <v>0</v>
      </c>
      <c r="L11" s="139">
        <v>0</v>
      </c>
      <c r="M11" s="138">
        <v>0</v>
      </c>
      <c r="N11" s="217">
        <f t="shared" si="1"/>
        <v>2306.9051309193164</v>
      </c>
    </row>
    <row r="12" spans="1:14" x14ac:dyDescent="0.2">
      <c r="A12" s="162" t="s">
        <v>107</v>
      </c>
      <c r="B12" s="153">
        <v>606.29256060458374</v>
      </c>
      <c r="C12" s="170">
        <v>457.73514951178532</v>
      </c>
      <c r="D12" s="172">
        <v>442.78728165029918</v>
      </c>
      <c r="E12" s="153">
        <v>304.19409200000001</v>
      </c>
      <c r="F12" s="170">
        <v>279.63279900000009</v>
      </c>
      <c r="G12" s="172">
        <v>201.44327499999991</v>
      </c>
      <c r="H12" s="153">
        <v>167.92979899999995</v>
      </c>
      <c r="I12" s="170">
        <v>156.56977699999993</v>
      </c>
      <c r="J12" s="172">
        <v>250.91261399999999</v>
      </c>
      <c r="K12" s="140">
        <v>0</v>
      </c>
      <c r="L12" s="139">
        <v>0</v>
      </c>
      <c r="M12" s="138">
        <v>0</v>
      </c>
      <c r="N12" s="217">
        <f t="shared" si="1"/>
        <v>2867.4973477666681</v>
      </c>
    </row>
    <row r="13" spans="1:14" x14ac:dyDescent="0.2">
      <c r="A13" s="162" t="s">
        <v>108</v>
      </c>
      <c r="B13" s="153">
        <v>345.61683399999998</v>
      </c>
      <c r="C13" s="170">
        <v>287.28395100000012</v>
      </c>
      <c r="D13" s="172">
        <v>274.15462799999995</v>
      </c>
      <c r="E13" s="153">
        <v>181.01511600000006</v>
      </c>
      <c r="F13" s="170">
        <v>155.86511199999993</v>
      </c>
      <c r="G13" s="172">
        <v>115.05066099999998</v>
      </c>
      <c r="H13" s="153">
        <v>112.720358</v>
      </c>
      <c r="I13" s="170">
        <v>108.27597900000002</v>
      </c>
      <c r="J13" s="172">
        <v>125.16510200000003</v>
      </c>
      <c r="K13" s="140">
        <v>0</v>
      </c>
      <c r="L13" s="139">
        <v>0</v>
      </c>
      <c r="M13" s="138">
        <v>0</v>
      </c>
      <c r="N13" s="217">
        <f t="shared" si="1"/>
        <v>1705.147741</v>
      </c>
    </row>
    <row r="14" spans="1:14" x14ac:dyDescent="0.2">
      <c r="A14" s="162" t="s">
        <v>109</v>
      </c>
      <c r="B14" s="153">
        <v>3841.5272933021629</v>
      </c>
      <c r="C14" s="170">
        <v>2992.5517689772337</v>
      </c>
      <c r="D14" s="172">
        <v>2993.9886404629497</v>
      </c>
      <c r="E14" s="153">
        <v>2347.1748270000007</v>
      </c>
      <c r="F14" s="170">
        <v>2231.2699679999996</v>
      </c>
      <c r="G14" s="172">
        <v>1667.326143</v>
      </c>
      <c r="H14" s="153">
        <v>1609.2115949999998</v>
      </c>
      <c r="I14" s="170">
        <v>1585.9201209999994</v>
      </c>
      <c r="J14" s="172">
        <v>1869.3890719999995</v>
      </c>
      <c r="K14" s="140">
        <v>0</v>
      </c>
      <c r="L14" s="139">
        <v>0</v>
      </c>
      <c r="M14" s="138">
        <v>0</v>
      </c>
      <c r="N14" s="217">
        <f t="shared" si="1"/>
        <v>21138.359428742344</v>
      </c>
    </row>
    <row r="15" spans="1:14" x14ac:dyDescent="0.2">
      <c r="A15" s="162" t="s">
        <v>110</v>
      </c>
      <c r="B15" s="153">
        <v>798.29521199999954</v>
      </c>
      <c r="C15" s="170">
        <v>631.94446199999993</v>
      </c>
      <c r="D15" s="172">
        <v>613.08062199999972</v>
      </c>
      <c r="E15" s="153">
        <v>460.74876000000012</v>
      </c>
      <c r="F15" s="170">
        <v>392.09576099999987</v>
      </c>
      <c r="G15" s="172">
        <v>285.25271299999997</v>
      </c>
      <c r="H15" s="153">
        <v>293.79755899999986</v>
      </c>
      <c r="I15" s="170">
        <v>267.75305800000007</v>
      </c>
      <c r="J15" s="172">
        <v>387.75585199999983</v>
      </c>
      <c r="K15" s="140">
        <v>0</v>
      </c>
      <c r="L15" s="139">
        <v>0</v>
      </c>
      <c r="M15" s="138">
        <v>0</v>
      </c>
      <c r="N15" s="217">
        <f t="shared" si="1"/>
        <v>4130.7239989999998</v>
      </c>
    </row>
    <row r="16" spans="1:14" x14ac:dyDescent="0.2">
      <c r="A16" s="162" t="s">
        <v>111</v>
      </c>
      <c r="B16" s="153">
        <v>941.28252621002741</v>
      </c>
      <c r="C16" s="170">
        <v>769.66231437336626</v>
      </c>
      <c r="D16" s="172">
        <v>741.034076822732</v>
      </c>
      <c r="E16" s="153">
        <v>492.20697899999999</v>
      </c>
      <c r="F16" s="170">
        <v>399.5489789999998</v>
      </c>
      <c r="G16" s="172">
        <v>270.77491099999992</v>
      </c>
      <c r="H16" s="153">
        <v>247.48446599999994</v>
      </c>
      <c r="I16" s="170">
        <v>213.49141400000005</v>
      </c>
      <c r="J16" s="172">
        <v>289.78666500000003</v>
      </c>
      <c r="K16" s="140">
        <v>0</v>
      </c>
      <c r="L16" s="139">
        <v>0</v>
      </c>
      <c r="M16" s="138">
        <v>0</v>
      </c>
      <c r="N16" s="217">
        <f t="shared" si="1"/>
        <v>4365.272331406125</v>
      </c>
    </row>
    <row r="17" spans="1:14" x14ac:dyDescent="0.2">
      <c r="A17" s="162" t="s">
        <v>112</v>
      </c>
      <c r="B17" s="153">
        <v>785.74265399943897</v>
      </c>
      <c r="C17" s="170">
        <v>659.65290329693607</v>
      </c>
      <c r="D17" s="172">
        <v>641.80764305984928</v>
      </c>
      <c r="E17" s="153">
        <v>419.67404800000008</v>
      </c>
      <c r="F17" s="170">
        <v>356.69538799999987</v>
      </c>
      <c r="G17" s="172">
        <v>234.06082400000003</v>
      </c>
      <c r="H17" s="153">
        <v>229.63266399999998</v>
      </c>
      <c r="I17" s="170">
        <v>188.56109300000003</v>
      </c>
      <c r="J17" s="172">
        <v>256.26395099999996</v>
      </c>
      <c r="K17" s="140">
        <v>0</v>
      </c>
      <c r="L17" s="139">
        <v>0</v>
      </c>
      <c r="M17" s="138">
        <v>0</v>
      </c>
      <c r="N17" s="217">
        <f t="shared" si="1"/>
        <v>3772.0911683562244</v>
      </c>
    </row>
    <row r="18" spans="1:14" x14ac:dyDescent="0.2">
      <c r="A18" s="162" t="s">
        <v>113</v>
      </c>
      <c r="B18" s="153">
        <v>3455.7438190000021</v>
      </c>
      <c r="C18" s="170">
        <v>2823.0244930444464</v>
      </c>
      <c r="D18" s="172">
        <v>2624.6239783869187</v>
      </c>
      <c r="E18" s="153">
        <v>1775.2083248912434</v>
      </c>
      <c r="F18" s="170">
        <v>1683.0112459999998</v>
      </c>
      <c r="G18" s="172">
        <v>1206.5139400000003</v>
      </c>
      <c r="H18" s="153">
        <v>1139.406943</v>
      </c>
      <c r="I18" s="170">
        <v>1180.530628</v>
      </c>
      <c r="J18" s="172">
        <v>1484.0492049999998</v>
      </c>
      <c r="K18" s="140">
        <v>0</v>
      </c>
      <c r="L18" s="139">
        <v>0</v>
      </c>
      <c r="M18" s="138">
        <v>0</v>
      </c>
      <c r="N18" s="217">
        <f t="shared" si="1"/>
        <v>17372.112577322612</v>
      </c>
    </row>
    <row r="19" spans="1:14" x14ac:dyDescent="0.2">
      <c r="A19" s="162" t="s">
        <v>114</v>
      </c>
      <c r="B19" s="153">
        <v>3489.0160610000007</v>
      </c>
      <c r="C19" s="170">
        <v>3022.091406999999</v>
      </c>
      <c r="D19" s="172">
        <v>3069.2764399999996</v>
      </c>
      <c r="E19" s="153">
        <v>2379.177920000001</v>
      </c>
      <c r="F19" s="170">
        <v>2025.6961489999994</v>
      </c>
      <c r="G19" s="172">
        <v>1935.4105359999996</v>
      </c>
      <c r="H19" s="153">
        <v>1948.8072599999991</v>
      </c>
      <c r="I19" s="170">
        <v>1846.286368</v>
      </c>
      <c r="J19" s="172">
        <v>2043.7081770000009</v>
      </c>
      <c r="K19" s="140">
        <v>0</v>
      </c>
      <c r="L19" s="139">
        <v>0</v>
      </c>
      <c r="M19" s="138">
        <v>0</v>
      </c>
      <c r="N19" s="217">
        <f t="shared" si="1"/>
        <v>21759.470318</v>
      </c>
    </row>
    <row r="20" spans="1:14" x14ac:dyDescent="0.2">
      <c r="A20" s="162" t="s">
        <v>115</v>
      </c>
      <c r="B20" s="171">
        <v>998.6583039999997</v>
      </c>
      <c r="C20" s="157">
        <v>816.62816000000009</v>
      </c>
      <c r="D20" s="154">
        <v>809.61779699999988</v>
      </c>
      <c r="E20" s="171">
        <v>564.9476430000002</v>
      </c>
      <c r="F20" s="157">
        <v>480.73621700000001</v>
      </c>
      <c r="G20" s="154">
        <v>458.22784800000011</v>
      </c>
      <c r="H20" s="171">
        <v>347.14934500000004</v>
      </c>
      <c r="I20" s="157">
        <v>390.30315900000005</v>
      </c>
      <c r="J20" s="154">
        <v>453.03115300000002</v>
      </c>
      <c r="K20" s="146">
        <v>0</v>
      </c>
      <c r="L20" s="145">
        <v>0</v>
      </c>
      <c r="M20" s="144">
        <v>0</v>
      </c>
      <c r="N20" s="217">
        <f t="shared" si="1"/>
        <v>5319.299626</v>
      </c>
    </row>
    <row r="21" spans="1:14" x14ac:dyDescent="0.2">
      <c r="A21" s="107"/>
      <c r="B21" s="107"/>
      <c r="C21" s="107"/>
      <c r="D21" s="107"/>
      <c r="E21" s="107"/>
      <c r="F21" s="107"/>
      <c r="G21" s="107"/>
      <c r="H21" s="107"/>
      <c r="I21" s="107"/>
      <c r="J21" s="107"/>
      <c r="K21" s="107"/>
      <c r="L21" s="107"/>
      <c r="M21" s="107"/>
      <c r="N21" s="4" t="s">
        <v>78</v>
      </c>
    </row>
    <row r="22" spans="1:14" x14ac:dyDescent="0.2">
      <c r="A22" s="10" t="s">
        <v>135</v>
      </c>
      <c r="B22" s="24">
        <v>738.8461769999999</v>
      </c>
      <c r="C22" s="107"/>
    </row>
    <row r="23" spans="1:14" x14ac:dyDescent="0.2">
      <c r="A23" s="10" t="s">
        <v>104</v>
      </c>
      <c r="B23" s="24">
        <v>996.4196059999997</v>
      </c>
      <c r="C23" s="107"/>
    </row>
    <row r="24" spans="1:14" x14ac:dyDescent="0.2">
      <c r="A24" s="10" t="s">
        <v>105</v>
      </c>
      <c r="B24" s="24">
        <v>878.88955800000031</v>
      </c>
      <c r="C24" s="107"/>
    </row>
    <row r="25" spans="1:14" x14ac:dyDescent="0.2">
      <c r="A25" s="10" t="s">
        <v>106</v>
      </c>
      <c r="B25" s="24">
        <v>2193.4230100000004</v>
      </c>
      <c r="C25" s="107"/>
    </row>
    <row r="26" spans="1:14" x14ac:dyDescent="0.2">
      <c r="A26" s="10" t="s">
        <v>134</v>
      </c>
      <c r="B26" s="24">
        <v>473.96609799999999</v>
      </c>
      <c r="C26" s="107"/>
    </row>
    <row r="27" spans="1:14" x14ac:dyDescent="0.2">
      <c r="A27" s="10" t="s">
        <v>107</v>
      </c>
      <c r="B27" s="24">
        <v>575.4121899999999</v>
      </c>
      <c r="C27" s="107"/>
    </row>
    <row r="28" spans="1:14" x14ac:dyDescent="0.2">
      <c r="A28" s="10" t="s">
        <v>108</v>
      </c>
      <c r="B28" s="24">
        <v>346.16143900000009</v>
      </c>
      <c r="C28" s="107"/>
    </row>
    <row r="29" spans="1:14" x14ac:dyDescent="0.2">
      <c r="A29" s="10" t="s">
        <v>109</v>
      </c>
      <c r="B29" s="24">
        <v>5064.520787999998</v>
      </c>
      <c r="C29" s="107"/>
    </row>
    <row r="30" spans="1:14" x14ac:dyDescent="0.2">
      <c r="A30" s="10" t="s">
        <v>110</v>
      </c>
      <c r="B30" s="24">
        <v>949.30646899999965</v>
      </c>
      <c r="C30" s="107"/>
    </row>
    <row r="31" spans="1:14" x14ac:dyDescent="0.2">
      <c r="A31" s="10" t="s">
        <v>111</v>
      </c>
      <c r="B31" s="24">
        <v>750.76254500000005</v>
      </c>
      <c r="C31" s="107"/>
    </row>
    <row r="32" spans="1:14" x14ac:dyDescent="0.2">
      <c r="A32" s="10" t="s">
        <v>112</v>
      </c>
      <c r="B32" s="24">
        <v>674.45770799999991</v>
      </c>
      <c r="C32" s="107"/>
    </row>
    <row r="33" spans="1:3" x14ac:dyDescent="0.2">
      <c r="A33" s="10" t="s">
        <v>113</v>
      </c>
      <c r="B33" s="24">
        <v>3803.9867759999997</v>
      </c>
      <c r="C33" s="107"/>
    </row>
    <row r="34" spans="1:3" x14ac:dyDescent="0.2">
      <c r="A34" s="10" t="s">
        <v>114</v>
      </c>
      <c r="B34" s="24">
        <v>5838.8018050000001</v>
      </c>
      <c r="C34" s="107"/>
    </row>
    <row r="35" spans="1:3" x14ac:dyDescent="0.2">
      <c r="A35" s="10" t="s">
        <v>115</v>
      </c>
      <c r="B35" s="24">
        <v>1190.4836570000002</v>
      </c>
      <c r="C35" s="107"/>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S46"/>
  <sheetViews>
    <sheetView showGridLines="0" zoomScaleNormal="100" zoomScaleSheetLayoutView="100" workbookViewId="0"/>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70" customFormat="1" ht="15.75" x14ac:dyDescent="0.25">
      <c r="A1" s="166" t="s">
        <v>116</v>
      </c>
      <c r="B1" s="107"/>
      <c r="C1" s="107"/>
      <c r="D1" s="107"/>
      <c r="E1" s="107"/>
      <c r="G1" s="107"/>
      <c r="H1" s="107"/>
      <c r="I1" s="107"/>
      <c r="J1" s="107"/>
      <c r="K1" s="107"/>
      <c r="L1" s="107"/>
      <c r="M1" s="107"/>
      <c r="N1" s="107"/>
      <c r="P1" s="151" t="str">
        <f>Titulní!A35</f>
        <v>III. čtvrtletí 2020</v>
      </c>
    </row>
    <row r="2" spans="1:16" s="107" customFormat="1" ht="6" customHeight="1" x14ac:dyDescent="0.2">
      <c r="B2" s="1"/>
      <c r="C2" s="1"/>
      <c r="D2" s="1"/>
      <c r="E2" s="1"/>
      <c r="F2" s="1"/>
      <c r="G2" s="1"/>
      <c r="H2" s="1"/>
      <c r="I2" s="1"/>
      <c r="J2" s="1"/>
      <c r="K2" s="1"/>
      <c r="L2" s="1"/>
      <c r="M2" s="1"/>
      <c r="N2" s="1"/>
      <c r="O2" s="1"/>
    </row>
    <row r="3" spans="1:16" s="107" customFormat="1" ht="12" customHeight="1" x14ac:dyDescent="0.2">
      <c r="A3" s="325"/>
      <c r="B3" s="184" t="s">
        <v>91</v>
      </c>
      <c r="C3" s="184" t="s">
        <v>82</v>
      </c>
      <c r="D3" s="184" t="s">
        <v>83</v>
      </c>
      <c r="E3" s="184" t="s">
        <v>84</v>
      </c>
      <c r="F3" s="184" t="s">
        <v>94</v>
      </c>
      <c r="G3" s="184" t="s">
        <v>85</v>
      </c>
      <c r="H3" s="184" t="s">
        <v>86</v>
      </c>
      <c r="I3" s="184" t="s">
        <v>87</v>
      </c>
      <c r="J3" s="184" t="s">
        <v>88</v>
      </c>
      <c r="K3" s="184" t="s">
        <v>89</v>
      </c>
      <c r="L3" s="184" t="s">
        <v>90</v>
      </c>
      <c r="M3" s="184" t="s">
        <v>92</v>
      </c>
      <c r="N3" s="184" t="s">
        <v>93</v>
      </c>
      <c r="O3" s="184" t="s">
        <v>95</v>
      </c>
      <c r="P3" s="184" t="s">
        <v>7</v>
      </c>
    </row>
    <row r="4" spans="1:16" s="94" customFormat="1" ht="12" customHeight="1" x14ac:dyDescent="0.2">
      <c r="A4" s="224" t="s">
        <v>63</v>
      </c>
      <c r="B4" s="212">
        <f>SUM(B5:B20)</f>
        <v>738.84617699999978</v>
      </c>
      <c r="C4" s="212">
        <f>SUM(C5:C20)</f>
        <v>996.41960599999993</v>
      </c>
      <c r="D4" s="212">
        <f t="shared" ref="D4:P4" si="0">SUM(D5:D20)</f>
        <v>878.88955800000008</v>
      </c>
      <c r="E4" s="212">
        <f t="shared" si="0"/>
        <v>2193.42301</v>
      </c>
      <c r="F4" s="212">
        <f>SUM(F5:F20)</f>
        <v>473.96609799999993</v>
      </c>
      <c r="G4" s="212">
        <f t="shared" si="0"/>
        <v>575.41219000000001</v>
      </c>
      <c r="H4" s="212">
        <f t="shared" si="0"/>
        <v>346.16143900000003</v>
      </c>
      <c r="I4" s="212">
        <f t="shared" si="0"/>
        <v>5064.5207879999998</v>
      </c>
      <c r="J4" s="212">
        <f t="shared" si="0"/>
        <v>949.30646900000011</v>
      </c>
      <c r="K4" s="212">
        <f t="shared" si="0"/>
        <v>750.76254500000005</v>
      </c>
      <c r="L4" s="212">
        <f t="shared" si="0"/>
        <v>674.45770800000003</v>
      </c>
      <c r="M4" s="212">
        <f t="shared" si="0"/>
        <v>3803.9867759999997</v>
      </c>
      <c r="N4" s="212">
        <f t="shared" si="0"/>
        <v>5838.8018050000001</v>
      </c>
      <c r="O4" s="219">
        <f t="shared" si="0"/>
        <v>1190.4836570000002</v>
      </c>
      <c r="P4" s="212">
        <f t="shared" si="0"/>
        <v>24475.437826000001</v>
      </c>
    </row>
    <row r="5" spans="1:16" s="107" customFormat="1" ht="12" customHeight="1" x14ac:dyDescent="0.2">
      <c r="A5" s="169" t="s">
        <v>41</v>
      </c>
      <c r="B5" s="157">
        <v>0</v>
      </c>
      <c r="C5" s="157">
        <v>290.24017800000001</v>
      </c>
      <c r="D5" s="157">
        <v>50.829039999999999</v>
      </c>
      <c r="E5" s="157">
        <v>58.183956999999999</v>
      </c>
      <c r="F5" s="157">
        <v>177.54248999999999</v>
      </c>
      <c r="G5" s="157">
        <v>127.49642000000001</v>
      </c>
      <c r="H5" s="157">
        <v>0.3</v>
      </c>
      <c r="I5" s="157">
        <v>1486.5341939999998</v>
      </c>
      <c r="J5" s="157">
        <v>45.642726000000003</v>
      </c>
      <c r="K5" s="157">
        <v>2.943101</v>
      </c>
      <c r="L5" s="157">
        <v>152.350314</v>
      </c>
      <c r="M5" s="157">
        <v>67.713253000000009</v>
      </c>
      <c r="N5" s="157">
        <v>1994.6948999999997</v>
      </c>
      <c r="O5" s="157">
        <v>30.815570999999998</v>
      </c>
      <c r="P5" s="225">
        <f>SUM(B5:O5)</f>
        <v>4485.2861439999997</v>
      </c>
    </row>
    <row r="6" spans="1:16" s="107" customFormat="1" ht="12" customHeight="1" x14ac:dyDescent="0.2">
      <c r="A6" s="155" t="s">
        <v>40</v>
      </c>
      <c r="B6" s="170">
        <v>30.084</v>
      </c>
      <c r="C6" s="170">
        <v>78.988332999999983</v>
      </c>
      <c r="D6" s="170">
        <v>54.674568000000001</v>
      </c>
      <c r="E6" s="170">
        <v>16.909551999999994</v>
      </c>
      <c r="F6" s="170">
        <v>144.41051899999999</v>
      </c>
      <c r="G6" s="170">
        <v>89.21318500000001</v>
      </c>
      <c r="H6" s="170">
        <v>9.047150000000002</v>
      </c>
      <c r="I6" s="170">
        <v>77.596526000000011</v>
      </c>
      <c r="J6" s="170">
        <v>69.678375999999972</v>
      </c>
      <c r="K6" s="170">
        <v>87.235935999999995</v>
      </c>
      <c r="L6" s="170">
        <v>79.300865999999971</v>
      </c>
      <c r="M6" s="170">
        <v>87.045191000000045</v>
      </c>
      <c r="N6" s="170">
        <v>24.869065000000003</v>
      </c>
      <c r="O6" s="158">
        <v>25.220904999999998</v>
      </c>
      <c r="P6" s="225">
        <f t="shared" ref="P6:P20" si="1">SUM(B6:O6)</f>
        <v>874.27417199999991</v>
      </c>
    </row>
    <row r="7" spans="1:16" s="107" customFormat="1" ht="12" customHeight="1" x14ac:dyDescent="0.2">
      <c r="A7" s="155" t="s">
        <v>39</v>
      </c>
      <c r="B7" s="170">
        <v>0</v>
      </c>
      <c r="C7" s="170">
        <v>0</v>
      </c>
      <c r="D7" s="170">
        <v>0</v>
      </c>
      <c r="E7" s="170">
        <v>0</v>
      </c>
      <c r="F7" s="170">
        <v>0</v>
      </c>
      <c r="G7" s="170">
        <v>2.5293299999999999</v>
      </c>
      <c r="H7" s="170">
        <v>0</v>
      </c>
      <c r="I7" s="170">
        <v>1419.4195959999997</v>
      </c>
      <c r="J7" s="170">
        <v>4.9754589999999999</v>
      </c>
      <c r="K7" s="170">
        <v>17.222999999999999</v>
      </c>
      <c r="L7" s="170">
        <v>0</v>
      </c>
      <c r="M7" s="170">
        <v>0</v>
      </c>
      <c r="N7" s="170">
        <v>0</v>
      </c>
      <c r="O7" s="158">
        <v>0</v>
      </c>
      <c r="P7" s="225">
        <f t="shared" si="1"/>
        <v>1444.1473849999998</v>
      </c>
    </row>
    <row r="8" spans="1:16" s="107" customFormat="1" ht="12" customHeight="1" x14ac:dyDescent="0.2">
      <c r="A8" s="155" t="s">
        <v>64</v>
      </c>
      <c r="B8" s="160">
        <v>8.5999999999999993E-2</v>
      </c>
      <c r="C8" s="160">
        <v>0.1239</v>
      </c>
      <c r="D8" s="160">
        <v>1.0129999999999999</v>
      </c>
      <c r="E8" s="160">
        <v>1.1385999999999999E-2</v>
      </c>
      <c r="F8" s="160">
        <v>1.2999999999999999E-2</v>
      </c>
      <c r="G8" s="160">
        <v>0</v>
      </c>
      <c r="H8" s="160">
        <v>0</v>
      </c>
      <c r="I8" s="160">
        <v>6.623699999999999E-2</v>
      </c>
      <c r="J8" s="160">
        <v>0.27486099999999997</v>
      </c>
      <c r="K8" s="160">
        <v>0</v>
      </c>
      <c r="L8" s="160">
        <v>1.9840900000000001</v>
      </c>
      <c r="M8" s="160">
        <v>0</v>
      </c>
      <c r="N8" s="160">
        <v>0</v>
      </c>
      <c r="O8" s="158">
        <v>0.28810000000000002</v>
      </c>
      <c r="P8" s="225">
        <f t="shared" si="1"/>
        <v>3.8605739999999997</v>
      </c>
    </row>
    <row r="9" spans="1:16" s="107" customFormat="1" ht="12" customHeight="1" x14ac:dyDescent="0.2">
      <c r="A9" s="155" t="s">
        <v>65</v>
      </c>
      <c r="B9" s="160">
        <v>4.1879999999999997</v>
      </c>
      <c r="C9" s="160">
        <v>0</v>
      </c>
      <c r="D9" s="160">
        <v>0.05</v>
      </c>
      <c r="E9" s="160">
        <v>0.94814000000000009</v>
      </c>
      <c r="F9" s="160">
        <v>0</v>
      </c>
      <c r="G9" s="160">
        <v>0</v>
      </c>
      <c r="H9" s="160">
        <v>0</v>
      </c>
      <c r="I9" s="160">
        <v>0</v>
      </c>
      <c r="J9" s="160">
        <v>0</v>
      </c>
      <c r="K9" s="160">
        <v>0</v>
      </c>
      <c r="L9" s="160">
        <v>0</v>
      </c>
      <c r="M9" s="160">
        <v>0</v>
      </c>
      <c r="N9" s="160">
        <v>0.42499999999999999</v>
      </c>
      <c r="O9" s="158">
        <v>0</v>
      </c>
      <c r="P9" s="225">
        <f t="shared" si="1"/>
        <v>5.6111399999999998</v>
      </c>
    </row>
    <row r="10" spans="1:16" s="107" customFormat="1" ht="12" customHeight="1" x14ac:dyDescent="0.2">
      <c r="A10" s="155" t="s">
        <v>66</v>
      </c>
      <c r="B10" s="160">
        <v>0</v>
      </c>
      <c r="C10" s="160">
        <v>0</v>
      </c>
      <c r="D10" s="160">
        <v>4.4999999999999998E-2</v>
      </c>
      <c r="E10" s="160">
        <v>7.4923000000000003E-2</v>
      </c>
      <c r="F10" s="160">
        <v>6.1100000000000002E-2</v>
      </c>
      <c r="G10" s="160">
        <v>0</v>
      </c>
      <c r="H10" s="160">
        <v>0</v>
      </c>
      <c r="I10" s="160">
        <v>0</v>
      </c>
      <c r="J10" s="160">
        <v>0</v>
      </c>
      <c r="K10" s="160">
        <v>0</v>
      </c>
      <c r="L10" s="160">
        <v>0</v>
      </c>
      <c r="M10" s="160">
        <v>0</v>
      </c>
      <c r="N10" s="160">
        <v>3.4000000000000002E-2</v>
      </c>
      <c r="O10" s="158">
        <v>0</v>
      </c>
      <c r="P10" s="225">
        <f t="shared" si="1"/>
        <v>0.21502299999999999</v>
      </c>
    </row>
    <row r="11" spans="1:16" s="107" customFormat="1" ht="12" customHeight="1" x14ac:dyDescent="0.2">
      <c r="A11" s="155" t="s">
        <v>38</v>
      </c>
      <c r="B11" s="160">
        <v>0</v>
      </c>
      <c r="C11" s="160">
        <v>441.68593400000003</v>
      </c>
      <c r="D11" s="160">
        <v>0.61499999999999999</v>
      </c>
      <c r="E11" s="160">
        <v>1734.462221</v>
      </c>
      <c r="F11" s="160">
        <v>4.2275850000000004</v>
      </c>
      <c r="G11" s="160">
        <v>139.89944</v>
      </c>
      <c r="H11" s="160">
        <v>11.199776999999999</v>
      </c>
      <c r="I11" s="160">
        <v>81.940230000000014</v>
      </c>
      <c r="J11" s="160">
        <v>319.50809100000004</v>
      </c>
      <c r="K11" s="160">
        <v>451.11647100000005</v>
      </c>
      <c r="L11" s="160">
        <v>282.44994799999995</v>
      </c>
      <c r="M11" s="160">
        <v>1045.4978149999999</v>
      </c>
      <c r="N11" s="160">
        <v>3109.4235980000003</v>
      </c>
      <c r="O11" s="158">
        <v>373.38022500000005</v>
      </c>
      <c r="P11" s="225">
        <f t="shared" si="1"/>
        <v>7995.4063350000006</v>
      </c>
    </row>
    <row r="12" spans="1:16" s="107" customFormat="1" ht="12" customHeight="1" x14ac:dyDescent="0.2">
      <c r="A12" s="155" t="s">
        <v>76</v>
      </c>
      <c r="B12" s="160">
        <v>0</v>
      </c>
      <c r="C12" s="160">
        <v>21.841999999999999</v>
      </c>
      <c r="D12" s="160">
        <v>0</v>
      </c>
      <c r="E12" s="160">
        <v>0</v>
      </c>
      <c r="F12" s="160">
        <v>33.609000000000002</v>
      </c>
      <c r="G12" s="160">
        <v>0</v>
      </c>
      <c r="H12" s="160">
        <v>0</v>
      </c>
      <c r="I12" s="160">
        <v>0</v>
      </c>
      <c r="J12" s="160">
        <v>0</v>
      </c>
      <c r="K12" s="160">
        <v>0</v>
      </c>
      <c r="L12" s="160">
        <v>0</v>
      </c>
      <c r="M12" s="160">
        <v>0</v>
      </c>
      <c r="N12" s="160">
        <v>0</v>
      </c>
      <c r="O12" s="158">
        <v>0</v>
      </c>
      <c r="P12" s="225">
        <f t="shared" si="1"/>
        <v>55.451000000000001</v>
      </c>
    </row>
    <row r="13" spans="1:16" s="107" customFormat="1" ht="12" customHeight="1" x14ac:dyDescent="0.2">
      <c r="A13" s="155" t="s">
        <v>37</v>
      </c>
      <c r="B13" s="160">
        <v>0</v>
      </c>
      <c r="C13" s="160">
        <v>0</v>
      </c>
      <c r="D13" s="160">
        <v>0</v>
      </c>
      <c r="E13" s="160">
        <v>0</v>
      </c>
      <c r="F13" s="160">
        <v>0</v>
      </c>
      <c r="G13" s="160">
        <v>0</v>
      </c>
      <c r="H13" s="160">
        <v>0</v>
      </c>
      <c r="I13" s="160">
        <v>0</v>
      </c>
      <c r="J13" s="160">
        <v>0</v>
      </c>
      <c r="K13" s="160">
        <v>0</v>
      </c>
      <c r="L13" s="160">
        <v>0</v>
      </c>
      <c r="M13" s="160">
        <v>0</v>
      </c>
      <c r="N13" s="160">
        <v>0</v>
      </c>
      <c r="O13" s="158">
        <v>0</v>
      </c>
      <c r="P13" s="225">
        <f t="shared" si="1"/>
        <v>0</v>
      </c>
    </row>
    <row r="14" spans="1:16" s="107" customFormat="1" ht="12" customHeight="1" x14ac:dyDescent="0.2">
      <c r="A14" s="155" t="s">
        <v>36</v>
      </c>
      <c r="B14" s="160">
        <v>0</v>
      </c>
      <c r="C14" s="160">
        <v>0</v>
      </c>
      <c r="D14" s="160">
        <v>8.2792099999999991</v>
      </c>
      <c r="E14" s="160">
        <v>1.0593000000000001</v>
      </c>
      <c r="F14" s="160">
        <v>7.4550000000000001</v>
      </c>
      <c r="G14" s="160">
        <v>0.28511999999999998</v>
      </c>
      <c r="H14" s="160">
        <v>0.33320000000000005</v>
      </c>
      <c r="I14" s="160">
        <v>439.28351000000004</v>
      </c>
      <c r="J14" s="160">
        <v>175.21514299999998</v>
      </c>
      <c r="K14" s="160">
        <v>51.186999999999998</v>
      </c>
      <c r="L14" s="160">
        <v>0</v>
      </c>
      <c r="M14" s="160">
        <v>989.32500000000005</v>
      </c>
      <c r="N14" s="160">
        <v>306.25799999999998</v>
      </c>
      <c r="O14" s="158">
        <v>43.646999999999998</v>
      </c>
      <c r="P14" s="225">
        <f t="shared" si="1"/>
        <v>2022.327483</v>
      </c>
    </row>
    <row r="15" spans="1:16" s="107" customFormat="1" ht="12" customHeight="1" x14ac:dyDescent="0.2">
      <c r="A15" s="155" t="s">
        <v>35</v>
      </c>
      <c r="B15" s="160">
        <v>0</v>
      </c>
      <c r="C15" s="160">
        <v>7.8449999999999998</v>
      </c>
      <c r="D15" s="160">
        <v>0</v>
      </c>
      <c r="E15" s="160">
        <v>3.6007600000000002</v>
      </c>
      <c r="F15" s="160">
        <v>0</v>
      </c>
      <c r="G15" s="160">
        <v>0</v>
      </c>
      <c r="H15" s="160">
        <v>0</v>
      </c>
      <c r="I15" s="160">
        <v>0</v>
      </c>
      <c r="J15" s="160">
        <v>0</v>
      </c>
      <c r="K15" s="160">
        <v>0</v>
      </c>
      <c r="L15" s="160">
        <v>0</v>
      </c>
      <c r="M15" s="160">
        <v>6.0330740000000009</v>
      </c>
      <c r="N15" s="160">
        <v>0</v>
      </c>
      <c r="O15" s="158">
        <v>28.071000000000002</v>
      </c>
      <c r="P15" s="225">
        <f t="shared" si="1"/>
        <v>45.549834000000004</v>
      </c>
    </row>
    <row r="16" spans="1:16" s="107" customFormat="1" ht="12" customHeight="1" x14ac:dyDescent="0.2">
      <c r="A16" s="155" t="s">
        <v>34</v>
      </c>
      <c r="B16" s="160">
        <v>224.32782</v>
      </c>
      <c r="C16" s="160">
        <v>1.68</v>
      </c>
      <c r="D16" s="160">
        <v>449.185</v>
      </c>
      <c r="E16" s="160">
        <v>0</v>
      </c>
      <c r="F16" s="160">
        <v>0.28299999999999997</v>
      </c>
      <c r="G16" s="160">
        <v>0</v>
      </c>
      <c r="H16" s="160">
        <v>197.101</v>
      </c>
      <c r="I16" s="160">
        <v>15.199333999999997</v>
      </c>
      <c r="J16" s="160">
        <v>0</v>
      </c>
      <c r="K16" s="160">
        <v>0</v>
      </c>
      <c r="L16" s="160">
        <v>31.186366000000003</v>
      </c>
      <c r="M16" s="160">
        <v>22.625671507600984</v>
      </c>
      <c r="N16" s="160">
        <v>8.7861000000000011</v>
      </c>
      <c r="O16" s="158">
        <v>21.091399999999997</v>
      </c>
      <c r="P16" s="225">
        <f t="shared" si="1"/>
        <v>971.46569150760104</v>
      </c>
    </row>
    <row r="17" spans="1:19" s="107" customFormat="1" ht="12" customHeight="1" x14ac:dyDescent="0.2">
      <c r="A17" s="155" t="s">
        <v>33</v>
      </c>
      <c r="B17" s="160">
        <v>0</v>
      </c>
      <c r="C17" s="160">
        <v>0.13981200000000002</v>
      </c>
      <c r="D17" s="160">
        <v>0</v>
      </c>
      <c r="E17" s="160">
        <v>169.12661000000003</v>
      </c>
      <c r="F17" s="160">
        <v>0</v>
      </c>
      <c r="G17" s="160">
        <v>0</v>
      </c>
      <c r="H17" s="160">
        <v>0</v>
      </c>
      <c r="I17" s="160">
        <v>1226.7582059999997</v>
      </c>
      <c r="J17" s="160">
        <v>0</v>
      </c>
      <c r="K17" s="160">
        <v>0</v>
      </c>
      <c r="L17" s="160">
        <v>0</v>
      </c>
      <c r="M17" s="160">
        <v>267.36278000000004</v>
      </c>
      <c r="N17" s="160">
        <v>174.61</v>
      </c>
      <c r="O17" s="158">
        <v>206.839</v>
      </c>
      <c r="P17" s="225">
        <f t="shared" si="1"/>
        <v>2044.8364079999997</v>
      </c>
    </row>
    <row r="18" spans="1:19" s="107" customFormat="1" ht="12" customHeight="1" x14ac:dyDescent="0.2">
      <c r="A18" s="155" t="s">
        <v>3</v>
      </c>
      <c r="B18" s="160">
        <v>0</v>
      </c>
      <c r="C18" s="160">
        <v>0</v>
      </c>
      <c r="D18" s="160">
        <v>0</v>
      </c>
      <c r="E18" s="160">
        <v>0</v>
      </c>
      <c r="F18" s="160">
        <v>0</v>
      </c>
      <c r="G18" s="160">
        <v>0</v>
      </c>
      <c r="H18" s="160">
        <v>0</v>
      </c>
      <c r="I18" s="160">
        <v>0</v>
      </c>
      <c r="J18" s="160">
        <v>0</v>
      </c>
      <c r="K18" s="160">
        <v>0</v>
      </c>
      <c r="L18" s="160">
        <v>0</v>
      </c>
      <c r="M18" s="160">
        <v>0</v>
      </c>
      <c r="N18" s="160">
        <v>0</v>
      </c>
      <c r="O18" s="158">
        <v>0</v>
      </c>
      <c r="P18" s="225">
        <f t="shared" si="1"/>
        <v>0</v>
      </c>
    </row>
    <row r="19" spans="1:19" s="107" customFormat="1" ht="12" customHeight="1" x14ac:dyDescent="0.2">
      <c r="A19" s="155" t="s">
        <v>32</v>
      </c>
      <c r="B19" s="160">
        <v>0.16900000000000001</v>
      </c>
      <c r="C19" s="160">
        <v>7.6632600000000002</v>
      </c>
      <c r="D19" s="160">
        <v>5.3259600000000002</v>
      </c>
      <c r="E19" s="160">
        <v>0</v>
      </c>
      <c r="F19" s="160">
        <v>0.61936900000000006</v>
      </c>
      <c r="G19" s="160">
        <v>1.3868739999999999</v>
      </c>
      <c r="H19" s="160">
        <v>0</v>
      </c>
      <c r="I19" s="160">
        <v>2.6920239999999995</v>
      </c>
      <c r="J19" s="160">
        <v>7.9459549999999997</v>
      </c>
      <c r="K19" s="160">
        <v>0.31049899999999997</v>
      </c>
      <c r="L19" s="160">
        <v>0.424707</v>
      </c>
      <c r="M19" s="160">
        <v>2.9121629999999996</v>
      </c>
      <c r="N19" s="160">
        <v>0.56140299999999987</v>
      </c>
      <c r="O19" s="158">
        <v>0.38808499999999996</v>
      </c>
      <c r="P19" s="225">
        <f t="shared" si="1"/>
        <v>30.399298999999999</v>
      </c>
    </row>
    <row r="20" spans="1:19" s="107" customFormat="1" ht="12" customHeight="1" x14ac:dyDescent="0.2">
      <c r="A20" s="169" t="s">
        <v>31</v>
      </c>
      <c r="B20" s="156">
        <v>479.99135699999982</v>
      </c>
      <c r="C20" s="156">
        <v>146.21118899999993</v>
      </c>
      <c r="D20" s="156">
        <v>308.87278000000003</v>
      </c>
      <c r="E20" s="156">
        <v>209.04616100000001</v>
      </c>
      <c r="F20" s="156">
        <v>105.74503500000003</v>
      </c>
      <c r="G20" s="156">
        <v>214.601821</v>
      </c>
      <c r="H20" s="156">
        <v>128.18031200000001</v>
      </c>
      <c r="I20" s="156">
        <v>315.03093100000018</v>
      </c>
      <c r="J20" s="156">
        <v>326.06585799999999</v>
      </c>
      <c r="K20" s="156">
        <v>140.74653799999999</v>
      </c>
      <c r="L20" s="156">
        <v>126.76141700000005</v>
      </c>
      <c r="M20" s="156">
        <v>1315.471828492399</v>
      </c>
      <c r="N20" s="156">
        <v>219.13973899999999</v>
      </c>
      <c r="O20" s="157">
        <v>460.74237100000011</v>
      </c>
      <c r="P20" s="225">
        <f t="shared" si="1"/>
        <v>4496.6073374923999</v>
      </c>
    </row>
    <row r="21" spans="1:19" s="5" customFormat="1" ht="11.25" x14ac:dyDescent="0.2">
      <c r="A21" s="25"/>
      <c r="P21" s="4" t="s">
        <v>78</v>
      </c>
    </row>
    <row r="22" spans="1:19" s="107" customFormat="1" x14ac:dyDescent="0.2">
      <c r="A22" s="64"/>
      <c r="B22" s="65"/>
      <c r="C22" s="65"/>
      <c r="D22" s="65"/>
      <c r="E22" s="65"/>
      <c r="F22" s="65"/>
      <c r="G22" s="65"/>
      <c r="H22" s="65"/>
      <c r="I22" s="65"/>
      <c r="J22" s="65"/>
      <c r="K22" s="65"/>
      <c r="L22" s="65"/>
      <c r="M22" s="65"/>
      <c r="N22" s="65"/>
      <c r="O22" s="65"/>
      <c r="P22" s="64"/>
    </row>
    <row r="23" spans="1:19" s="107" customFormat="1" x14ac:dyDescent="0.2">
      <c r="A23" s="64"/>
      <c r="B23" s="65"/>
      <c r="C23" s="65"/>
      <c r="D23" s="65"/>
      <c r="E23" s="65"/>
      <c r="F23" s="65"/>
      <c r="G23" s="65"/>
      <c r="H23" s="65"/>
      <c r="I23" s="65"/>
      <c r="J23" s="65"/>
      <c r="K23" s="65"/>
      <c r="L23" s="65"/>
      <c r="M23" s="65"/>
      <c r="N23" s="65"/>
      <c r="O23" s="65"/>
      <c r="P23" s="65"/>
    </row>
    <row r="24" spans="1:19" s="107" customFormat="1" x14ac:dyDescent="0.2">
      <c r="A24" s="64"/>
      <c r="B24" s="65"/>
      <c r="C24" s="65"/>
      <c r="D24" s="65"/>
      <c r="E24" s="65"/>
      <c r="F24" s="65"/>
      <c r="G24" s="65"/>
      <c r="H24" s="65"/>
      <c r="I24" s="65"/>
      <c r="J24" s="65"/>
      <c r="K24" s="65"/>
      <c r="L24" s="65"/>
      <c r="M24" s="65"/>
      <c r="N24" s="65"/>
      <c r="O24" s="65"/>
      <c r="P24" s="65"/>
      <c r="Q24" s="66"/>
    </row>
    <row r="25" spans="1:19" s="107" customFormat="1" x14ac:dyDescent="0.2">
      <c r="A25" s="64"/>
      <c r="B25" s="65"/>
      <c r="C25" s="65"/>
      <c r="D25" s="65"/>
      <c r="E25" s="65"/>
      <c r="F25" s="65"/>
      <c r="G25" s="65"/>
      <c r="H25" s="65"/>
      <c r="I25" s="65"/>
      <c r="J25" s="65"/>
      <c r="K25" s="65"/>
      <c r="L25" s="65"/>
      <c r="M25" s="65"/>
      <c r="N25" s="65"/>
      <c r="O25" s="65"/>
      <c r="P25" s="65"/>
      <c r="Q25" s="66"/>
    </row>
    <row r="26" spans="1:19" s="107" customFormat="1" x14ac:dyDescent="0.2">
      <c r="A26" s="64"/>
      <c r="B26" s="65"/>
      <c r="C26" s="65"/>
      <c r="D26" s="65"/>
      <c r="E26" s="65"/>
      <c r="F26" s="65"/>
      <c r="G26" s="65"/>
      <c r="H26" s="65"/>
      <c r="I26" s="65"/>
      <c r="J26" s="65"/>
      <c r="K26" s="65"/>
      <c r="L26" s="65"/>
      <c r="M26" s="65"/>
      <c r="N26" s="65"/>
      <c r="O26" s="65"/>
      <c r="P26" s="65"/>
      <c r="S26" s="8"/>
    </row>
    <row r="27" spans="1:19" s="107" customFormat="1" x14ac:dyDescent="0.2">
      <c r="A27" s="64"/>
      <c r="B27" s="65"/>
      <c r="C27" s="65"/>
      <c r="D27" s="65"/>
      <c r="E27" s="65"/>
      <c r="F27" s="65"/>
      <c r="G27" s="65"/>
      <c r="H27" s="65"/>
      <c r="I27" s="65"/>
      <c r="J27" s="65"/>
      <c r="K27" s="65"/>
      <c r="L27" s="65"/>
      <c r="M27" s="65"/>
      <c r="N27" s="65"/>
      <c r="O27" s="65"/>
      <c r="P27" s="65"/>
    </row>
    <row r="28" spans="1:19" s="107" customFormat="1" x14ac:dyDescent="0.2">
      <c r="A28" s="64"/>
      <c r="B28" s="65"/>
      <c r="C28" s="65"/>
      <c r="D28" s="65"/>
      <c r="E28" s="65"/>
      <c r="F28" s="65"/>
      <c r="G28" s="65"/>
      <c r="H28" s="65"/>
      <c r="I28" s="65"/>
      <c r="J28" s="65"/>
      <c r="K28" s="65"/>
      <c r="L28" s="65"/>
      <c r="M28" s="65"/>
      <c r="N28" s="65"/>
      <c r="O28" s="65"/>
      <c r="P28" s="65"/>
    </row>
    <row r="29" spans="1:19" s="107" customFormat="1" x14ac:dyDescent="0.2">
      <c r="A29" s="64"/>
      <c r="B29" s="65"/>
      <c r="C29" s="65"/>
      <c r="D29" s="65"/>
      <c r="E29" s="65"/>
      <c r="F29" s="65"/>
      <c r="G29" s="65"/>
      <c r="H29" s="65"/>
      <c r="I29" s="65"/>
      <c r="J29" s="65"/>
      <c r="K29" s="65"/>
      <c r="L29" s="65"/>
      <c r="M29" s="65"/>
      <c r="N29" s="65"/>
      <c r="O29" s="65"/>
      <c r="P29" s="65"/>
    </row>
    <row r="30" spans="1:19" s="107" customFormat="1" x14ac:dyDescent="0.2">
      <c r="A30" s="64"/>
      <c r="B30" s="65"/>
      <c r="C30" s="65"/>
      <c r="D30" s="65"/>
      <c r="E30" s="65"/>
      <c r="F30" s="65"/>
      <c r="G30" s="65"/>
      <c r="H30" s="65"/>
      <c r="I30" s="65"/>
      <c r="J30" s="65"/>
      <c r="K30" s="65"/>
      <c r="L30" s="65"/>
      <c r="M30" s="65"/>
      <c r="N30" s="65"/>
      <c r="O30" s="65"/>
      <c r="P30" s="65"/>
    </row>
    <row r="31" spans="1:19" s="107" customFormat="1" x14ac:dyDescent="0.2">
      <c r="A31" s="64"/>
      <c r="B31" s="65"/>
      <c r="C31" s="65"/>
      <c r="D31" s="65"/>
      <c r="E31" s="65"/>
      <c r="F31" s="65"/>
      <c r="G31" s="65"/>
      <c r="H31" s="65"/>
      <c r="I31" s="65"/>
      <c r="J31" s="65"/>
      <c r="K31" s="65"/>
      <c r="L31" s="65"/>
      <c r="M31" s="65"/>
      <c r="N31" s="65"/>
      <c r="O31" s="65"/>
      <c r="P31" s="65"/>
    </row>
    <row r="32" spans="1:19" s="107" customFormat="1" x14ac:dyDescent="0.2">
      <c r="A32" s="64"/>
      <c r="B32" s="65"/>
      <c r="C32" s="65"/>
      <c r="D32" s="65"/>
      <c r="E32" s="65"/>
      <c r="F32" s="65"/>
      <c r="G32" s="65"/>
      <c r="H32" s="65"/>
      <c r="I32" s="65"/>
      <c r="J32" s="65"/>
      <c r="K32" s="65"/>
      <c r="L32" s="65"/>
      <c r="M32" s="65"/>
      <c r="N32" s="65"/>
      <c r="O32" s="65"/>
      <c r="P32" s="65"/>
    </row>
    <row r="33" spans="1:16" s="107" customFormat="1" x14ac:dyDescent="0.2">
      <c r="A33" s="64"/>
      <c r="B33" s="65"/>
      <c r="C33" s="65"/>
      <c r="D33" s="65"/>
      <c r="E33" s="65"/>
      <c r="F33" s="65"/>
      <c r="G33" s="65"/>
      <c r="H33" s="65"/>
      <c r="I33" s="65"/>
      <c r="J33" s="65"/>
      <c r="K33" s="65"/>
      <c r="L33" s="65"/>
      <c r="M33" s="65"/>
      <c r="N33" s="65"/>
      <c r="O33" s="65"/>
      <c r="P33" s="65"/>
    </row>
    <row r="34" spans="1:16" s="107" customFormat="1" x14ac:dyDescent="0.2">
      <c r="A34" s="64"/>
      <c r="B34" s="65"/>
      <c r="C34" s="65"/>
      <c r="D34" s="65"/>
      <c r="E34" s="65"/>
      <c r="F34" s="65"/>
      <c r="G34" s="65"/>
      <c r="H34" s="65"/>
      <c r="I34" s="65"/>
      <c r="J34" s="65"/>
      <c r="K34" s="65"/>
      <c r="L34" s="65"/>
      <c r="M34" s="65"/>
      <c r="N34" s="65"/>
      <c r="O34" s="65"/>
      <c r="P34" s="65"/>
    </row>
    <row r="35" spans="1:16" s="107" customFormat="1" x14ac:dyDescent="0.2">
      <c r="A35" s="64"/>
      <c r="B35" s="65"/>
      <c r="C35" s="65"/>
      <c r="D35" s="65"/>
      <c r="E35" s="65"/>
      <c r="F35" s="65"/>
      <c r="G35" s="65"/>
      <c r="H35" s="65"/>
      <c r="I35" s="65"/>
      <c r="J35" s="65"/>
      <c r="K35" s="65"/>
      <c r="L35" s="65"/>
      <c r="M35" s="65"/>
      <c r="N35" s="65"/>
      <c r="O35" s="65"/>
      <c r="P35" s="65"/>
    </row>
    <row r="36" spans="1:16" s="107" customFormat="1" x14ac:dyDescent="0.2">
      <c r="A36" s="64"/>
      <c r="B36" s="65"/>
      <c r="C36" s="65"/>
      <c r="D36" s="65"/>
      <c r="E36" s="65"/>
      <c r="F36" s="65"/>
      <c r="G36" s="65"/>
      <c r="H36" s="65"/>
      <c r="I36" s="65"/>
      <c r="J36" s="65"/>
      <c r="K36" s="65"/>
      <c r="L36" s="65"/>
      <c r="M36" s="65"/>
      <c r="N36" s="65"/>
      <c r="O36" s="65"/>
      <c r="P36" s="65"/>
    </row>
    <row r="37" spans="1:16" s="107" customFormat="1" x14ac:dyDescent="0.2">
      <c r="A37" s="64"/>
      <c r="B37" s="65"/>
      <c r="C37" s="65"/>
      <c r="D37" s="65"/>
      <c r="E37" s="65"/>
      <c r="F37" s="65"/>
      <c r="G37" s="65"/>
      <c r="H37" s="65"/>
      <c r="I37" s="65"/>
      <c r="J37" s="65"/>
      <c r="K37" s="65"/>
      <c r="L37" s="65"/>
      <c r="M37" s="65"/>
      <c r="N37" s="65"/>
      <c r="O37" s="65"/>
      <c r="P37" s="65"/>
    </row>
    <row r="38" spans="1:16" s="107" customFormat="1" x14ac:dyDescent="0.2">
      <c r="A38" s="64"/>
      <c r="B38" s="65"/>
      <c r="C38" s="65"/>
      <c r="D38" s="65"/>
      <c r="E38" s="65"/>
      <c r="F38" s="65"/>
      <c r="G38" s="65"/>
      <c r="H38" s="65"/>
      <c r="I38" s="65"/>
      <c r="J38" s="65"/>
      <c r="K38" s="65"/>
      <c r="L38" s="65"/>
      <c r="M38" s="65"/>
      <c r="N38" s="65"/>
      <c r="O38" s="65"/>
      <c r="P38" s="65"/>
    </row>
    <row r="39" spans="1:16" s="107" customFormat="1" x14ac:dyDescent="0.2">
      <c r="A39" s="64"/>
      <c r="B39" s="65"/>
      <c r="C39" s="65"/>
      <c r="D39" s="65"/>
      <c r="E39" s="65"/>
      <c r="F39" s="65"/>
      <c r="G39" s="65"/>
      <c r="H39" s="65"/>
      <c r="I39" s="65"/>
      <c r="J39" s="65"/>
      <c r="K39" s="65"/>
      <c r="L39" s="65"/>
      <c r="M39" s="65"/>
      <c r="N39" s="65"/>
      <c r="O39" s="65"/>
      <c r="P39" s="65"/>
    </row>
    <row r="40" spans="1:16" s="107" customFormat="1" x14ac:dyDescent="0.2">
      <c r="A40" s="64"/>
      <c r="B40" s="65"/>
      <c r="C40" s="65"/>
      <c r="D40" s="65"/>
      <c r="E40" s="65"/>
      <c r="F40" s="65"/>
      <c r="G40" s="65"/>
      <c r="H40" s="65"/>
      <c r="I40" s="65"/>
      <c r="J40" s="65"/>
      <c r="K40" s="65"/>
      <c r="L40" s="65"/>
      <c r="M40" s="65"/>
      <c r="N40" s="65"/>
      <c r="O40" s="65"/>
      <c r="P40" s="65"/>
    </row>
    <row r="41" spans="1:16" s="107" customFormat="1" x14ac:dyDescent="0.2">
      <c r="A41" s="64"/>
      <c r="B41" s="65"/>
      <c r="C41" s="65"/>
      <c r="D41" s="65"/>
      <c r="E41" s="65"/>
      <c r="F41" s="65"/>
      <c r="G41" s="65"/>
      <c r="H41" s="65"/>
      <c r="I41" s="65"/>
      <c r="J41" s="65"/>
      <c r="K41" s="65"/>
      <c r="L41" s="65"/>
      <c r="M41" s="65"/>
      <c r="N41" s="65"/>
      <c r="O41" s="65"/>
      <c r="P41" s="65"/>
    </row>
    <row r="42" spans="1:16" s="107" customFormat="1" x14ac:dyDescent="0.2">
      <c r="A42" s="3"/>
      <c r="B42" s="3"/>
      <c r="C42" s="3"/>
      <c r="D42" s="3"/>
      <c r="E42" s="3"/>
      <c r="F42" s="3"/>
      <c r="G42" s="3"/>
      <c r="H42" s="3"/>
      <c r="I42" s="3"/>
      <c r="J42" s="3"/>
      <c r="K42" s="3"/>
      <c r="L42" s="3"/>
      <c r="M42" s="3"/>
      <c r="N42" s="3"/>
      <c r="O42" s="3"/>
      <c r="P42" s="3"/>
    </row>
    <row r="44" spans="1:16" x14ac:dyDescent="0.2">
      <c r="C44" s="67"/>
    </row>
    <row r="45" spans="1:16" x14ac:dyDescent="0.2">
      <c r="C45" s="67"/>
    </row>
    <row r="46" spans="1:16" x14ac:dyDescent="0.2">
      <c r="C46" s="67"/>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79028D-EC57-4BBE-9DC2-68B283A4E1EE}"/>
</file>

<file path=customXml/itemProps2.xml><?xml version="1.0" encoding="utf-8"?>
<ds:datastoreItem xmlns:ds="http://schemas.openxmlformats.org/officeDocument/2006/customXml" ds:itemID="{6D0AD35D-40C2-40E9-B0AC-7A3B5AF1BEB7}"/>
</file>

<file path=customXml/itemProps3.xml><?xml version="1.0" encoding="utf-8"?>
<ds:datastoreItem xmlns:ds="http://schemas.openxmlformats.org/officeDocument/2006/customXml" ds:itemID="{5852D8F3-548A-48F5-B10A-868C4AE368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48</vt:i4>
      </vt:variant>
      <vt:variant>
        <vt:lpstr>Pojmenované oblasti</vt:lpstr>
      </vt:variant>
      <vt:variant>
        <vt:i4>17</vt:i4>
      </vt:variant>
    </vt:vector>
  </HeadingPairs>
  <TitlesOfParts>
    <vt:vector size="65"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'1'!Oblast_tisku</vt:lpstr>
      <vt:lpstr>'10.1'!Oblast_tisku</vt:lpstr>
      <vt:lpstr>'8.1'!Oblast_tisku</vt:lpstr>
      <vt:lpstr>'8.10'!Oblast_tisku</vt:lpstr>
      <vt:lpstr>'8.11'!Oblast_tisku</vt:lpstr>
      <vt:lpstr>'8.12'!Oblast_tisku</vt:lpstr>
      <vt:lpstr>'8.13'!Oblast_tisku</vt:lpstr>
      <vt:lpstr>'8.14'!Oblast_tisku</vt:lpstr>
      <vt:lpstr>'8.2'!Oblast_tisku</vt:lpstr>
      <vt:lpstr>'8.3'!Oblast_tisku</vt:lpstr>
      <vt:lpstr>'8.4'!Oblast_tisku</vt:lpstr>
      <vt:lpstr>'8.5'!Oblast_tisku</vt:lpstr>
      <vt:lpstr>'8.6'!Oblast_tisku</vt:lpstr>
      <vt:lpstr>'8.7'!Oblast_tisku</vt:lpstr>
      <vt:lpstr>'8.8'!Oblast_tisku</vt:lpstr>
      <vt:lpstr>'8.9'!Oblast_tisku</vt:lpstr>
      <vt:lpstr>'9'!Oblast_tisku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Rosecký Daniel Ing.</dc:creator>
  <cp:lastModifiedBy>Liška Jan Ing.</cp:lastModifiedBy>
  <cp:lastPrinted>2021-01-06T15:16:08Z</cp:lastPrinted>
  <dcterms:created xsi:type="dcterms:W3CDTF">2006-03-02T11:20:40Z</dcterms:created>
  <dcterms:modified xsi:type="dcterms:W3CDTF">2021-01-06T16:19:15Z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