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theme/themeOverride13.xml" ContentType="application/vnd.openxmlformats-officedocument.themeOverride+xml"/>
  <Override PartName="/xl/charts/chart150.xml" ContentType="application/vnd.openxmlformats-officedocument.drawingml.chart+xml"/>
  <Override PartName="/xl/charts/chart149.xml" ContentType="application/vnd.openxmlformats-officedocument.drawingml.chart+xml"/>
  <Override PartName="/xl/charts/chart148.xml" ContentType="application/vnd.openxmlformats-officedocument.drawingml.chart+xml"/>
  <Override PartName="/xl/charts/chart147.xml" ContentType="application/vnd.openxmlformats-officedocument.drawingml.chart+xml"/>
  <Override PartName="/xl/drawings/drawing36.xml" ContentType="application/vnd.openxmlformats-officedocument.drawing+xml"/>
  <Override PartName="/xl/charts/chart151.xml" ContentType="application/vnd.openxmlformats-officedocument.drawingml.chart+xml"/>
  <Override PartName="/xl/charts/chart155.xml" ContentType="application/vnd.openxmlformats-officedocument.drawingml.chart+xml"/>
  <Override PartName="/xl/theme/themeOverride14.xml" ContentType="application/vnd.openxmlformats-officedocument.themeOverride+xml"/>
  <Override PartName="/xl/charts/chart154.xml" ContentType="application/vnd.openxmlformats-officedocument.drawingml.chart+xml"/>
  <Override PartName="/xl/charts/chart153.xml" ContentType="application/vnd.openxmlformats-officedocument.drawingml.chart+xml"/>
  <Override PartName="/xl/charts/chart152.xml" ContentType="application/vnd.openxmlformats-officedocument.drawingml.chart+xml"/>
  <Override PartName="/xl/charts/chart146.xml" ContentType="application/vnd.openxmlformats-officedocument.drawingml.chart+xml"/>
  <Override PartName="/xl/drawings/drawing35.xml" ContentType="application/vnd.openxmlformats-officedocument.drawing+xml"/>
  <Override PartName="/xl/charts/chart140.xml" ContentType="application/vnd.openxmlformats-officedocument.drawingml.chart+xml"/>
  <Override PartName="/xl/theme/themeOverride11.xml" ContentType="application/vnd.openxmlformats-officedocument.themeOverride+xml"/>
  <Override PartName="/xl/charts/chart139.xml" ContentType="application/vnd.openxmlformats-officedocument.drawingml.chart+xml"/>
  <Override PartName="/xl/charts/chart138.xml" ContentType="application/vnd.openxmlformats-officedocument.drawingml.chart+xml"/>
  <Override PartName="/xl/drawings/drawing34.xml" ContentType="application/vnd.openxmlformats-officedocument.drawing+xml"/>
  <Override PartName="/xl/charts/chart141.xml" ContentType="application/vnd.openxmlformats-officedocument.drawingml.chart+xml"/>
  <Override PartName="/xl/charts/chart142.xml" ContentType="application/vnd.openxmlformats-officedocument.drawingml.chart+xml"/>
  <Override PartName="/xl/charts/chart145.xml" ContentType="application/vnd.openxmlformats-officedocument.drawingml.chart+xml"/>
  <Override PartName="/xl/theme/themeOverride12.xml" ContentType="application/vnd.openxmlformats-officedocument.themeOverride+xml"/>
  <Override PartName="/xl/charts/chart144.xml" ContentType="application/vnd.openxmlformats-officedocument.drawingml.chart+xml"/>
  <Override PartName="/xl/charts/chart143.xml" ContentType="application/vnd.openxmlformats-officedocument.drawingml.chart+xml"/>
  <Override PartName="/xl/drawings/drawing37.xml" ContentType="application/vnd.openxmlformats-officedocument.drawing+xml"/>
  <Override PartName="/xl/charts/chart156.xml" ContentType="application/vnd.openxmlformats-officedocument.drawingml.chart+xml"/>
  <Override PartName="/xl/theme/themeOverride17.xml" ContentType="application/vnd.openxmlformats-officedocument.themeOverride+xml"/>
  <Override PartName="/xl/charts/chart169.xml" ContentType="application/vnd.openxmlformats-officedocument.drawingml.chart+xml"/>
  <Override PartName="/xl/charts/chart168.xml" ContentType="application/vnd.openxmlformats-officedocument.drawingml.chart+xml"/>
  <Override PartName="/xl/charts/chart167.xml" ContentType="application/vnd.openxmlformats-officedocument.drawingml.chart+xml"/>
  <Override PartName="/xl/charts/chart166.xml" ContentType="application/vnd.openxmlformats-officedocument.drawingml.chart+xml"/>
  <Override PartName="/xl/charts/chart170.xml" ContentType="application/vnd.openxmlformats-officedocument.drawingml.chart+xml"/>
  <Override PartName="/xl/drawings/drawing40.xml" ContentType="application/vnd.openxmlformats-officedocument.drawing+xml"/>
  <Override PartName="/xl/charts/chart173.xml" ContentType="application/vnd.openxmlformats-officedocument.drawingml.chart+xml"/>
  <Override PartName="/xl/charts/chart172.xml" ContentType="application/vnd.openxmlformats-officedocument.drawingml.chart+xml"/>
  <Override PartName="/xl/theme/themeOverride18.xml" ContentType="application/vnd.openxmlformats-officedocument.themeOverride+xml"/>
  <Override PartName="/xl/charts/chart171.xml" ContentType="application/vnd.openxmlformats-officedocument.drawingml.chart+xml"/>
  <Override PartName="/xl/drawings/drawing39.xml" ContentType="application/vnd.openxmlformats-officedocument.drawing+xml"/>
  <Override PartName="/xl/charts/chart165.xml" ContentType="application/vnd.openxmlformats-officedocument.drawingml.chart+xml"/>
  <Override PartName="/xl/theme/themeOverride15.xml" ContentType="application/vnd.openxmlformats-officedocument.themeOverride+xml"/>
  <Override PartName="/xl/charts/chart160.xml" ContentType="application/vnd.openxmlformats-officedocument.drawingml.chart+xml"/>
  <Override PartName="/xl/charts/chart159.xml" ContentType="application/vnd.openxmlformats-officedocument.drawingml.chart+xml"/>
  <Override PartName="/xl/charts/chart158.xml" ContentType="application/vnd.openxmlformats-officedocument.drawingml.chart+xml"/>
  <Override PartName="/xl/charts/chart157.xml" ContentType="application/vnd.openxmlformats-officedocument.drawingml.chart+xml"/>
  <Override PartName="/xl/drawings/drawing38.xml" ContentType="application/vnd.openxmlformats-officedocument.drawing+xml"/>
  <Override PartName="/xl/charts/chart161.xml" ContentType="application/vnd.openxmlformats-officedocument.drawingml.chart+xml"/>
  <Override PartName="/xl/theme/themeOverride16.xml" ContentType="application/vnd.openxmlformats-officedocument.themeOverride+xml"/>
  <Override PartName="/xl/charts/chart164.xml" ContentType="application/vnd.openxmlformats-officedocument.drawingml.chart+xml"/>
  <Override PartName="/xl/charts/chart163.xml" ContentType="application/vnd.openxmlformats-officedocument.drawingml.chart+xml"/>
  <Override PartName="/xl/charts/chart162.xml" ContentType="application/vnd.openxmlformats-officedocument.drawingml.chart+xml"/>
  <Override PartName="/xl/charts/chart137.xml" ContentType="application/vnd.openxmlformats-officedocument.drawingml.chart+xml"/>
  <Override PartName="/xl/charts/chart136.xml" ContentType="application/vnd.openxmlformats-officedocument.drawingml.chart+xml"/>
  <Override PartName="/xl/drawings/drawing33.xml" ContentType="application/vnd.openxmlformats-officedocument.drawing+xml"/>
  <Override PartName="/xl/charts/chart112.xml" ContentType="application/vnd.openxmlformats-officedocument.drawingml.chart+xml"/>
  <Override PartName="/xl/charts/chart111.xml" ContentType="application/vnd.openxmlformats-officedocument.drawingml.chart+xml"/>
  <Override PartName="/xl/drawings/drawing28.xml" ContentType="application/vnd.openxmlformats-officedocument.drawing+xml"/>
  <Override PartName="/xl/charts/chart110.xml" ContentType="application/vnd.openxmlformats-officedocument.drawingml.chart+xml"/>
  <Override PartName="/xl/charts/chart109.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theme/themeOverride6.xml" ContentType="application/vnd.openxmlformats-officedocument.themeOverride+xml"/>
  <Override PartName="/xl/charts/chart116.xml" ContentType="application/vnd.openxmlformats-officedocument.drawingml.chart+xml"/>
  <Override PartName="/xl/drawings/drawing29.xml" ContentType="application/vnd.openxmlformats-officedocument.drawing+xml"/>
  <Override PartName="/xl/charts/chart115.xml" ContentType="application/vnd.openxmlformats-officedocument.drawingml.chart+xml"/>
  <Override PartName="/xl/charts/chart108.xml" ContentType="application/vnd.openxmlformats-officedocument.drawingml.chart+xml"/>
  <Override PartName="/xl/charts/chart107.xml" ContentType="application/vnd.openxmlformats-officedocument.drawingml.chart+xml"/>
  <Override PartName="/xl/charts/chart106.xml" ContentType="application/vnd.openxmlformats-officedocument.drawingml.chart+xml"/>
  <Override PartName="/xl/charts/chart101.xml" ContentType="application/vnd.openxmlformats-officedocument.drawingml.chart+xml"/>
  <Override PartName="/xl/drawings/drawing26.xml" ContentType="application/vnd.openxmlformats-officedocument.drawing+xml"/>
  <Override PartName="/xl/charts/chart100.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27.xml" ContentType="application/vnd.openxmlformats-officedocument.drawing+xml"/>
  <Override PartName="/xl/worksheets/sheet1.xml" ContentType="application/vnd.openxmlformats-officedocument.spreadsheetml.workshee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drawings/drawing32.xml" ContentType="application/vnd.openxmlformats-officedocument.drawing+xml"/>
  <Override PartName="/xl/charts/chart130.xml" ContentType="application/vnd.openxmlformats-officedocument.drawingml.chart+xml"/>
  <Override PartName="/xl/theme/themeOverride9.xml" ContentType="application/vnd.openxmlformats-officedocument.themeOverride+xml"/>
  <Override PartName="/xl/charts/chart129.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5.xml" ContentType="application/vnd.openxmlformats-officedocument.drawingml.chart+xml"/>
  <Override PartName="/xl/theme/themeOverride10.xml" ContentType="application/vnd.openxmlformats-officedocument.themeOverride+xml"/>
  <Override PartName="/xl/charts/chart134.xml" ContentType="application/vnd.openxmlformats-officedocument.drawingml.chart+xml"/>
  <Override PartName="/xl/charts/chart128.xml" ContentType="application/vnd.openxmlformats-officedocument.drawingml.chart+xml"/>
  <Override PartName="/xl/charts/chart127.xml" ContentType="application/vnd.openxmlformats-officedocument.drawingml.chart+xml"/>
  <Override PartName="/xl/charts/chart126.xml" ContentType="application/vnd.openxmlformats-officedocument.drawingml.chart+xml"/>
  <Override PartName="/xl/charts/chart121.xml" ContentType="application/vnd.openxmlformats-officedocument.drawingml.chart+xml"/>
  <Override PartName="/xl/drawings/drawing30.xml" ContentType="application/vnd.openxmlformats-officedocument.drawing+xml"/>
  <Override PartName="/xl/charts/chart120.xml" ContentType="application/vnd.openxmlformats-officedocument.drawingml.chart+xml"/>
  <Override PartName="/xl/theme/themeOverride7.xml" ContentType="application/vnd.openxmlformats-officedocument.themeOverride+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drawings/drawing31.xml" ContentType="application/vnd.openxmlformats-officedocument.drawing+xml"/>
  <Override PartName="/xl/charts/chart125.xml" ContentType="application/vnd.openxmlformats-officedocument.drawingml.chart+xml"/>
  <Override PartName="/xl/theme/themeOverride8.xml" ContentType="application/vnd.openxmlformats-officedocument.themeOverride+xml"/>
  <Override PartName="/xl/drawings/drawing41.xml" ContentType="application/vnd.openxmlformats-officedocument.drawing+xml"/>
  <Override PartName="/xl/charts/chart174.xml" ContentType="application/vnd.openxmlformats-officedocument.drawingml.chart+xml"/>
  <Override PartName="/xl/charts/chart175.xml" ContentType="application/vnd.openxmlformats-officedocument.drawingml.chart+xml"/>
  <Override PartName="/xl/charts/chart178.xml" ContentType="application/vnd.openxmlformats-officedocument.drawingml.chart+xml"/>
  <Override PartName="/xl/drawings/drawing43.xml" ContentType="application/vnd.openxmlformats-officedocument.drawing+xml"/>
  <Override PartName="/xl/charts/chart177.xml" ContentType="application/vnd.openxmlformats-officedocument.drawingml.chart+xml"/>
  <Override PartName="/xl/charts/chart176.xml" ContentType="application/vnd.openxmlformats-officedocument.drawingml.chart+xml"/>
  <Override PartName="/xl/drawings/drawing42.xml" ContentType="application/vnd.openxmlformats-officedocument.drawing+xml"/>
  <Override PartName="/xl/charts/chart179.xml" ContentType="application/vnd.openxmlformats-officedocument.drawingml.chart+xml"/>
  <Override PartName="/xl/worksheets/sheet3.xml" ContentType="application/vnd.openxmlformats-officedocument.spreadsheetml.worksheet+xml"/>
  <Override PartName="/xl/worksheets/sheet2.xml" ContentType="application/vnd.openxmlformats-officedocument.spreadsheetml.worksheet+xml"/>
  <Override PartName="/xl/charts/chart99.xml" ContentType="application/vnd.openxmlformats-officedocument.drawingml.chart+xml"/>
  <Override PartName="/xl/charts/chart105.xml" ContentType="application/vnd.openxmlformats-officedocument.drawingml.chart+xml"/>
  <Override PartName="/xl/charts/chart97.xml" ContentType="application/vnd.openxmlformats-officedocument.drawingml.chart+xml"/>
  <Override PartName="/xl/drawings/drawing9.xml" ContentType="application/vnd.openxmlformats-officedocument.drawing+xml"/>
  <Override PartName="/xl/theme/themeOverride3.xml" ContentType="application/vnd.openxmlformats-officedocument.themeOverride+xml"/>
  <Override PartName="/xl/charts/chart18.xml" ContentType="application/vnd.openxmlformats-officedocument.drawingml.chart+xml"/>
  <Override PartName="/xl/charts/chart17.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7.xml" ContentType="application/vnd.openxmlformats-officedocument.drawing+xml"/>
  <Override PartName="/xl/theme/themeOverride2.xml" ContentType="application/vnd.openxmlformats-officedocument.themeOverride+xml"/>
  <Override PartName="/xl/charts/chart13.xml" ContentType="application/vnd.openxmlformats-officedocument.drawingml.chart+xml"/>
  <Override PartName="/xl/theme/themeOverride1.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drawings/drawing14.xml" ContentType="application/vnd.openxmlformats-officedocument.drawing+xml"/>
  <Override PartName="/xl/charts/chart98.xml" ContentType="application/vnd.openxmlformats-officedocument.drawingml.chart+xml"/>
  <Override PartName="/xl/theme/themeOverride4.xml" ContentType="application/vnd.openxmlformats-officedocument.themeOverride+xml"/>
  <Override PartName="/xl/charts/chart40.xml" ContentType="application/vnd.openxmlformats-officedocument.drawingml.chart+xml"/>
  <Override PartName="/xl/charts/chart39.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5.xml" ContentType="application/vnd.openxmlformats-officedocument.drawingml.chart+xml"/>
  <Override PartName="/xl/theme/themeOverride5.xml" ContentType="application/vnd.openxmlformats-officedocument.themeOverride+xml"/>
  <Override PartName="/xl/charts/chart44.xml" ContentType="application/vnd.openxmlformats-officedocument.drawingml.chart+xml"/>
  <Override PartName="/xl/charts/chart38.xml" ContentType="application/vnd.openxmlformats-officedocument.drawingml.chart+xml"/>
  <Override PartName="/xl/charts/chart37.xml" ContentType="application/vnd.openxmlformats-officedocument.drawingml.chart+xml"/>
  <Override PartName="/xl/charts/chart36.xml" ContentType="application/vnd.openxmlformats-officedocument.drawingml.chart+xml"/>
  <Override PartName="/xl/charts/chart31.xml" ContentType="application/vnd.openxmlformats-officedocument.drawingml.chart+xml"/>
  <Override PartName="/xl/charts/chart30.xml" ContentType="application/vnd.openxmlformats-officedocument.drawingml.chart+xml"/>
  <Override PartName="/xl/charts/chart29.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3.xml" ContentType="application/vnd.openxmlformats-officedocument.drawing+xml"/>
  <Override PartName="/xl/charts/chart35.xml" ContentType="application/vnd.openxmlformats-officedocument.drawingml.chart+xml"/>
  <Override PartName="/xl/charts/chart34.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8.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charts/chart4.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drawings/drawing15.xml" ContentType="application/vnd.openxmlformats-officedocument.drawing+xml"/>
  <Override PartName="/xl/charts/chart79.xml" ContentType="application/vnd.openxmlformats-officedocument.drawingml.chart+xml"/>
  <Override PartName="/xl/charts/chart78.xml" ContentType="application/vnd.openxmlformats-officedocument.drawingml.chart+xml"/>
  <Override PartName="/xl/charts/chart77.xml" ContentType="application/vnd.openxmlformats-officedocument.drawingml.chart+xml"/>
  <Override PartName="/xl/charts/chart76.xml" ContentType="application/vnd.openxmlformats-officedocument.drawingml.chart+xml"/>
  <Override PartName="/xl/charts/chart80.xml" ContentType="application/vnd.openxmlformats-officedocument.drawingml.chart+xml"/>
  <Override PartName="/xl/drawings/drawing22.xml" ContentType="application/vnd.openxmlformats-officedocument.drawing+xml"/>
  <Override PartName="/xl/charts/chart81.xml" ContentType="application/vnd.openxmlformats-officedocument.drawingml.chart+xml"/>
  <Override PartName="/xl/drawings/drawing21.xml" ContentType="application/vnd.openxmlformats-officedocument.drawing+xml"/>
  <Override PartName="/xl/charts/chart75.xml" ContentType="application/vnd.openxmlformats-officedocument.drawingml.chart+xml"/>
  <Override PartName="/xl/drawings/drawing20.xml" ContentType="application/vnd.openxmlformats-officedocument.drawing+xml"/>
  <Override PartName="/xl/charts/chart70.xml" ContentType="application/vnd.openxmlformats-officedocument.drawingml.chart+xml"/>
  <Override PartName="/xl/charts/chart69.xml" ContentType="application/vnd.openxmlformats-officedocument.drawingml.chart+xml"/>
  <Override PartName="/xl/charts/chart68.xml" ContentType="application/vnd.openxmlformats-officedocument.drawingml.chart+xml"/>
  <Override PartName="/xl/charts/chart74.xml" ContentType="application/vnd.openxmlformats-officedocument.drawingml.chart+xml"/>
  <Override PartName="/xl/charts/chart73.xml" ContentType="application/vnd.openxmlformats-officedocument.drawingml.chart+xml"/>
  <Override PartName="/xl/charts/chart72.xml" ContentType="application/vnd.openxmlformats-officedocument.drawingml.chart+xml"/>
  <Override PartName="/xl/charts/chart7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94.xml" ContentType="application/vnd.openxmlformats-officedocument.drawingml.chart+xml"/>
  <Override PartName="/xl/charts/chart93.xml" ContentType="application/vnd.openxmlformats-officedocument.drawingml.chart+xml"/>
  <Override PartName="/xl/charts/chart92.xml" ContentType="application/vnd.openxmlformats-officedocument.drawingml.chart+xml"/>
  <Override PartName="/xl/charts/chart91.xml" ContentType="application/vnd.openxmlformats-officedocument.drawingml.chart+xml"/>
  <Override PartName="/xl/charts/chart95.xml" ContentType="application/vnd.openxmlformats-officedocument.drawingml.chart+xml"/>
  <Override PartName="/xl/drawings/drawing25.xml" ContentType="application/vnd.openxmlformats-officedocument.drawing+xml"/>
  <Override PartName="/xl/charts/chart96.xml" ContentType="application/vnd.openxmlformats-officedocument.drawingml.chart+xml"/>
  <Override PartName="/xl/drawings/drawing23.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drawings/drawing24.xml" ContentType="application/vnd.openxmlformats-officedocument.drawing+xml"/>
  <Override PartName="/xl/charts/chart90.xml" ContentType="application/vnd.openxmlformats-officedocument.drawingml.chart+xml"/>
  <Override PartName="/xl/charts/chart89.xml" ContentType="application/vnd.openxmlformats-officedocument.drawingml.chart+xml"/>
  <Override PartName="/xl/charts/chart88.xml" ContentType="application/vnd.openxmlformats-officedocument.drawingml.chart+xml"/>
  <Override PartName="/xl/charts/chart67.xml" ContentType="application/vnd.openxmlformats-officedocument.drawingml.chart+xml"/>
  <Override PartName="/xl/charts/chart52.xml" ContentType="application/vnd.openxmlformats-officedocument.drawingml.chart+xml"/>
  <Override PartName="/xl/charts/chart60.xml" ContentType="application/vnd.openxmlformats-officedocument.drawingml.chart+xml"/>
  <Override PartName="/xl/drawings/drawing16.xml" ContentType="application/vnd.openxmlformats-officedocument.drawing+xml"/>
  <Override PartName="/xl/drawings/drawing18.xml" ContentType="application/vnd.openxmlformats-officedocument.drawing+xml"/>
  <Override PartName="/xl/charts/chart55.xml" ContentType="application/vnd.openxmlformats-officedocument.drawingml.chart+xml"/>
  <Override PartName="/xl/charts/chart53.xml" ContentType="application/vnd.openxmlformats-officedocument.drawingml.chart+xml"/>
  <Override PartName="/xl/charts/chart58.xml" ContentType="application/vnd.openxmlformats-officedocument.drawingml.chart+xml"/>
  <Override PartName="/xl/charts/chart54.xml" ContentType="application/vnd.openxmlformats-officedocument.drawingml.chart+xml"/>
  <Override PartName="/xl/charts/chart57.xml" ContentType="application/vnd.openxmlformats-officedocument.drawingml.chart+xml"/>
  <Override PartName="/xl/charts/chart59.xml" ContentType="application/vnd.openxmlformats-officedocument.drawingml.chart+xml"/>
  <Override PartName="/xl/charts/chart56.xml" ContentType="application/vnd.openxmlformats-officedocument.drawingml.chart+xml"/>
  <Override PartName="/xl/charts/chart51.xml" ContentType="application/vnd.openxmlformats-officedocument.drawingml.chart+xml"/>
  <Override PartName="/xl/charts/chart50.xml" ContentType="application/vnd.openxmlformats-officedocument.drawingml.chart+xml"/>
  <Override PartName="/xl/charts/chart62.xml" ContentType="application/vnd.openxmlformats-officedocument.drawingml.chart+xml"/>
  <Override PartName="/xl/charts/chart46.xml" ContentType="application/vnd.openxmlformats-officedocument.drawingml.chart+xml"/>
  <Override PartName="/xl/drawings/drawing19.xml" ContentType="application/vnd.openxmlformats-officedocument.drawing+xml"/>
  <Override PartName="/xl/drawings/drawing17.xml" ContentType="application/vnd.openxmlformats-officedocument.drawing+xml"/>
  <Override PartName="/xl/charts/chart66.xml" ContentType="application/vnd.openxmlformats-officedocument.drawingml.chart+xml"/>
  <Override PartName="/xl/charts/chart61.xml" ContentType="application/vnd.openxmlformats-officedocument.drawingml.chart+xml"/>
  <Override PartName="/xl/charts/chart47.xml" ContentType="application/vnd.openxmlformats-officedocument.drawingml.chart+xml"/>
  <Override PartName="/xl/charts/chart65.xml" ContentType="application/vnd.openxmlformats-officedocument.drawingml.chart+xml"/>
  <Override PartName="/xl/charts/chart48.xml" ContentType="application/vnd.openxmlformats-officedocument.drawingml.chart+xml"/>
  <Override PartName="/xl/charts/chart63.xml" ContentType="application/vnd.openxmlformats-officedocument.drawingml.chart+xml"/>
  <Override PartName="/xl/charts/chart49.xml" ContentType="application/vnd.openxmlformats-officedocument.drawingml.chart+xml"/>
  <Override PartName="/xl/charts/chart64.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25" yWindow="-15" windowWidth="11430" windowHeight="5580" tabRatio="951" activeTab="4"/>
  </bookViews>
  <sheets>
    <sheet name="Titulní" sheetId="183" r:id="rId1"/>
    <sheet name="Obsah" sheetId="190" r:id="rId2"/>
    <sheet name="Úvod" sheetId="191" r:id="rId3"/>
    <sheet name="1" sheetId="186" r:id="rId4"/>
    <sheet name="2" sheetId="192" r:id="rId5"/>
    <sheet name="3" sheetId="7" r:id="rId6"/>
    <sheet name="4.1" sheetId="128" r:id="rId7"/>
    <sheet name="4.2" sheetId="127" r:id="rId8"/>
    <sheet name="4.3" sheetId="132" r:id="rId9"/>
    <sheet name="5.1" sheetId="53" r:id="rId10"/>
    <sheet name="5.2" sheetId="131" r:id="rId11"/>
    <sheet name="5.3" sheetId="130" r:id="rId12"/>
    <sheet name="5.4" sheetId="147" r:id="rId13"/>
    <sheet name="6" sheetId="77" r:id="rId14"/>
    <sheet name="7.1" sheetId="129" r:id="rId15"/>
    <sheet name="7.2" sheetId="57" r:id="rId16"/>
    <sheet name="8.1" sheetId="146" r:id="rId17"/>
    <sheet name="8.2" sheetId="168" r:id="rId18"/>
    <sheet name="14.2" sheetId="118" state="hidden" r:id="rId19"/>
    <sheet name="14.3" sheetId="112" state="hidden" r:id="rId20"/>
    <sheet name="14.4" sheetId="119" state="hidden" r:id="rId21"/>
    <sheet name="14.5" sheetId="113" state="hidden" r:id="rId22"/>
    <sheet name="14.6" sheetId="120" state="hidden" r:id="rId23"/>
    <sheet name="14.7" sheetId="114" state="hidden" r:id="rId24"/>
    <sheet name="14.8" sheetId="121" state="hidden" r:id="rId25"/>
    <sheet name="14.9" sheetId="115" state="hidden" r:id="rId26"/>
    <sheet name="14.10" sheetId="122" state="hidden" r:id="rId27"/>
    <sheet name="14.11" sheetId="116" state="hidden" r:id="rId28"/>
    <sheet name="14.12" sheetId="123" state="hidden" r:id="rId29"/>
    <sheet name="14.13" sheetId="117" state="hidden" r:id="rId30"/>
    <sheet name="14.14" sheetId="124" state="hidden" r:id="rId31"/>
    <sheet name="8.3" sheetId="169" r:id="rId32"/>
    <sheet name="8.4" sheetId="170" r:id="rId33"/>
    <sheet name="8.5" sheetId="171" r:id="rId34"/>
    <sheet name="8.6" sheetId="172" r:id="rId35"/>
    <sheet name="8.7" sheetId="173" r:id="rId36"/>
    <sheet name="8.8" sheetId="174" r:id="rId37"/>
    <sheet name="8.9" sheetId="175" r:id="rId38"/>
    <sheet name="8.10" sheetId="176" r:id="rId39"/>
    <sheet name="8.11" sheetId="177" r:id="rId40"/>
    <sheet name="8.12" sheetId="178" r:id="rId41"/>
    <sheet name="8.13" sheetId="179" r:id="rId42"/>
    <sheet name="8.14" sheetId="180" r:id="rId43"/>
    <sheet name="9" sheetId="161" r:id="rId44"/>
    <sheet name="10.1" sheetId="189" r:id="rId45"/>
    <sheet name="10.2" sheetId="188" r:id="rId46"/>
    <sheet name="10.3" sheetId="163" r:id="rId47"/>
    <sheet name="10.4" sheetId="167" r:id="rId48"/>
  </sheets>
  <definedNames>
    <definedName name="Datum_OTE">"2. 5. 2017"</definedName>
    <definedName name="_xlnm.Print_Area" localSheetId="3">'1'!$A$1:$B$40</definedName>
    <definedName name="_xlnm.Print_Area" localSheetId="44">'10.1'!$A$1:$L$32</definedName>
    <definedName name="_xlnm.Print_Area" localSheetId="16">'8.1'!$A$1:$I$47</definedName>
    <definedName name="_xlnm.Print_Area" localSheetId="38">'8.10'!$A$1:$I$47</definedName>
    <definedName name="_xlnm.Print_Area" localSheetId="39">'8.11'!$A$1:$I$47</definedName>
    <definedName name="_xlnm.Print_Area" localSheetId="40">'8.12'!$A$1:$I$47</definedName>
    <definedName name="_xlnm.Print_Area" localSheetId="41">'8.13'!$A$1:$I$47</definedName>
    <definedName name="_xlnm.Print_Area" localSheetId="42">'8.14'!$A$1:$I$47</definedName>
    <definedName name="_xlnm.Print_Area" localSheetId="17">'8.2'!$A$1:$I$47</definedName>
    <definedName name="_xlnm.Print_Area" localSheetId="31">'8.3'!$A$1:$I$47</definedName>
    <definedName name="_xlnm.Print_Area" localSheetId="32">'8.4'!$A$1:$I$47</definedName>
    <definedName name="_xlnm.Print_Area" localSheetId="33">'8.5'!$A$1:$I$47</definedName>
    <definedName name="_xlnm.Print_Area" localSheetId="34">'8.6'!$A$1:$I$47</definedName>
    <definedName name="_xlnm.Print_Area" localSheetId="35">'8.7'!$A$1:$I$47</definedName>
    <definedName name="_xlnm.Print_Area" localSheetId="36">'8.8'!$A$1:$I$47</definedName>
    <definedName name="_xlnm.Print_Area" localSheetId="37">'8.9'!$A$1:$I$47</definedName>
    <definedName name="_xlnm.Print_Area" localSheetId="43">'9'!$A$1:$M$45</definedName>
  </definedNames>
  <calcPr calcId="145621"/>
</workbook>
</file>

<file path=xl/calcChain.xml><?xml version="1.0" encoding="utf-8"?>
<calcChain xmlns="http://schemas.openxmlformats.org/spreadsheetml/2006/main">
  <c r="E15" i="189" l="1"/>
  <c r="D15" i="189"/>
  <c r="D16" i="189"/>
  <c r="E16" i="189"/>
  <c r="D10" i="189"/>
  <c r="E10" i="189"/>
  <c r="D9" i="189"/>
  <c r="E9" i="189"/>
  <c r="L1" i="189"/>
  <c r="N1" i="188"/>
  <c r="C4" i="167"/>
  <c r="F12" i="189" l="1"/>
  <c r="H6" i="189"/>
  <c r="H7" i="189" s="1"/>
  <c r="F6" i="189"/>
  <c r="N11" i="188"/>
  <c r="N10" i="188"/>
  <c r="N5" i="188"/>
  <c r="N4" i="188"/>
  <c r="F7" i="189" l="1"/>
  <c r="F10" i="189" s="1"/>
  <c r="N6" i="188"/>
  <c r="F13" i="189"/>
  <c r="N12" i="188"/>
  <c r="M1" i="167"/>
  <c r="K1" i="163"/>
  <c r="M1" i="161"/>
  <c r="I1" i="180"/>
  <c r="I1" i="179"/>
  <c r="I1" i="178"/>
  <c r="I1" i="177"/>
  <c r="I1" i="176"/>
  <c r="I1" i="175"/>
  <c r="I1" i="174"/>
  <c r="I1" i="173"/>
  <c r="I1" i="172"/>
  <c r="I1" i="171"/>
  <c r="I1" i="170"/>
  <c r="I1" i="169"/>
  <c r="I1" i="168"/>
  <c r="I1" i="146"/>
  <c r="J1" i="57"/>
  <c r="N1" i="129"/>
  <c r="M1" i="77"/>
  <c r="M1" i="147"/>
  <c r="P1" i="130"/>
  <c r="N1" i="131"/>
  <c r="N1" i="53"/>
  <c r="P1" i="132"/>
  <c r="N1" i="127"/>
  <c r="N1" i="128"/>
  <c r="N1" i="7"/>
  <c r="K27" i="146" l="1"/>
  <c r="T4" i="161" l="1"/>
  <c r="S4" i="161"/>
  <c r="R4" i="161"/>
  <c r="Q4" i="161"/>
  <c r="P4" i="161"/>
  <c r="O4" i="161"/>
  <c r="K34" i="180" l="1"/>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6" i="146"/>
  <c r="K35" i="146"/>
  <c r="K34" i="146"/>
  <c r="K33" i="146"/>
  <c r="K32" i="146"/>
  <c r="K31" i="146"/>
  <c r="K30" i="146"/>
  <c r="K29" i="146"/>
  <c r="K26" i="146"/>
  <c r="K25" i="146"/>
  <c r="K24" i="146"/>
  <c r="K23" i="146"/>
  <c r="K22" i="146"/>
  <c r="K21" i="146"/>
  <c r="K20" i="146"/>
  <c r="K19" i="146"/>
  <c r="K18" i="146"/>
  <c r="K17" i="146"/>
  <c r="K16" i="146"/>
  <c r="K15" i="146"/>
  <c r="K14" i="146"/>
  <c r="K13" i="146"/>
  <c r="K12" i="146"/>
  <c r="K11"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C24" i="163" l="1"/>
  <c r="I24" i="163"/>
  <c r="I4" i="163" l="1"/>
  <c r="C4" i="163" l="1"/>
  <c r="A23" i="7" l="1"/>
  <c r="A21" i="7" l="1"/>
  <c r="A20" i="7"/>
  <c r="A18" i="7" l="1"/>
  <c r="A22" i="7" l="1"/>
  <c r="A19" i="7" l="1"/>
  <c r="M1" i="113" l="1"/>
  <c r="M1" i="117"/>
  <c r="M1" i="123"/>
  <c r="M1" i="121"/>
  <c r="M1" i="114"/>
  <c r="M1" i="120"/>
  <c r="M1" i="119"/>
  <c r="M1" i="115"/>
  <c r="M1" i="124"/>
  <c r="M1" i="122"/>
  <c r="M1" i="112"/>
  <c r="M1" i="116"/>
  <c r="M1" i="118"/>
  <c r="B14" i="167" l="1"/>
  <c r="B5" i="167"/>
  <c r="E5" i="167" s="1"/>
  <c r="B13" i="167"/>
  <c r="D13" i="167" s="1"/>
  <c r="B10" i="167"/>
  <c r="D10" i="167" s="1"/>
  <c r="B11" i="167"/>
  <c r="B19" i="167"/>
  <c r="D19" i="167" s="1"/>
  <c r="B9" i="167"/>
  <c r="D9" i="167" s="1"/>
  <c r="B17" i="167"/>
  <c r="E17" i="167" s="1"/>
  <c r="B6" i="167"/>
  <c r="B18" i="167"/>
  <c r="D18" i="167" s="1"/>
  <c r="B7" i="167"/>
  <c r="E7" i="167" s="1"/>
  <c r="B15" i="167"/>
  <c r="E15" i="167" s="1"/>
  <c r="B8" i="167"/>
  <c r="D8" i="167" s="1"/>
  <c r="B12" i="167"/>
  <c r="D12" i="167" s="1"/>
  <c r="B16" i="167"/>
  <c r="D16" i="167" s="1"/>
  <c r="B20" i="167"/>
  <c r="D20" i="167" s="1"/>
  <c r="D5" i="167"/>
  <c r="E6" i="167"/>
  <c r="D6" i="167"/>
  <c r="D7" i="167"/>
  <c r="E11" i="167"/>
  <c r="D11" i="167"/>
  <c r="D14" i="167"/>
  <c r="E14" i="167"/>
  <c r="E16" i="167" l="1"/>
  <c r="D17" i="167"/>
  <c r="E19" i="167"/>
  <c r="E20" i="167"/>
  <c r="D15" i="167"/>
  <c r="B4" i="167"/>
  <c r="D4" i="167"/>
  <c r="E4" i="167"/>
  <c r="P8" i="161" l="1"/>
  <c r="P11" i="161"/>
  <c r="P13" i="161"/>
  <c r="P7" i="161"/>
  <c r="P17" i="161"/>
  <c r="P16" i="161"/>
  <c r="P14" i="161"/>
  <c r="P18" i="161"/>
  <c r="P19" i="161"/>
  <c r="P21" i="161"/>
  <c r="P15" i="161"/>
  <c r="P6" i="161"/>
  <c r="P10" i="161"/>
  <c r="P20" i="161"/>
  <c r="P9" i="161"/>
  <c r="P12" i="161"/>
  <c r="F7" i="129" l="1"/>
  <c r="C7" i="129"/>
  <c r="N12" i="129"/>
  <c r="J7" i="129"/>
  <c r="K7" i="129"/>
  <c r="I7" i="129"/>
  <c r="N9" i="129"/>
  <c r="N13" i="129"/>
  <c r="D7" i="129"/>
  <c r="G7" i="129"/>
  <c r="E7" i="129"/>
  <c r="N10" i="129"/>
  <c r="N14" i="129"/>
  <c r="L7" i="129"/>
  <c r="M7" i="129"/>
  <c r="H7" i="129"/>
  <c r="N11" i="129"/>
  <c r="N15" i="129"/>
  <c r="B7" i="129"/>
  <c r="N8" i="129"/>
  <c r="K6" i="129" l="1"/>
  <c r="H6" i="129"/>
  <c r="E6" i="129"/>
  <c r="N6" i="129"/>
  <c r="B6" i="129"/>
  <c r="N30" i="180" l="1"/>
  <c r="N30" i="179"/>
  <c r="N30" i="177"/>
  <c r="N30" i="175"/>
  <c r="N30" i="174"/>
  <c r="N30" i="173"/>
  <c r="M30" i="180"/>
  <c r="M30" i="179"/>
  <c r="M30" i="177"/>
  <c r="M30" i="175"/>
  <c r="M30" i="174"/>
  <c r="M30" i="173"/>
  <c r="L30" i="180"/>
  <c r="L30" i="179"/>
  <c r="L31" i="177"/>
  <c r="L30" i="175"/>
  <c r="L30" i="174"/>
  <c r="L30" i="173"/>
  <c r="N31" i="178"/>
  <c r="N31" i="176"/>
  <c r="N31" i="172"/>
  <c r="N32" i="146"/>
  <c r="M31" i="178"/>
  <c r="M31" i="176"/>
  <c r="M31" i="172"/>
  <c r="M32" i="146"/>
  <c r="L31" i="178"/>
  <c r="L31" i="176"/>
  <c r="L32" i="172"/>
  <c r="L32" i="146"/>
  <c r="L30" i="171"/>
  <c r="M30" i="171"/>
  <c r="N30" i="171"/>
  <c r="N30" i="170"/>
  <c r="M30" i="170"/>
  <c r="L30" i="170"/>
  <c r="N30" i="169"/>
  <c r="M30" i="169"/>
  <c r="L31" i="169"/>
  <c r="N32" i="168"/>
  <c r="N28" i="168"/>
  <c r="L29" i="168"/>
  <c r="M28" i="168"/>
  <c r="L28" i="168"/>
  <c r="N29" i="172"/>
  <c r="M29" i="172"/>
  <c r="M30" i="146"/>
  <c r="L29" i="178"/>
  <c r="L30" i="146"/>
  <c r="M28" i="171"/>
  <c r="N28" i="170"/>
  <c r="L28" i="170"/>
  <c r="M28" i="169"/>
  <c r="N31" i="168"/>
  <c r="L27" i="168"/>
  <c r="M34" i="171"/>
  <c r="L34" i="170"/>
  <c r="L27" i="169"/>
  <c r="N30" i="168"/>
  <c r="M33" i="171"/>
  <c r="N33" i="169"/>
  <c r="L34" i="169"/>
  <c r="L30" i="168"/>
  <c r="N29" i="180"/>
  <c r="N29" i="179"/>
  <c r="N29" i="177"/>
  <c r="N29" i="175"/>
  <c r="N29" i="174"/>
  <c r="N29" i="173"/>
  <c r="M29" i="180"/>
  <c r="M29" i="179"/>
  <c r="M29" i="177"/>
  <c r="M29" i="175"/>
  <c r="M29" i="174"/>
  <c r="M29" i="173"/>
  <c r="L29" i="180"/>
  <c r="L29" i="179"/>
  <c r="L30" i="177"/>
  <c r="L29" i="175"/>
  <c r="L29" i="174"/>
  <c r="L29" i="173"/>
  <c r="N30" i="178"/>
  <c r="N30" i="176"/>
  <c r="N30" i="172"/>
  <c r="N31" i="146"/>
  <c r="M30" i="178"/>
  <c r="M30" i="176"/>
  <c r="M30" i="172"/>
  <c r="M31" i="146"/>
  <c r="L30" i="178"/>
  <c r="L30" i="176"/>
  <c r="L31" i="172"/>
  <c r="L31" i="146"/>
  <c r="L29" i="171"/>
  <c r="M29" i="171"/>
  <c r="N29" i="171"/>
  <c r="N29" i="170"/>
  <c r="M29" i="170"/>
  <c r="L29" i="170"/>
  <c r="N29" i="169"/>
  <c r="M29" i="169"/>
  <c r="L30" i="169"/>
  <c r="M32" i="168"/>
  <c r="M29" i="178"/>
  <c r="L30" i="172"/>
  <c r="L28" i="171"/>
  <c r="M28" i="170"/>
  <c r="L29" i="169"/>
  <c r="N34" i="169"/>
  <c r="N34" i="168"/>
  <c r="L34" i="178"/>
  <c r="L33" i="171"/>
  <c r="L33" i="170"/>
  <c r="L32" i="168"/>
  <c r="N31" i="171"/>
  <c r="M33" i="168"/>
  <c r="N28" i="180"/>
  <c r="N28" i="179"/>
  <c r="N28" i="177"/>
  <c r="N28" i="175"/>
  <c r="N28" i="174"/>
  <c r="N28" i="173"/>
  <c r="M28" i="180"/>
  <c r="M28" i="179"/>
  <c r="M28" i="177"/>
  <c r="M28" i="175"/>
  <c r="M28" i="174"/>
  <c r="M28" i="173"/>
  <c r="L28" i="180"/>
  <c r="L28" i="179"/>
  <c r="L29" i="177"/>
  <c r="L28" i="175"/>
  <c r="L28" i="174"/>
  <c r="L28" i="173"/>
  <c r="N29" i="178"/>
  <c r="N29" i="176"/>
  <c r="N30" i="146"/>
  <c r="M29" i="176"/>
  <c r="L29" i="176"/>
  <c r="N28" i="171"/>
  <c r="N28" i="169"/>
  <c r="N27" i="168"/>
  <c r="N34" i="170"/>
  <c r="L35" i="172"/>
  <c r="M33" i="169"/>
  <c r="L31" i="168"/>
  <c r="L32" i="169"/>
  <c r="N27" i="180"/>
  <c r="N27" i="179"/>
  <c r="N27" i="177"/>
  <c r="N27" i="175"/>
  <c r="N27" i="174"/>
  <c r="N27" i="173"/>
  <c r="M27" i="180"/>
  <c r="M27" i="179"/>
  <c r="M27" i="177"/>
  <c r="M27" i="175"/>
  <c r="M27" i="174"/>
  <c r="M27" i="173"/>
  <c r="L27" i="180"/>
  <c r="L27" i="179"/>
  <c r="L28" i="177"/>
  <c r="L27" i="175"/>
  <c r="L27" i="174"/>
  <c r="L27" i="173"/>
  <c r="N28" i="178"/>
  <c r="N28" i="176"/>
  <c r="N28" i="172"/>
  <c r="N29" i="146"/>
  <c r="M28" i="178"/>
  <c r="M28" i="176"/>
  <c r="M28" i="172"/>
  <c r="M29" i="146"/>
  <c r="L28" i="178"/>
  <c r="L28" i="176"/>
  <c r="L29" i="172"/>
  <c r="L29" i="146"/>
  <c r="L27" i="171"/>
  <c r="M27" i="171"/>
  <c r="N27" i="171"/>
  <c r="N27" i="170"/>
  <c r="M27" i="170"/>
  <c r="L27" i="170"/>
  <c r="N27" i="169"/>
  <c r="M27" i="169"/>
  <c r="L28" i="169"/>
  <c r="M31" i="168"/>
  <c r="M27" i="168"/>
  <c r="L34" i="168"/>
  <c r="L34" i="179"/>
  <c r="L34" i="175"/>
  <c r="L34" i="174"/>
  <c r="N35" i="178"/>
  <c r="N35" i="176"/>
  <c r="N36" i="146"/>
  <c r="M35" i="178"/>
  <c r="M35" i="172"/>
  <c r="L35" i="178"/>
  <c r="L35" i="176"/>
  <c r="L36" i="146"/>
  <c r="L34" i="171"/>
  <c r="N34" i="171"/>
  <c r="M34" i="169"/>
  <c r="L34" i="176"/>
  <c r="N33" i="171"/>
  <c r="M34" i="168"/>
  <c r="N29" i="168"/>
  <c r="L31" i="170"/>
  <c r="N34" i="180"/>
  <c r="N34" i="179"/>
  <c r="N34" i="177"/>
  <c r="N34" i="175"/>
  <c r="N34" i="174"/>
  <c r="N34" i="173"/>
  <c r="M34" i="180"/>
  <c r="M34" i="179"/>
  <c r="M34" i="177"/>
  <c r="M34" i="175"/>
  <c r="M34" i="174"/>
  <c r="M34" i="173"/>
  <c r="L34" i="180"/>
  <c r="L27" i="177"/>
  <c r="L34" i="173"/>
  <c r="N35" i="172"/>
  <c r="M35" i="176"/>
  <c r="M36" i="146"/>
  <c r="L28" i="172"/>
  <c r="M34" i="170"/>
  <c r="L33" i="168"/>
  <c r="N33" i="170"/>
  <c r="N33" i="168"/>
  <c r="M31" i="169"/>
  <c r="N33" i="180"/>
  <c r="N33" i="179"/>
  <c r="N33" i="177"/>
  <c r="N33" i="175"/>
  <c r="N33" i="174"/>
  <c r="N33" i="173"/>
  <c r="M33" i="180"/>
  <c r="M33" i="179"/>
  <c r="M33" i="177"/>
  <c r="M33" i="175"/>
  <c r="M33" i="174"/>
  <c r="M33" i="173"/>
  <c r="L33" i="180"/>
  <c r="L33" i="179"/>
  <c r="L34" i="177"/>
  <c r="L33" i="175"/>
  <c r="L33" i="174"/>
  <c r="L33" i="173"/>
  <c r="N34" i="178"/>
  <c r="N34" i="176"/>
  <c r="N34" i="172"/>
  <c r="N35" i="146"/>
  <c r="M34" i="178"/>
  <c r="M34" i="176"/>
  <c r="M34" i="172"/>
  <c r="M35" i="146"/>
  <c r="L35" i="146"/>
  <c r="M33" i="170"/>
  <c r="M30" i="168"/>
  <c r="M31" i="170"/>
  <c r="N32" i="180"/>
  <c r="N32" i="179"/>
  <c r="N32" i="177"/>
  <c r="N32" i="175"/>
  <c r="N32" i="174"/>
  <c r="N32" i="173"/>
  <c r="M32" i="180"/>
  <c r="M32" i="179"/>
  <c r="M32" i="177"/>
  <c r="M32" i="175"/>
  <c r="M32" i="174"/>
  <c r="M32" i="173"/>
  <c r="L32" i="180"/>
  <c r="L32" i="179"/>
  <c r="L33" i="177"/>
  <c r="L32" i="175"/>
  <c r="L32" i="174"/>
  <c r="L32" i="173"/>
  <c r="N33" i="178"/>
  <c r="N33" i="176"/>
  <c r="N33" i="172"/>
  <c r="N34" i="146"/>
  <c r="M33" i="178"/>
  <c r="M33" i="176"/>
  <c r="M33" i="172"/>
  <c r="M34" i="146"/>
  <c r="L33" i="178"/>
  <c r="L33" i="176"/>
  <c r="L34" i="172"/>
  <c r="L34" i="146"/>
  <c r="L32" i="171"/>
  <c r="M32" i="171"/>
  <c r="N32" i="171"/>
  <c r="N32" i="170"/>
  <c r="M32" i="170"/>
  <c r="L32" i="170"/>
  <c r="N32" i="169"/>
  <c r="M32" i="169"/>
  <c r="L33" i="169"/>
  <c r="N31" i="169"/>
  <c r="N31" i="180"/>
  <c r="N31" i="179"/>
  <c r="N31" i="177"/>
  <c r="N31" i="175"/>
  <c r="N31" i="174"/>
  <c r="N31" i="173"/>
  <c r="M31" i="180"/>
  <c r="M31" i="179"/>
  <c r="M31" i="177"/>
  <c r="M31" i="175"/>
  <c r="M31" i="174"/>
  <c r="M31" i="173"/>
  <c r="L31" i="180"/>
  <c r="L31" i="179"/>
  <c r="L32" i="177"/>
  <c r="L31" i="175"/>
  <c r="L31" i="174"/>
  <c r="L31" i="173"/>
  <c r="N32" i="178"/>
  <c r="N32" i="176"/>
  <c r="N32" i="172"/>
  <c r="N33" i="146"/>
  <c r="M32" i="178"/>
  <c r="M32" i="176"/>
  <c r="M32" i="172"/>
  <c r="M33" i="146"/>
  <c r="L32" i="178"/>
  <c r="L32" i="176"/>
  <c r="L33" i="172"/>
  <c r="L33" i="146"/>
  <c r="L31" i="171"/>
  <c r="M31" i="171"/>
  <c r="N31" i="170"/>
  <c r="M29" i="168"/>
  <c r="L12" i="180"/>
  <c r="M14" i="179"/>
  <c r="N16" i="178"/>
  <c r="M20" i="177"/>
  <c r="N23" i="146"/>
  <c r="L25" i="176"/>
  <c r="L12" i="173"/>
  <c r="M14" i="172"/>
  <c r="N16" i="171"/>
  <c r="M20" i="170"/>
  <c r="N22" i="169"/>
  <c r="N10" i="178"/>
  <c r="M16" i="146"/>
  <c r="M21" i="175"/>
  <c r="N15" i="180"/>
  <c r="L18" i="179"/>
  <c r="N21" i="178"/>
  <c r="L24" i="177"/>
  <c r="L11" i="175"/>
  <c r="M13" i="174"/>
  <c r="N15" i="173"/>
  <c r="L18" i="172"/>
  <c r="N21" i="171"/>
  <c r="L24" i="170"/>
  <c r="N12" i="180"/>
  <c r="L20" i="178"/>
  <c r="N25" i="146"/>
  <c r="L25" i="178"/>
  <c r="M14" i="170"/>
  <c r="L22" i="177"/>
  <c r="M16" i="173"/>
  <c r="N25" i="169"/>
  <c r="N15" i="178"/>
  <c r="N10" i="172"/>
  <c r="M15" i="170"/>
  <c r="L13" i="178"/>
  <c r="M24" i="173"/>
  <c r="L14" i="170"/>
  <c r="L11" i="172"/>
  <c r="M11" i="178"/>
  <c r="L15" i="177"/>
  <c r="M18" i="146"/>
  <c r="N19" i="176"/>
  <c r="L22" i="175"/>
  <c r="N25" i="174"/>
  <c r="M11" i="171"/>
  <c r="L15" i="170"/>
  <c r="M17" i="169"/>
  <c r="M20" i="179"/>
  <c r="L25" i="177"/>
  <c r="M10" i="180"/>
  <c r="N12" i="179"/>
  <c r="M16" i="178"/>
  <c r="N18" i="177"/>
  <c r="L22" i="146"/>
  <c r="M23" i="176"/>
  <c r="M10" i="173"/>
  <c r="N12" i="172"/>
  <c r="M16" i="171"/>
  <c r="N18" i="170"/>
  <c r="L21" i="169"/>
  <c r="N25" i="179"/>
  <c r="L15" i="146"/>
  <c r="N18" i="175"/>
  <c r="M23" i="177"/>
  <c r="L12" i="175"/>
  <c r="N16" i="173"/>
  <c r="M21" i="171"/>
  <c r="L20" i="172"/>
  <c r="M19" i="177"/>
  <c r="L13" i="175"/>
  <c r="M20" i="173"/>
  <c r="L25" i="171"/>
  <c r="M21" i="146"/>
  <c r="N17" i="169"/>
  <c r="N13" i="172"/>
  <c r="L24" i="179"/>
  <c r="M22" i="178"/>
  <c r="N11" i="178"/>
  <c r="M18" i="170"/>
  <c r="N23" i="170"/>
  <c r="N22" i="180"/>
  <c r="L25" i="179"/>
  <c r="L13" i="146"/>
  <c r="M14" i="176"/>
  <c r="N16" i="175"/>
  <c r="M20" i="174"/>
  <c r="N22" i="173"/>
  <c r="L25" i="172"/>
  <c r="L12" i="169"/>
  <c r="M14" i="177"/>
  <c r="L19" i="176"/>
  <c r="L11" i="178"/>
  <c r="M13" i="177"/>
  <c r="N16" i="146"/>
  <c r="L18" i="176"/>
  <c r="N21" i="175"/>
  <c r="L24" i="174"/>
  <c r="L11" i="171"/>
  <c r="M13" i="170"/>
  <c r="N15" i="169"/>
  <c r="M16" i="179"/>
  <c r="L21" i="177"/>
  <c r="N17" i="180"/>
  <c r="N23" i="174"/>
  <c r="N10" i="171"/>
  <c r="M15" i="169"/>
  <c r="M14" i="175"/>
  <c r="M18" i="171"/>
  <c r="L24" i="146"/>
  <c r="M14" i="171"/>
  <c r="L19" i="169"/>
  <c r="M22" i="175"/>
  <c r="L17" i="178"/>
  <c r="L21" i="170"/>
  <c r="M23" i="173"/>
  <c r="M17" i="180"/>
  <c r="N19" i="179"/>
  <c r="L22" i="178"/>
  <c r="N25" i="177"/>
  <c r="M11" i="175"/>
  <c r="L15" i="174"/>
  <c r="M17" i="173"/>
  <c r="N19" i="172"/>
  <c r="L22" i="171"/>
  <c r="N25" i="170"/>
  <c r="N16" i="180"/>
  <c r="M21" i="178"/>
  <c r="L21" i="180"/>
  <c r="M23" i="179"/>
  <c r="M11" i="146"/>
  <c r="N12" i="176"/>
  <c r="M16" i="175"/>
  <c r="N18" i="174"/>
  <c r="L21" i="173"/>
  <c r="M23" i="172"/>
  <c r="M10" i="169"/>
  <c r="M23" i="180"/>
  <c r="M10" i="177"/>
  <c r="N17" i="176"/>
  <c r="M21" i="179"/>
  <c r="L13" i="174"/>
  <c r="M20" i="172"/>
  <c r="L25" i="170"/>
  <c r="N14" i="179"/>
  <c r="N12" i="174"/>
  <c r="L22" i="170"/>
  <c r="L12" i="179"/>
  <c r="N16" i="174"/>
  <c r="M21" i="172"/>
  <c r="N21" i="180"/>
  <c r="N20" i="174"/>
  <c r="M10" i="171"/>
  <c r="L12" i="171"/>
  <c r="N16" i="169"/>
  <c r="N18" i="179"/>
  <c r="M21" i="180"/>
  <c r="N23" i="179"/>
  <c r="N11" i="146"/>
  <c r="L13" i="176"/>
  <c r="M15" i="175"/>
  <c r="L19" i="174"/>
  <c r="M21" i="173"/>
  <c r="N23" i="172"/>
  <c r="N10" i="169"/>
  <c r="N24" i="180"/>
  <c r="N11" i="177"/>
  <c r="M16" i="176"/>
  <c r="L25" i="180"/>
  <c r="L12" i="177"/>
  <c r="M15" i="146"/>
  <c r="N16" i="176"/>
  <c r="M20" i="175"/>
  <c r="N22" i="174"/>
  <c r="L25" i="173"/>
  <c r="L12" i="170"/>
  <c r="M14" i="169"/>
  <c r="N13" i="179"/>
  <c r="M18" i="177"/>
  <c r="N25" i="176"/>
  <c r="M12" i="180"/>
  <c r="N22" i="146"/>
  <c r="L21" i="174"/>
  <c r="N12" i="169"/>
  <c r="M16" i="180"/>
  <c r="L13" i="171"/>
  <c r="N18" i="146"/>
  <c r="N24" i="174"/>
  <c r="N11" i="171"/>
  <c r="M16" i="169"/>
  <c r="N11" i="175"/>
  <c r="N20" i="177"/>
  <c r="M10" i="170"/>
  <c r="N11" i="174"/>
  <c r="N10" i="175"/>
  <c r="L16" i="180"/>
  <c r="M18" i="179"/>
  <c r="N20" i="178"/>
  <c r="M24" i="177"/>
  <c r="L10" i="175"/>
  <c r="N13" i="174"/>
  <c r="L16" i="173"/>
  <c r="M18" i="172"/>
  <c r="N20" i="171"/>
  <c r="M24" i="170"/>
  <c r="L14" i="180"/>
  <c r="M17" i="178"/>
  <c r="M24" i="146"/>
  <c r="N19" i="180"/>
  <c r="L22" i="179"/>
  <c r="N25" i="178"/>
  <c r="M11" i="176"/>
  <c r="L15" i="175"/>
  <c r="M17" i="174"/>
  <c r="N19" i="173"/>
  <c r="L22" i="172"/>
  <c r="N25" i="171"/>
  <c r="N20" i="180"/>
  <c r="L15" i="176"/>
  <c r="L16" i="179"/>
  <c r="M25" i="176"/>
  <c r="M10" i="174"/>
  <c r="N17" i="172"/>
  <c r="M22" i="170"/>
  <c r="N16" i="170"/>
  <c r="M21" i="176"/>
  <c r="L14" i="174"/>
  <c r="N18" i="172"/>
  <c r="M23" i="170"/>
  <c r="M15" i="174"/>
  <c r="M13" i="175"/>
  <c r="N15" i="170"/>
  <c r="L18" i="173"/>
  <c r="N10" i="180"/>
  <c r="L13" i="179"/>
  <c r="M15" i="178"/>
  <c r="L19" i="177"/>
  <c r="M22" i="146"/>
  <c r="N23" i="176"/>
  <c r="N10" i="173"/>
  <c r="L13" i="172"/>
  <c r="M15" i="171"/>
  <c r="L19" i="170"/>
  <c r="M21" i="169"/>
  <c r="N13" i="146"/>
  <c r="L20" i="175"/>
  <c r="M14" i="180"/>
  <c r="N16" i="179"/>
  <c r="M20" i="178"/>
  <c r="N22" i="177"/>
  <c r="L26" i="146"/>
  <c r="L12" i="174"/>
  <c r="M14" i="173"/>
  <c r="N16" i="172"/>
  <c r="M20" i="171"/>
  <c r="N22" i="170"/>
  <c r="L25" i="169"/>
  <c r="L10" i="180"/>
  <c r="N18" i="178"/>
  <c r="L23" i="146"/>
  <c r="N19" i="178"/>
  <c r="N23" i="175"/>
  <c r="N24" i="173"/>
  <c r="N11" i="170"/>
  <c r="M11" i="177"/>
  <c r="L11" i="173"/>
  <c r="M20" i="169"/>
  <c r="M10" i="178"/>
  <c r="L25" i="175"/>
  <c r="N12" i="170"/>
  <c r="L19" i="173"/>
  <c r="N20" i="173"/>
  <c r="N25" i="180"/>
  <c r="M25" i="171"/>
  <c r="L10" i="177"/>
  <c r="N12" i="173"/>
  <c r="L10" i="178"/>
  <c r="N13" i="177"/>
  <c r="L17" i="146"/>
  <c r="M18" i="176"/>
  <c r="N20" i="175"/>
  <c r="M24" i="174"/>
  <c r="L10" i="171"/>
  <c r="N13" i="170"/>
  <c r="L16" i="169"/>
  <c r="N17" i="179"/>
  <c r="N23" i="177"/>
  <c r="M11" i="179"/>
  <c r="L15" i="178"/>
  <c r="M17" i="177"/>
  <c r="N20" i="146"/>
  <c r="L22" i="176"/>
  <c r="N25" i="175"/>
  <c r="M11" i="172"/>
  <c r="L15" i="171"/>
  <c r="M17" i="170"/>
  <c r="N19" i="169"/>
  <c r="L23" i="179"/>
  <c r="M12" i="146"/>
  <c r="L18" i="177"/>
  <c r="L14" i="173"/>
  <c r="N18" i="171"/>
  <c r="M23" i="169"/>
  <c r="M13" i="176"/>
  <c r="N14" i="172"/>
  <c r="M24" i="180"/>
  <c r="L14" i="177"/>
  <c r="M10" i="175"/>
  <c r="N17" i="173"/>
  <c r="M22" i="171"/>
  <c r="L24" i="176"/>
  <c r="N22" i="172"/>
  <c r="L10" i="168"/>
  <c r="M15" i="177"/>
  <c r="L20" i="180"/>
  <c r="M22" i="179"/>
  <c r="N24" i="178"/>
  <c r="N11" i="176"/>
  <c r="L14" i="175"/>
  <c r="N17" i="174"/>
  <c r="L20" i="173"/>
  <c r="M22" i="172"/>
  <c r="N24" i="171"/>
  <c r="L22" i="180"/>
  <c r="N13" i="176"/>
  <c r="N23" i="180"/>
  <c r="N10" i="177"/>
  <c r="L14" i="146"/>
  <c r="M15" i="176"/>
  <c r="L19" i="175"/>
  <c r="M21" i="174"/>
  <c r="N23" i="173"/>
  <c r="N10" i="170"/>
  <c r="L13" i="169"/>
  <c r="L11" i="179"/>
  <c r="N15" i="177"/>
  <c r="L23" i="176"/>
  <c r="M17" i="146"/>
  <c r="M18" i="174"/>
  <c r="N25" i="172"/>
  <c r="L10" i="169"/>
  <c r="L11" i="180"/>
  <c r="M23" i="174"/>
  <c r="N22" i="179"/>
  <c r="M13" i="146"/>
  <c r="L22" i="174"/>
  <c r="N13" i="169"/>
  <c r="L21" i="171"/>
  <c r="M25" i="146"/>
  <c r="N24" i="169"/>
  <c r="M15" i="173"/>
  <c r="L25" i="174"/>
  <c r="N12" i="175"/>
  <c r="M23" i="171"/>
  <c r="L11" i="176"/>
  <c r="N17" i="175"/>
  <c r="N14" i="180"/>
  <c r="L17" i="179"/>
  <c r="M19" i="178"/>
  <c r="L23" i="177"/>
  <c r="M26" i="146"/>
  <c r="M12" i="174"/>
  <c r="N14" i="173"/>
  <c r="L17" i="172"/>
  <c r="M19" i="171"/>
  <c r="L23" i="170"/>
  <c r="M25" i="169"/>
  <c r="M11" i="180"/>
  <c r="L16" i="178"/>
  <c r="N21" i="146"/>
  <c r="M18" i="180"/>
  <c r="N20" i="179"/>
  <c r="M24" i="178"/>
  <c r="L10" i="176"/>
  <c r="N13" i="175"/>
  <c r="L16" i="174"/>
  <c r="M18" i="173"/>
  <c r="N20" i="172"/>
  <c r="M24" i="171"/>
  <c r="L18" i="180"/>
  <c r="M25" i="178"/>
  <c r="M12" i="176"/>
  <c r="N10" i="179"/>
  <c r="L20" i="176"/>
  <c r="L15" i="172"/>
  <c r="N19" i="170"/>
  <c r="M18" i="178"/>
  <c r="M11" i="170"/>
  <c r="L16" i="176"/>
  <c r="M11" i="174"/>
  <c r="L16" i="172"/>
  <c r="N20" i="170"/>
  <c r="M25" i="179"/>
  <c r="L10" i="174"/>
  <c r="N24" i="170"/>
  <c r="M19" i="169"/>
  <c r="N18" i="180"/>
  <c r="M16" i="174"/>
  <c r="M19" i="180"/>
  <c r="M22" i="180"/>
  <c r="L20" i="174"/>
  <c r="N11" i="179"/>
  <c r="L14" i="178"/>
  <c r="N17" i="177"/>
  <c r="L21" i="146"/>
  <c r="M22" i="176"/>
  <c r="N24" i="175"/>
  <c r="N11" i="172"/>
  <c r="L14" i="171"/>
  <c r="N17" i="170"/>
  <c r="L20" i="169"/>
  <c r="L11" i="146"/>
  <c r="M17" i="175"/>
  <c r="L13" i="180"/>
  <c r="M15" i="179"/>
  <c r="L19" i="178"/>
  <c r="M21" i="177"/>
  <c r="N24" i="146"/>
  <c r="N10" i="174"/>
  <c r="L13" i="173"/>
  <c r="M15" i="172"/>
  <c r="L19" i="171"/>
  <c r="M21" i="170"/>
  <c r="N23" i="169"/>
  <c r="N14" i="178"/>
  <c r="M20" i="146"/>
  <c r="M25" i="175"/>
  <c r="M14" i="178"/>
  <c r="M18" i="175"/>
  <c r="L22" i="173"/>
  <c r="N26" i="146"/>
  <c r="L15" i="169"/>
  <c r="N19" i="175"/>
  <c r="N25" i="173"/>
  <c r="L10" i="170"/>
  <c r="N16" i="177"/>
  <c r="N13" i="173"/>
  <c r="L10" i="173"/>
  <c r="N14" i="171"/>
  <c r="L21" i="175"/>
  <c r="M16" i="172"/>
  <c r="L21" i="179"/>
  <c r="N18" i="173"/>
  <c r="L24" i="178"/>
  <c r="N24" i="179"/>
  <c r="N12" i="146"/>
  <c r="M22" i="173"/>
  <c r="M25" i="180"/>
  <c r="M12" i="177"/>
  <c r="N15" i="146"/>
  <c r="L17" i="176"/>
  <c r="M19" i="175"/>
  <c r="L23" i="174"/>
  <c r="M25" i="173"/>
  <c r="M12" i="170"/>
  <c r="N14" i="169"/>
  <c r="L15" i="179"/>
  <c r="N19" i="177"/>
  <c r="M24" i="176"/>
  <c r="L10" i="179"/>
  <c r="N13" i="178"/>
  <c r="L16" i="177"/>
  <c r="M19" i="146"/>
  <c r="N20" i="176"/>
  <c r="M24" i="175"/>
  <c r="L10" i="172"/>
  <c r="N13" i="171"/>
  <c r="L16" i="170"/>
  <c r="M18" i="169"/>
  <c r="N21" i="179"/>
  <c r="N12" i="177"/>
  <c r="M11" i="173"/>
  <c r="L16" i="171"/>
  <c r="N20" i="169"/>
  <c r="L19" i="180"/>
  <c r="L15" i="173"/>
  <c r="N19" i="171"/>
  <c r="M24" i="169"/>
  <c r="N18" i="176"/>
  <c r="M17" i="172"/>
  <c r="M17" i="171"/>
  <c r="N14" i="146"/>
  <c r="L16" i="175"/>
  <c r="L20" i="146"/>
  <c r="L22" i="169"/>
  <c r="M23" i="178"/>
  <c r="M10" i="176"/>
  <c r="L21" i="172"/>
  <c r="L14" i="176"/>
  <c r="N24" i="172"/>
  <c r="N11" i="169"/>
  <c r="L12" i="146"/>
  <c r="M17" i="179"/>
  <c r="N15" i="171"/>
  <c r="L13" i="170"/>
  <c r="M20" i="7"/>
  <c r="D21" i="7"/>
  <c r="L21" i="168"/>
  <c r="N10" i="168"/>
  <c r="L12" i="168"/>
  <c r="N19" i="174"/>
  <c r="M22" i="168"/>
  <c r="N21" i="177"/>
  <c r="L18" i="171"/>
  <c r="L24" i="175"/>
  <c r="M25" i="177"/>
  <c r="M12" i="175"/>
  <c r="L23" i="171"/>
  <c r="M12" i="172"/>
  <c r="N21" i="173"/>
  <c r="N23" i="178"/>
  <c r="M20" i="180"/>
  <c r="C20" i="7"/>
  <c r="L13" i="177"/>
  <c r="N15" i="174"/>
  <c r="L20" i="179"/>
  <c r="L11" i="169"/>
  <c r="M14" i="174"/>
  <c r="F19" i="7"/>
  <c r="L15" i="168"/>
  <c r="N12" i="168"/>
  <c r="L18" i="146"/>
  <c r="N22" i="171"/>
  <c r="M19" i="7"/>
  <c r="M13" i="180"/>
  <c r="L25" i="146"/>
  <c r="L11" i="174"/>
  <c r="N21" i="170"/>
  <c r="L17" i="180"/>
  <c r="N14" i="174"/>
  <c r="M25" i="170"/>
  <c r="M15" i="180"/>
  <c r="L17" i="170"/>
  <c r="M13" i="172"/>
  <c r="L12" i="176"/>
  <c r="F20" i="7"/>
  <c r="J20" i="7"/>
  <c r="I19" i="7"/>
  <c r="M20" i="176"/>
  <c r="L23" i="172"/>
  <c r="L18" i="174"/>
  <c r="M19" i="174"/>
  <c r="L14" i="169"/>
  <c r="L21" i="7"/>
  <c r="L18" i="168"/>
  <c r="M21" i="168"/>
  <c r="M23" i="168"/>
  <c r="N21" i="169"/>
  <c r="N20" i="168"/>
  <c r="M11" i="168"/>
  <c r="N15" i="179"/>
  <c r="M13" i="173"/>
  <c r="L24" i="169"/>
  <c r="M13" i="178"/>
  <c r="M19" i="179"/>
  <c r="L17" i="173"/>
  <c r="N22" i="178"/>
  <c r="N14" i="176"/>
  <c r="L21" i="178"/>
  <c r="L18" i="170"/>
  <c r="M19" i="170"/>
  <c r="L24" i="172"/>
  <c r="L19" i="172"/>
  <c r="G20" i="7"/>
  <c r="D19" i="7"/>
  <c r="N23" i="168"/>
  <c r="L23" i="168"/>
  <c r="M13" i="179"/>
  <c r="L20" i="7"/>
  <c r="M19" i="168"/>
  <c r="M25" i="168"/>
  <c r="M13" i="168"/>
  <c r="L18" i="178"/>
  <c r="N15" i="172"/>
  <c r="L19" i="146"/>
  <c r="L23" i="178"/>
  <c r="M19" i="172"/>
  <c r="N10" i="176"/>
  <c r="L17" i="174"/>
  <c r="N21" i="172"/>
  <c r="N19" i="168"/>
  <c r="M14" i="168"/>
  <c r="N25" i="168"/>
  <c r="N18" i="168"/>
  <c r="L13" i="168"/>
  <c r="N22" i="176"/>
  <c r="J21" i="7"/>
  <c r="M16" i="177"/>
  <c r="N12" i="171"/>
  <c r="L20" i="177"/>
  <c r="N17" i="171"/>
  <c r="N22" i="175"/>
  <c r="L24" i="171"/>
  <c r="M25" i="172"/>
  <c r="L23" i="173"/>
  <c r="M22" i="174"/>
  <c r="I20" i="7"/>
  <c r="M12" i="168"/>
  <c r="M18" i="168"/>
  <c r="L18" i="175"/>
  <c r="L25" i="168"/>
  <c r="L11" i="168"/>
  <c r="L19" i="168"/>
  <c r="M19" i="176"/>
  <c r="N19" i="146"/>
  <c r="M16" i="170"/>
  <c r="M24" i="179"/>
  <c r="N11" i="180"/>
  <c r="M23" i="146"/>
  <c r="L20" i="170"/>
  <c r="M12" i="169"/>
  <c r="L15" i="180"/>
  <c r="L20" i="171"/>
  <c r="D20" i="7"/>
  <c r="C21" i="7"/>
  <c r="L19" i="7"/>
  <c r="M21" i="7"/>
  <c r="N24" i="168"/>
  <c r="L20" i="168"/>
  <c r="L24" i="180"/>
  <c r="H17" i="163"/>
  <c r="N21" i="168"/>
  <c r="M16" i="168"/>
  <c r="N17" i="168"/>
  <c r="G19" i="7"/>
  <c r="M10" i="179"/>
  <c r="L21" i="176"/>
  <c r="N18" i="169"/>
  <c r="L14" i="179"/>
  <c r="N24" i="176"/>
  <c r="N11" i="173"/>
  <c r="M22" i="169"/>
  <c r="L12" i="178"/>
  <c r="N14" i="175"/>
  <c r="N24" i="177"/>
  <c r="L23" i="169"/>
  <c r="I21" i="7"/>
  <c r="J19" i="7"/>
  <c r="M15" i="168"/>
  <c r="L24" i="168"/>
  <c r="N22" i="168"/>
  <c r="M17" i="168"/>
  <c r="M14" i="146"/>
  <c r="L24" i="173"/>
  <c r="L11" i="170"/>
  <c r="M12" i="179"/>
  <c r="L23" i="175"/>
  <c r="L17" i="175"/>
  <c r="L12" i="172"/>
  <c r="L14" i="168"/>
  <c r="N11" i="168"/>
  <c r="L16" i="168"/>
  <c r="C19" i="7"/>
  <c r="N12" i="178"/>
  <c r="M23" i="175"/>
  <c r="M10" i="172"/>
  <c r="N17" i="178"/>
  <c r="L14" i="172"/>
  <c r="N17" i="146"/>
  <c r="M19" i="173"/>
  <c r="L16" i="146"/>
  <c r="N15" i="175"/>
  <c r="M24" i="172"/>
  <c r="G21" i="7"/>
  <c r="N14" i="168"/>
  <c r="N16" i="168"/>
  <c r="M20" i="168"/>
  <c r="N15" i="176"/>
  <c r="M13" i="169"/>
  <c r="L17" i="177"/>
  <c r="M25" i="174"/>
  <c r="M12" i="171"/>
  <c r="L23" i="180"/>
  <c r="M13" i="171"/>
  <c r="N23" i="171"/>
  <c r="M12" i="173"/>
  <c r="M17" i="176"/>
  <c r="L11" i="177"/>
  <c r="N14" i="177"/>
  <c r="L17" i="169"/>
  <c r="N21" i="174"/>
  <c r="N21" i="176"/>
  <c r="L19" i="179"/>
  <c r="L18" i="169"/>
  <c r="L17" i="171"/>
  <c r="N15" i="168"/>
  <c r="M22" i="177"/>
  <c r="F21" i="7"/>
  <c r="L22" i="168"/>
  <c r="M24" i="168"/>
  <c r="N13" i="168"/>
  <c r="M10" i="168"/>
  <c r="M12" i="178"/>
  <c r="N14" i="170"/>
  <c r="N13" i="180"/>
  <c r="M11" i="169"/>
  <c r="L17" i="168"/>
  <c r="B21" i="147"/>
  <c r="B36" i="147" s="1"/>
  <c r="B8" i="163"/>
  <c r="D21" i="147"/>
  <c r="D36" i="147" s="1"/>
  <c r="C21" i="147"/>
  <c r="C36" i="147" s="1"/>
  <c r="B17" i="163" l="1"/>
  <c r="N19" i="53"/>
  <c r="H31" i="163"/>
  <c r="J31" i="163" s="1"/>
  <c r="H32" i="163"/>
  <c r="K32" i="163" s="1"/>
  <c r="H34" i="163"/>
  <c r="K34" i="163" s="1"/>
  <c r="F7" i="53"/>
  <c r="B26" i="163"/>
  <c r="E26" i="163" s="1"/>
  <c r="H37" i="163"/>
  <c r="J37" i="163" s="1"/>
  <c r="H12" i="163"/>
  <c r="K12" i="163" s="1"/>
  <c r="H28" i="163"/>
  <c r="J28" i="163" s="1"/>
  <c r="H14" i="163"/>
  <c r="K14" i="163" s="1"/>
  <c r="J14" i="57"/>
  <c r="B31" i="163"/>
  <c r="D31" i="163" s="1"/>
  <c r="B12" i="163"/>
  <c r="E12" i="163" s="1"/>
  <c r="D7" i="53"/>
  <c r="N16" i="127"/>
  <c r="H11" i="163"/>
  <c r="J11" i="163" s="1"/>
  <c r="J9" i="57"/>
  <c r="N23" i="53"/>
  <c r="H35" i="163"/>
  <c r="K35" i="163" s="1"/>
  <c r="B30" i="163"/>
  <c r="D30" i="163" s="1"/>
  <c r="B34" i="163"/>
  <c r="D34" i="163" s="1"/>
  <c r="J17" i="57"/>
  <c r="D23" i="147"/>
  <c r="C38" i="147"/>
  <c r="H18" i="163"/>
  <c r="J18" i="163" s="1"/>
  <c r="B7" i="163"/>
  <c r="E7" i="163" s="1"/>
  <c r="B36" i="163"/>
  <c r="E36" i="163" s="1"/>
  <c r="M7" i="128"/>
  <c r="I7" i="128"/>
  <c r="J7" i="128"/>
  <c r="N19" i="128"/>
  <c r="K7" i="128"/>
  <c r="D38" i="147"/>
  <c r="N16" i="128"/>
  <c r="N23" i="128"/>
  <c r="B19" i="163"/>
  <c r="C7" i="53"/>
  <c r="P12" i="130"/>
  <c r="P9" i="130"/>
  <c r="H5" i="163"/>
  <c r="E7" i="53"/>
  <c r="G7" i="53"/>
  <c r="P20" i="130"/>
  <c r="N4" i="130"/>
  <c r="P7" i="130"/>
  <c r="P18" i="132"/>
  <c r="N10" i="53"/>
  <c r="H7" i="53"/>
  <c r="P17" i="132"/>
  <c r="P19" i="130"/>
  <c r="E7" i="7"/>
  <c r="E19" i="7"/>
  <c r="H19" i="7"/>
  <c r="H7" i="7"/>
  <c r="N22" i="53"/>
  <c r="H13" i="163"/>
  <c r="N11" i="7"/>
  <c r="B21" i="7"/>
  <c r="B11" i="7"/>
  <c r="H4" i="132"/>
  <c r="N18" i="53"/>
  <c r="N10" i="131"/>
  <c r="P15" i="130"/>
  <c r="I7" i="53"/>
  <c r="O4" i="130"/>
  <c r="P9" i="132"/>
  <c r="I6" i="131"/>
  <c r="F6" i="77"/>
  <c r="P13" i="132"/>
  <c r="P17" i="130"/>
  <c r="N4" i="132"/>
  <c r="I6" i="77"/>
  <c r="N7" i="131"/>
  <c r="B6" i="131"/>
  <c r="B33" i="163"/>
  <c r="P6" i="130"/>
  <c r="P19" i="132"/>
  <c r="N15" i="53"/>
  <c r="I6" i="127"/>
  <c r="D6" i="131"/>
  <c r="N14" i="127"/>
  <c r="B28" i="163"/>
  <c r="D6" i="127"/>
  <c r="B37" i="163"/>
  <c r="H36" i="163"/>
  <c r="B6" i="127"/>
  <c r="N7" i="127"/>
  <c r="J8" i="57"/>
  <c r="D4" i="57"/>
  <c r="D7" i="163"/>
  <c r="N22" i="128"/>
  <c r="D7" i="128"/>
  <c r="N12" i="128"/>
  <c r="L7" i="128"/>
  <c r="B20" i="163"/>
  <c r="B16" i="163"/>
  <c r="F7" i="128"/>
  <c r="B15" i="163"/>
  <c r="B6" i="163"/>
  <c r="B23" i="147"/>
  <c r="P14" i="132"/>
  <c r="P18" i="130"/>
  <c r="K21" i="7"/>
  <c r="K11" i="7"/>
  <c r="D4" i="132"/>
  <c r="C4" i="130"/>
  <c r="J4" i="130"/>
  <c r="K6" i="77"/>
  <c r="L4" i="130"/>
  <c r="L6" i="77"/>
  <c r="H6" i="131"/>
  <c r="N20" i="53"/>
  <c r="N8" i="127"/>
  <c r="P6" i="132"/>
  <c r="F6" i="127"/>
  <c r="N12" i="53"/>
  <c r="N17" i="127"/>
  <c r="P5" i="130"/>
  <c r="B4" i="130"/>
  <c r="K7" i="53"/>
  <c r="I4" i="130"/>
  <c r="H9" i="163"/>
  <c r="E21" i="7"/>
  <c r="E11" i="7"/>
  <c r="N18" i="131"/>
  <c r="P16" i="132"/>
  <c r="M7" i="53"/>
  <c r="C6" i="77"/>
  <c r="N17" i="53"/>
  <c r="B20" i="7"/>
  <c r="N9" i="7"/>
  <c r="B9" i="7"/>
  <c r="F6" i="131"/>
  <c r="K20" i="7"/>
  <c r="K9" i="7"/>
  <c r="N9" i="53"/>
  <c r="N14" i="131"/>
  <c r="B32" i="163"/>
  <c r="K4" i="132"/>
  <c r="P13" i="130"/>
  <c r="B4" i="132"/>
  <c r="P5" i="132"/>
  <c r="P7" i="132"/>
  <c r="G6" i="77"/>
  <c r="E5" i="77" s="1"/>
  <c r="E34" i="163"/>
  <c r="H30" i="163"/>
  <c r="N11" i="131"/>
  <c r="N19" i="131"/>
  <c r="G6" i="131"/>
  <c r="L6" i="127"/>
  <c r="H26" i="163"/>
  <c r="N11" i="127"/>
  <c r="J10" i="57"/>
  <c r="J18" i="57"/>
  <c r="J15" i="57"/>
  <c r="B4" i="57"/>
  <c r="J5" i="57"/>
  <c r="F4" i="57"/>
  <c r="N21" i="128"/>
  <c r="B38" i="147"/>
  <c r="N17" i="128"/>
  <c r="D6" i="147"/>
  <c r="C23" i="147"/>
  <c r="N15" i="128"/>
  <c r="N10" i="128"/>
  <c r="H7" i="128"/>
  <c r="B11" i="163"/>
  <c r="B6" i="147"/>
  <c r="P20" i="132"/>
  <c r="P11" i="132"/>
  <c r="K4" i="130"/>
  <c r="P8" i="132"/>
  <c r="H20" i="7"/>
  <c r="H9" i="7"/>
  <c r="J6" i="127"/>
  <c r="P11" i="130"/>
  <c r="G4" i="130"/>
  <c r="L7" i="53"/>
  <c r="N9" i="127"/>
  <c r="J17" i="163"/>
  <c r="K17" i="163"/>
  <c r="D6" i="77"/>
  <c r="B5" i="77" s="1"/>
  <c r="G6" i="127"/>
  <c r="E6" i="77"/>
  <c r="P10" i="130"/>
  <c r="G4" i="132"/>
  <c r="P12" i="132"/>
  <c r="P10" i="132"/>
  <c r="H6" i="163"/>
  <c r="M4" i="132"/>
  <c r="J6" i="131"/>
  <c r="E4" i="130"/>
  <c r="L4" i="132"/>
  <c r="J4" i="132"/>
  <c r="J6" i="77"/>
  <c r="H5" i="77" s="1"/>
  <c r="B38" i="163"/>
  <c r="N20" i="127"/>
  <c r="H4" i="130"/>
  <c r="F4" i="130"/>
  <c r="N16" i="53"/>
  <c r="K19" i="7"/>
  <c r="K7" i="7"/>
  <c r="D4" i="130"/>
  <c r="H38" i="163"/>
  <c r="L6" i="131"/>
  <c r="E6" i="131"/>
  <c r="H25" i="163"/>
  <c r="H6" i="77"/>
  <c r="H10" i="163"/>
  <c r="N16" i="131"/>
  <c r="N20" i="131"/>
  <c r="B27" i="163"/>
  <c r="N8" i="131"/>
  <c r="N13" i="131"/>
  <c r="N17" i="131"/>
  <c r="C6" i="131"/>
  <c r="F4" i="132"/>
  <c r="J16" i="57"/>
  <c r="J11" i="57"/>
  <c r="E4" i="57"/>
  <c r="G4" i="57"/>
  <c r="H4" i="57"/>
  <c r="N9" i="128"/>
  <c r="E8" i="163"/>
  <c r="D8" i="163"/>
  <c r="C6" i="147"/>
  <c r="B13" i="163"/>
  <c r="N13" i="128"/>
  <c r="N8" i="128"/>
  <c r="B7" i="128"/>
  <c r="E17" i="163"/>
  <c r="D17" i="163"/>
  <c r="B5" i="163"/>
  <c r="E7" i="128"/>
  <c r="N14" i="128"/>
  <c r="B10" i="163"/>
  <c r="N11" i="128"/>
  <c r="C7" i="128"/>
  <c r="B18" i="163"/>
  <c r="D18" i="163" s="1"/>
  <c r="B9" i="163"/>
  <c r="G7" i="128"/>
  <c r="N20" i="128"/>
  <c r="B14" i="163"/>
  <c r="N18" i="128"/>
  <c r="P8" i="130"/>
  <c r="E4" i="132"/>
  <c r="J7" i="53"/>
  <c r="N8" i="53"/>
  <c r="B7" i="53"/>
  <c r="N14" i="53"/>
  <c r="P14" i="130"/>
  <c r="H11" i="7"/>
  <c r="H21" i="7"/>
  <c r="N13" i="53"/>
  <c r="H15" i="163"/>
  <c r="P16" i="130"/>
  <c r="I4" i="132"/>
  <c r="H8" i="163"/>
  <c r="H29" i="163"/>
  <c r="P15" i="132"/>
  <c r="O4" i="132"/>
  <c r="M6" i="77"/>
  <c r="K5" i="77" s="1"/>
  <c r="C4" i="132"/>
  <c r="N21" i="53"/>
  <c r="H7" i="163"/>
  <c r="E20" i="7"/>
  <c r="E9" i="7"/>
  <c r="N13" i="127"/>
  <c r="B6" i="77"/>
  <c r="N11" i="53"/>
  <c r="B25" i="163"/>
  <c r="E6" i="127"/>
  <c r="C6" i="127"/>
  <c r="M4" i="130"/>
  <c r="H20" i="163"/>
  <c r="B19" i="7"/>
  <c r="N7" i="7"/>
  <c r="B7" i="7"/>
  <c r="B35" i="163"/>
  <c r="H16" i="163"/>
  <c r="H19" i="163"/>
  <c r="H33" i="163"/>
  <c r="N12" i="127"/>
  <c r="K6" i="131"/>
  <c r="N15" i="131"/>
  <c r="N12" i="131"/>
  <c r="N18" i="127"/>
  <c r="M6" i="127"/>
  <c r="H6" i="127"/>
  <c r="B29" i="163"/>
  <c r="N10" i="127"/>
  <c r="H27" i="163"/>
  <c r="M6" i="131"/>
  <c r="K6" i="127"/>
  <c r="N9" i="131"/>
  <c r="N15" i="127"/>
  <c r="N19" i="127"/>
  <c r="J6" i="57"/>
  <c r="J13" i="57"/>
  <c r="I4" i="57"/>
  <c r="J12" i="57"/>
  <c r="J7" i="57"/>
  <c r="C4" i="57"/>
  <c r="K37" i="163" l="1"/>
  <c r="J34" i="163"/>
  <c r="D26" i="163"/>
  <c r="E31" i="163"/>
  <c r="K5" i="131"/>
  <c r="K31" i="163"/>
  <c r="D12" i="163"/>
  <c r="J32" i="163"/>
  <c r="E30" i="163"/>
  <c r="J12" i="163"/>
  <c r="J35" i="163"/>
  <c r="K28" i="163"/>
  <c r="E5" i="131"/>
  <c r="J14" i="163"/>
  <c r="E6" i="53"/>
  <c r="K11" i="163"/>
  <c r="D36" i="163"/>
  <c r="H6" i="128"/>
  <c r="B37" i="147"/>
  <c r="H5" i="127"/>
  <c r="E5" i="127"/>
  <c r="K5" i="127"/>
  <c r="K6" i="53"/>
  <c r="B22" i="147"/>
  <c r="E28" i="147" s="1"/>
  <c r="M22" i="7"/>
  <c r="L18" i="7"/>
  <c r="I22" i="7"/>
  <c r="J22" i="7"/>
  <c r="J18" i="7"/>
  <c r="M18" i="7"/>
  <c r="L22" i="7"/>
  <c r="I18" i="7"/>
  <c r="K19" i="163"/>
  <c r="J19" i="163"/>
  <c r="J7" i="163"/>
  <c r="K7" i="163"/>
  <c r="J29" i="163"/>
  <c r="K29" i="163"/>
  <c r="J15" i="163"/>
  <c r="K15" i="163"/>
  <c r="D14" i="163"/>
  <c r="E14" i="163"/>
  <c r="D13" i="163"/>
  <c r="E13" i="163"/>
  <c r="K10" i="163"/>
  <c r="J10" i="163"/>
  <c r="J6" i="163"/>
  <c r="K6" i="163"/>
  <c r="J4" i="57"/>
  <c r="H5" i="131"/>
  <c r="D6" i="163"/>
  <c r="E6" i="163"/>
  <c r="D20" i="163"/>
  <c r="E20" i="163"/>
  <c r="J36" i="163"/>
  <c r="K36" i="163"/>
  <c r="N5" i="131"/>
  <c r="K27" i="163"/>
  <c r="J27" i="163"/>
  <c r="J16" i="163"/>
  <c r="K16" i="163"/>
  <c r="J8" i="163"/>
  <c r="K8" i="163"/>
  <c r="E6" i="128"/>
  <c r="B6" i="128"/>
  <c r="E27" i="163"/>
  <c r="D27" i="163"/>
  <c r="J38" i="163"/>
  <c r="K38" i="163"/>
  <c r="D38" i="163"/>
  <c r="E38" i="163"/>
  <c r="B5" i="147"/>
  <c r="K26" i="163"/>
  <c r="J26" i="163"/>
  <c r="P4" i="130"/>
  <c r="D15" i="163"/>
  <c r="E15" i="163"/>
  <c r="E37" i="163"/>
  <c r="D37" i="163"/>
  <c r="K13" i="163"/>
  <c r="J13" i="163"/>
  <c r="H6" i="53"/>
  <c r="K5" i="163"/>
  <c r="H4" i="163"/>
  <c r="J5" i="163"/>
  <c r="E35" i="163"/>
  <c r="D35" i="163"/>
  <c r="J20" i="163"/>
  <c r="K20" i="163"/>
  <c r="E25" i="163"/>
  <c r="D25" i="163"/>
  <c r="B24" i="163"/>
  <c r="B6" i="53"/>
  <c r="N6" i="53"/>
  <c r="E5" i="163"/>
  <c r="D5" i="163"/>
  <c r="B4" i="163"/>
  <c r="N6" i="128"/>
  <c r="H24" i="163"/>
  <c r="J25" i="163"/>
  <c r="K25" i="163"/>
  <c r="D11" i="163"/>
  <c r="E11" i="163"/>
  <c r="J30" i="163"/>
  <c r="K30" i="163"/>
  <c r="N5" i="127"/>
  <c r="D33" i="163"/>
  <c r="E33" i="163"/>
  <c r="E29" i="163"/>
  <c r="D29" i="163"/>
  <c r="K33" i="163"/>
  <c r="J33" i="163"/>
  <c r="E9" i="163"/>
  <c r="D9" i="163"/>
  <c r="E10" i="163"/>
  <c r="D10" i="163"/>
  <c r="E40" i="147"/>
  <c r="E41" i="147"/>
  <c r="E39" i="147"/>
  <c r="P4" i="132"/>
  <c r="D32" i="163"/>
  <c r="E32" i="163"/>
  <c r="K9" i="163"/>
  <c r="J9" i="163"/>
  <c r="D16" i="163"/>
  <c r="E16" i="163"/>
  <c r="B5" i="127"/>
  <c r="D28" i="163"/>
  <c r="E28" i="163"/>
  <c r="B5" i="131"/>
  <c r="D19" i="163"/>
  <c r="E19" i="163"/>
  <c r="K6" i="128"/>
  <c r="D23" i="7"/>
  <c r="F23" i="7"/>
  <c r="M23" i="7"/>
  <c r="L23" i="7"/>
  <c r="I23" i="7"/>
  <c r="C23" i="7"/>
  <c r="G23" i="7"/>
  <c r="J23" i="7"/>
  <c r="E29" i="147" l="1"/>
  <c r="E25" i="147"/>
  <c r="E26" i="147"/>
  <c r="E27" i="147"/>
  <c r="E30" i="147"/>
  <c r="E24" i="147"/>
  <c r="E24" i="163"/>
  <c r="D24" i="163"/>
  <c r="G13" i="188"/>
  <c r="G22" i="7"/>
  <c r="K24" i="163"/>
  <c r="J24" i="163"/>
  <c r="F13" i="188"/>
  <c r="F22" i="7"/>
  <c r="G18" i="7"/>
  <c r="G7" i="188"/>
  <c r="K4" i="163"/>
  <c r="J4" i="163"/>
  <c r="E14" i="147"/>
  <c r="E11" i="147"/>
  <c r="E13" i="147"/>
  <c r="E12" i="147"/>
  <c r="E9" i="147"/>
  <c r="E7" i="147"/>
  <c r="E10" i="147"/>
  <c r="E8" i="147"/>
  <c r="D18" i="7"/>
  <c r="D7" i="188"/>
  <c r="D13" i="188"/>
  <c r="D22" i="7"/>
  <c r="E4" i="163"/>
  <c r="D4" i="163"/>
  <c r="F18" i="7"/>
  <c r="F7" i="188"/>
  <c r="C22" i="7"/>
  <c r="C13" i="188"/>
  <c r="C7" i="188"/>
  <c r="C18" i="7"/>
  <c r="N9" i="175" l="1"/>
  <c r="N26" i="175" s="1"/>
  <c r="N9" i="174"/>
  <c r="N26" i="174" s="1"/>
  <c r="N9" i="168"/>
  <c r="N26" i="168" s="1"/>
  <c r="N9" i="176"/>
  <c r="N27" i="176" s="1"/>
  <c r="N9" i="178"/>
  <c r="N27" i="178" s="1"/>
  <c r="N9" i="171"/>
  <c r="N26" i="171" s="1"/>
  <c r="N9" i="177"/>
  <c r="N26" i="177" s="1"/>
  <c r="N9" i="179"/>
  <c r="N26" i="179" s="1"/>
  <c r="N9" i="173"/>
  <c r="N26" i="173" s="1"/>
  <c r="N9" i="172"/>
  <c r="N27" i="172" s="1"/>
  <c r="N10" i="146"/>
  <c r="N28" i="146" s="1"/>
  <c r="N9" i="169"/>
  <c r="N26" i="169" s="1"/>
  <c r="N9" i="170"/>
  <c r="N26" i="170" s="1"/>
  <c r="N9" i="180"/>
  <c r="N26" i="180" s="1"/>
  <c r="N15" i="7"/>
  <c r="B15" i="7"/>
  <c r="B23" i="7"/>
  <c r="C14" i="188"/>
  <c r="C15" i="188"/>
  <c r="K5" i="7"/>
  <c r="K18" i="7"/>
  <c r="H15" i="7"/>
  <c r="H23" i="7"/>
  <c r="L9" i="171"/>
  <c r="L26" i="171" s="1"/>
  <c r="L9" i="176"/>
  <c r="L27" i="176" s="1"/>
  <c r="L9" i="172"/>
  <c r="L27" i="172" s="1"/>
  <c r="L9" i="178"/>
  <c r="L27" i="178" s="1"/>
  <c r="L9" i="168"/>
  <c r="L26" i="168" s="1"/>
  <c r="L10" i="146"/>
  <c r="L28" i="146" s="1"/>
  <c r="L9" i="170"/>
  <c r="L26" i="170" s="1"/>
  <c r="L9" i="175"/>
  <c r="L26" i="175" s="1"/>
  <c r="L9" i="180"/>
  <c r="L26" i="180" s="1"/>
  <c r="L9" i="173"/>
  <c r="L26" i="173" s="1"/>
  <c r="L9" i="174"/>
  <c r="L26" i="174" s="1"/>
  <c r="L9" i="179"/>
  <c r="L26" i="179" s="1"/>
  <c r="L9" i="177"/>
  <c r="L26" i="177" s="1"/>
  <c r="L9" i="169"/>
  <c r="L26" i="169" s="1"/>
  <c r="E15" i="7"/>
  <c r="E23" i="7"/>
  <c r="B5" i="7"/>
  <c r="B8" i="189" s="1"/>
  <c r="B7" i="188"/>
  <c r="N5" i="7"/>
  <c r="B18" i="7"/>
  <c r="E7" i="188"/>
  <c r="E18" i="7"/>
  <c r="E5" i="7"/>
  <c r="C8" i="189" s="1"/>
  <c r="D15" i="188"/>
  <c r="D14" i="188"/>
  <c r="G15" i="188"/>
  <c r="G14" i="188"/>
  <c r="M9" i="178"/>
  <c r="M27" i="178" s="1"/>
  <c r="M9" i="172"/>
  <c r="M27" i="172" s="1"/>
  <c r="M9" i="171"/>
  <c r="M26" i="171" s="1"/>
  <c r="M9" i="169"/>
  <c r="M26" i="169" s="1"/>
  <c r="M9" i="175"/>
  <c r="M26" i="175" s="1"/>
  <c r="M9" i="177"/>
  <c r="M26" i="177" s="1"/>
  <c r="M9" i="176"/>
  <c r="M27" i="176" s="1"/>
  <c r="M9" i="168"/>
  <c r="M26" i="168" s="1"/>
  <c r="M9" i="179"/>
  <c r="M26" i="179" s="1"/>
  <c r="M9" i="170"/>
  <c r="M26" i="170" s="1"/>
  <c r="M9" i="174"/>
  <c r="M26" i="174" s="1"/>
  <c r="M10" i="146"/>
  <c r="M28" i="146" s="1"/>
  <c r="M9" i="180"/>
  <c r="M26" i="180" s="1"/>
  <c r="M9" i="173"/>
  <c r="M26" i="173" s="1"/>
  <c r="F9" i="188"/>
  <c r="F8" i="188"/>
  <c r="B22" i="7"/>
  <c r="B13" i="188"/>
  <c r="N13" i="7"/>
  <c r="B13" i="7"/>
  <c r="B14" i="189" s="1"/>
  <c r="D8" i="188"/>
  <c r="D9" i="188"/>
  <c r="G9" i="188"/>
  <c r="G8" i="188"/>
  <c r="E13" i="188"/>
  <c r="E22" i="7"/>
  <c r="E13" i="7"/>
  <c r="C14" i="189" s="1"/>
  <c r="K15" i="7"/>
  <c r="K23" i="7"/>
  <c r="C8" i="188"/>
  <c r="C9" i="188"/>
  <c r="K22" i="7"/>
  <c r="K13" i="7"/>
  <c r="H18" i="7"/>
  <c r="H5" i="7"/>
  <c r="F15" i="188"/>
  <c r="F14" i="188"/>
  <c r="H13" i="7"/>
  <c r="H22" i="7"/>
  <c r="Q3" i="161"/>
  <c r="S3" i="161"/>
  <c r="O3" i="161"/>
  <c r="C16" i="189" l="1"/>
  <c r="C15" i="189"/>
  <c r="B14" i="188"/>
  <c r="B15" i="188"/>
  <c r="N13" i="188"/>
  <c r="C10" i="189"/>
  <c r="C9" i="189"/>
  <c r="B9" i="188"/>
  <c r="N7" i="188"/>
  <c r="B8" i="188"/>
  <c r="E15" i="188"/>
  <c r="E14" i="188"/>
  <c r="B10" i="189"/>
  <c r="B9" i="189"/>
  <c r="F8" i="189"/>
  <c r="F9" i="189" s="1"/>
  <c r="B15" i="189"/>
  <c r="B16" i="189"/>
  <c r="F14" i="189"/>
  <c r="E8" i="188"/>
  <c r="E9" i="188"/>
  <c r="F16" i="189" l="1"/>
  <c r="F15" i="189"/>
</calcChain>
</file>

<file path=xl/sharedStrings.xml><?xml version="1.0" encoding="utf-8"?>
<sst xmlns="http://schemas.openxmlformats.org/spreadsheetml/2006/main" count="1417" uniqueCount="299">
  <si>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</si>
  <si>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</si>
  <si>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</si>
  <si>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</si>
  <si>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</si>
  <si>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</si>
  <si>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</si>
  <si>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</si>
  <si>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</si>
  <si>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</si>
  <si>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</si>
  <si>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</si>
  <si>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</si>
  <si>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</si>
  <si>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</si>
  <si>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</si>
  <si>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</si>
  <si>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</si>
  <si>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</si>
  <si>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</si>
  <si>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</si>
  <si>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</si>
  <si>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</si>
  <si>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</si>
  <si>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</si>
  <si>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</si>
  <si>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</si>
  <si>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</si>
  <si>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</si>
  <si>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</si>
  <si>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</si>
  <si>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</si>
  <si>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</si>
  <si>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</si>
  <si>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</si>
  <si>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</si>
  <si>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</si>
  <si>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</si>
  <si>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</si>
  <si>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</si>
  <si>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</si>
  <si>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</si>
  <si>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</si>
  <si>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</si>
  <si>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</si>
  <si>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</si>
  <si>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</si>
  <si>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</si>
  <si>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</si>
  <si>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</si>
  <si>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</si>
  <si>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</si>
  <si>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</si>
  <si>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</si>
  <si>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</si>
  <si>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</si>
  <si>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</si>
  <si>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</si>
  <si>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</si>
  <si>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</si>
  <si>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</si>
  <si>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</si>
  <si>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</si>
  <si>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</si>
  <si>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</si>
  <si>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</si>
  <si>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</si>
  <si>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</si>
  <si>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</si>
  <si>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</si>
  <si>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</si>
  <si>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</si>
  <si>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</si>
  <si>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</si>
  <si>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</si>
  <si>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</si>
  <si>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</si>
  <si>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</si>
  <si>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</si>
  <si>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</si>
  <si>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</si>
  <si>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</si>
  <si>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</si>
  <si>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</si>
  <si>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</si>
  <si>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</si>
  <si>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</si>
  <si>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</si>
  <si>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</si>
  <si>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</si>
  <si>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</si>
  <si>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</si>
  <si>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</si>
  <si>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</si>
  <si>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</si>
  <si>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</si>
  <si>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</si>
  <si>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</si>
  <si>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</si>
  <si>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</si>
  <si>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</si>
  <si>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</si>
  <si>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</si>
  <si>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</si>
  <si>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</si>
  <si>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</si>
  <si>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</si>
  <si>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</si>
  <si>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</si>
  <si>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</si>
  <si>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</si>
  <si>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</si>
  <si>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</si>
  <si>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</si>
  <si>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</si>
  <si>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</si>
  <si>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4.3 Výroba tepla brutto podle paliv v krajích ČR [TJ]</t>
  </si>
  <si>
    <t>4.1 Výroba tepla brutto podle paliv [TJ]</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</si>
  <si>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</si>
  <si>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</si>
  <si>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</si>
  <si>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</si>
  <si>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</si>
  <si>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</si>
  <si>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</si>
  <si>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</si>
  <si>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</si>
  <si>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7.2 Spotřeba tepla podle sektorů národního hospodářství v krajích ČR [TJ]</t>
  </si>
  <si>
    <t>Spotřeba tepla =</t>
  </si>
  <si>
    <t>Konečná spotřeba tepla v jednotlivých sektorech národního hospodářství.</t>
  </si>
  <si>
    <t>KVET</t>
  </si>
  <si>
    <t>Kombinovaná výroba elektřiny a tepla</t>
  </si>
  <si>
    <t>Hlavní město Praha (PHA)</t>
  </si>
  <si>
    <t>Kraj Vysočina (VYS)</t>
  </si>
  <si>
    <t>Kraj Vysočina</t>
  </si>
  <si>
    <t>Hlavní město Praha</t>
  </si>
  <si>
    <t>8.14 Výroba, dodávky a spotřeba tepla: Zlínský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</si>
  <si>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</si>
  <si>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</si>
  <si>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</si>
  <si>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</si>
  <si>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</si>
  <si>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</si>
  <si>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</si>
  <si>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</si>
  <si>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</si>
  <si>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</si>
  <si>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</si>
  <si>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</si>
  <si>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</si>
  <si>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</si>
  <si>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</si>
  <si>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</si>
  <si>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</si>
  <si>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</si>
  <si>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</si>
  <si>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</si>
  <si>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</si>
  <si>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</si>
  <si>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</si>
  <si>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</si>
  <si>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</si>
  <si>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</si>
  <si>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</si>
  <si>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</si>
  <si>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</si>
  <si>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Celkový instalovaný výkon [MWt]</t>
  </si>
  <si>
    <t>Výroba tepla netto</t>
  </si>
  <si>
    <r>
      <t>Q</t>
    </r>
    <r>
      <rPr>
        <b/>
        <vertAlign val="subscript"/>
        <sz val="9"/>
        <rFont val="Calibri"/>
        <family val="2"/>
        <charset val="238"/>
        <scheme val="minor"/>
      </rPr>
      <t>netto</t>
    </r>
  </si>
  <si>
    <t>Dodávka užitečného tepla z KVET</t>
  </si>
  <si>
    <t>Instalovaný výkon</t>
  </si>
  <si>
    <r>
      <t>Q</t>
    </r>
    <r>
      <rPr>
        <b/>
        <vertAlign val="subscript"/>
        <sz val="9"/>
        <rFont val="Calibri"/>
        <family val="2"/>
        <charset val="238"/>
        <scheme val="minor"/>
      </rPr>
      <t>KVET</t>
    </r>
  </si>
  <si>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</si>
  <si>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</si>
  <si>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</si>
  <si>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</si>
  <si>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Meziroční změna</t>
  </si>
  <si>
    <t>Množství tepelné energie dodané do soustav zásobování teplem.</t>
  </si>
  <si>
    <t>Dodávky tepla =</t>
  </si>
  <si>
    <t>Vlastní spotřeba tepla =</t>
  </si>
  <si>
    <t>Vlastní spotřeba tepla</t>
  </si>
  <si>
    <t>Kraj</t>
  </si>
  <si>
    <t>Výroba tepla brutto [GJ]</t>
  </si>
  <si>
    <t>Dodávky tepla podle paliv [GJ]</t>
  </si>
  <si>
    <t>Spotřeba tepla podle sektorů národního hospodářství [GJ] *</t>
  </si>
  <si>
    <t>5.4 Dodávky tepla z uhlí, biomasy a bioplynu [GJ]</t>
  </si>
  <si>
    <t>Dodávka tepla ze Středočeského kraje [GJ]</t>
  </si>
  <si>
    <t>Dodávka tepla z Pardubického kraje [GJ]</t>
  </si>
  <si>
    <t>Dodávka tepla do Hlavního města Prahy [GJ]</t>
  </si>
  <si>
    <t>Dodávka tepla do Královehradeckého kraje [GJ]</t>
  </si>
  <si>
    <t>II. čtvrtletí 2019</t>
  </si>
  <si>
    <t>1.</t>
  </si>
  <si>
    <t>2.</t>
  </si>
  <si>
    <t>Komentář</t>
  </si>
  <si>
    <t>3.</t>
  </si>
  <si>
    <t>4.</t>
  </si>
  <si>
    <t>4.1.</t>
  </si>
  <si>
    <t>4.2.</t>
  </si>
  <si>
    <t>4.3.</t>
  </si>
  <si>
    <t>5.</t>
  </si>
  <si>
    <t>6.</t>
  </si>
  <si>
    <t>7.</t>
  </si>
  <si>
    <t>7.1.</t>
  </si>
  <si>
    <t>7.2.</t>
  </si>
  <si>
    <t>8.</t>
  </si>
  <si>
    <t>9.</t>
  </si>
  <si>
    <t>10.</t>
  </si>
  <si>
    <t>Úvod</t>
  </si>
  <si>
    <r>
      <t>Q</t>
    </r>
    <r>
      <rPr>
        <b/>
        <vertAlign val="subscript"/>
        <sz val="11"/>
        <rFont val="Calibri"/>
        <family val="2"/>
        <charset val="238"/>
        <scheme val="minor"/>
      </rPr>
      <t>netto</t>
    </r>
  </si>
  <si>
    <r>
      <t>Q</t>
    </r>
    <r>
      <rPr>
        <b/>
        <vertAlign val="subscript"/>
        <sz val="11"/>
        <rFont val="Calibri"/>
        <family val="2"/>
        <charset val="238"/>
        <scheme val="minor"/>
      </rPr>
      <t>KVET</t>
    </r>
  </si>
  <si>
    <t>2. Komentář</t>
  </si>
  <si>
    <t>4. Výroba tepla</t>
  </si>
  <si>
    <t>5. Dodávky tepla</t>
  </si>
  <si>
    <r>
      <t>6. Instalovaný výkon výroben tepla v krajích ČR [MW</t>
    </r>
    <r>
      <rPr>
        <b/>
        <vertAlign val="subscript"/>
        <sz val="14"/>
        <rFont val="Calibri"/>
        <family val="2"/>
        <charset val="238"/>
        <scheme val="minor"/>
      </rPr>
      <t>t</t>
    </r>
    <r>
      <rPr>
        <b/>
        <sz val="14"/>
        <rFont val="Calibri"/>
        <family val="2"/>
        <charset val="238"/>
        <scheme val="minor"/>
      </rPr>
      <t>]</t>
    </r>
  </si>
  <si>
    <t>7. Spotřeba tepla</t>
  </si>
  <si>
    <t>10.3. Vývoj výroby tepla brutto a dodávek tepla podle paliv a krajů ČR [TJ]</t>
  </si>
  <si>
    <t>Výroba tepla brutto 2017</t>
  </si>
  <si>
    <t>Výroba tepla brutto 2018</t>
  </si>
  <si>
    <t>Výroba tepla brutto 2019</t>
  </si>
  <si>
    <t>Meziroční změna-výroba tepla brutto</t>
  </si>
  <si>
    <t>Dodávky tepla 2017</t>
  </si>
  <si>
    <t>Dodávky tepla 2018</t>
  </si>
  <si>
    <t>Dodávky tepla 2019</t>
  </si>
  <si>
    <t>Meziroční změna-dodávky tepla</t>
  </si>
  <si>
    <t>10. Vývoj bilance tepla, dodávek tepla a KVET</t>
  </si>
  <si>
    <t>Rozdíl
(2020-2019)</t>
  </si>
  <si>
    <t>Výroba tepla brutto 2020</t>
  </si>
  <si>
    <t>Dodávky tepla 2020</t>
  </si>
  <si>
    <t>Bilance tepla</t>
  </si>
  <si>
    <t>Výroba tepla</t>
  </si>
  <si>
    <t>Výroba tepla brutto podle paliv</t>
  </si>
  <si>
    <t>Výroba tepla brutto v krajích ČR</t>
  </si>
  <si>
    <t>Výroba tepla brutto podle paliv v krajích ČR</t>
  </si>
  <si>
    <t>5.1.</t>
  </si>
  <si>
    <t>Dodávky tepla podle paliv</t>
  </si>
  <si>
    <t>5.2.</t>
  </si>
  <si>
    <t>Dodávky tepla v krajích ČR</t>
  </si>
  <si>
    <t>5.3.</t>
  </si>
  <si>
    <t>Dodávky tepla podle paliv v krajích ČR</t>
  </si>
  <si>
    <t>5.4.</t>
  </si>
  <si>
    <t>Dodávky tepla z uhlí, biomasy a bioplynu</t>
  </si>
  <si>
    <t>Instalovaný výkon výroben tepelné energie v krajích ČR</t>
  </si>
  <si>
    <t>Spotřeba tepla</t>
  </si>
  <si>
    <t>Spotřeba tepla podle sektorů národního hospodářství</t>
  </si>
  <si>
    <t>Spotřeba tepla podle sektorů národního hospodářství v krajích ČR</t>
  </si>
  <si>
    <t>8.1.</t>
  </si>
  <si>
    <t>Výroba, dodávky a spotřeba tepla: Hlavní město Praha</t>
  </si>
  <si>
    <t>8.2.</t>
  </si>
  <si>
    <t>Výroba, dodávky a spotřeba tepla: Jihočeský kraj</t>
  </si>
  <si>
    <t>8.3.</t>
  </si>
  <si>
    <t>Výroba, dodávky a spotřeba tepla: Jihomoravský kraj</t>
  </si>
  <si>
    <t>8.4.</t>
  </si>
  <si>
    <t>Výroba, dodávky a spotřeba tepla: Karlovarský kraj</t>
  </si>
  <si>
    <t>8.5.</t>
  </si>
  <si>
    <t>Výroba, dodávky a spotřeba tepla: Kraj Vysočina</t>
  </si>
  <si>
    <t>8.6.</t>
  </si>
  <si>
    <t>Výroba, dodávky a spotřeba tepla: Královéhradecký kraj</t>
  </si>
  <si>
    <t>8.7.</t>
  </si>
  <si>
    <t>Výroba, dodávky a spotřeba tepla: Liberecký kraj</t>
  </si>
  <si>
    <t>8.8.</t>
  </si>
  <si>
    <t>Výroba, dodávky a spotřeba tepla: Moravskoslezský kraj</t>
  </si>
  <si>
    <t>8.9.</t>
  </si>
  <si>
    <t>Výroba, dodávky a spotřeba tepla: Olomoucký kraj</t>
  </si>
  <si>
    <t>8.10.</t>
  </si>
  <si>
    <t>Výroba, dodávky a spotřeba tepla: Pardubický kraj</t>
  </si>
  <si>
    <t>8.11.</t>
  </si>
  <si>
    <t>Výroba, dodávky a spotřeba tepla: Plzeňský kraj</t>
  </si>
  <si>
    <t>8.12.</t>
  </si>
  <si>
    <t>Výroba, dodávky a spotřeba tepla: Středočeský kraj</t>
  </si>
  <si>
    <t>8.13.</t>
  </si>
  <si>
    <t>Výroba, dodávky a spotřeba tepla: Ústecký kraj</t>
  </si>
  <si>
    <t>8.14.</t>
  </si>
  <si>
    <t>Výroba, dodávky a spotřeba tepla: Zlínský kraj</t>
  </si>
  <si>
    <t>Výroba tepla netto a výroba tepla z KVET</t>
  </si>
  <si>
    <t xml:space="preserve">Vývoj bilance tepla, dodávek tepla a KVET </t>
  </si>
  <si>
    <t>10.1.</t>
  </si>
  <si>
    <t>10.2.</t>
  </si>
  <si>
    <t>10.3.</t>
  </si>
  <si>
    <t>Vývoj výroby tepla brutto a dodávek tepla podle paliv a krajů ČR</t>
  </si>
  <si>
    <t>10.4.</t>
  </si>
  <si>
    <t xml:space="preserve">Vývoj výroby tepla z KVET </t>
  </si>
  <si>
    <t>II. čtvrtletí 2020</t>
  </si>
  <si>
    <t>Technologická vlastní spotřeba tepla (TVS) =</t>
  </si>
  <si>
    <t>Výroba tepla brutto - TVS.</t>
  </si>
  <si>
    <t>Spotřeba tepla pro vlastní potřebu výrobce (bez TVS).</t>
  </si>
  <si>
    <t>Výroba tepla brutto - TVS - ztráty - dodávky do vlastního podniku - dodávky tepla.</t>
  </si>
  <si>
    <t>Spotřeba tepla na výrobu tepla a elektrické energie, která je nezbytná pro zajištění procesu výroby tepla a elektrické energie.</t>
  </si>
  <si>
    <t>Energetický regulační úřad (ERÚ) zveřejňuje Čtvrtletní zprávu o provozu teplárenských soustav ČR za II. čtvrtletí roku 2020 v souladu s § 17 odst. 7 písm. m) zákona č. 458/2000 Sb., o podmínkách podnikání a o výkonu státní správy v energetických odvětvích a o změně některých zákonů (energetický zákon), ve znění pozdějších předpisů. Údaje obsažené v této zprávě jsou určeny především pro státní orgány či instituce v rámci ČR nebo Evropské unie a odbornou veřejnost.
Údaje pro čtvrtletní zprávu jsou získávány na základě vyhlášky č. 404/2016 Sb., o náležitostech a členění výkazů nezbytných pro zpracování zpráv o provozu soustav v energetických odvětvích, včetně termínů, rozsahu a pravidel pro sestavování výkazů (statistická vyhláška), ve znění pozdějších předpisů, která nabyla účinnost dnem 1. ledna 2017.
Detaily týkající se metodiky vykazování údajů pro statistiku ERÚ jsou uvedeny ve výkladovém stanovisku ERÚ k metodice vyplňování výkazů podle statistické vyhlášky pro oblast elektroenergetiky a teplárenství č. 8/2018 ze dne 14. září 2018. Výkladové stanovisko a aktuální výkazy jsou zveřejněny na internetových stránkách ERÚ.
Veškerá data vycházejí z podkladů od licencovaných subjektů: výrobců elektřiny a tepla a provozovatelů rozvodných tepelných zařízení. Zdroje dat jsou uvedeny u jednotlivých tabulek ve zprávě.
Čtvrtletní zpráva přináší informace o základních ukazatelích v teplárenství a doplňuje tak čtvrtletní zprávu o provozu elektrizační soustavy ČR, která se věnuje mimo jiné i kombinované výrobě elektřiny a tepla (KVET). Tato zpráva zahrnuje údaje o veškerém vyrobeném teple z licencované činnosti včetně KVET. Jednotlivé kapitoly obsahují statistická data o bilanci, výrobě, dodávce a spotřebě tepla podle příslušných kategorií. Zpráva dále obsahuje vyhodnocení instalovaného výkonu výroben tepla v ČR a některá krajská vyhodnocení. Zjištěné a opravené chyby v obdržených datech a zpětné korekce výkazů jsou průběžně promítány do statistiky a projeví se vždy v dalších zveřejněných zprávách, případně v roční zprávě o provozu teplárenských soustav ČR za rok 2020, kterou ERÚ předpokládá zveřejnit do konce května roku 2021.
Případné dotazy či připomínky zasílejte na emailovou adresu teplo.statistika@eru.cz.</t>
  </si>
  <si>
    <t>8. Výroba, dodávky a spotřeba tepla v jednotlivých krajích ČR</t>
  </si>
  <si>
    <t>Výroba, dodávky a spotřeba tepla v jednotlivých krajích ČR</t>
  </si>
  <si>
    <t>9. Výroba tepla netto a výroba tepla z KVET [TJ]</t>
  </si>
  <si>
    <t>Vývoj bilance tepla: čtvrtletní porovnání</t>
  </si>
  <si>
    <t>Vývoj bilance tepla: měsíční porovnání</t>
  </si>
  <si>
    <t>10.1. Vývoj bilance tepla: čtvrtletní porovnání [TJ]</t>
  </si>
  <si>
    <t>10.2. Vývoj bilance tepla: měsíční porovnání [TJ]</t>
  </si>
  <si>
    <t>Výroba tepla z KVET</t>
  </si>
  <si>
    <t>10.4. Vývoj výroby tepla z KVET [TJ]</t>
  </si>
  <si>
    <r>
      <rPr>
        <b/>
        <sz val="12"/>
        <rFont val="Calibri"/>
        <family val="2"/>
        <charset val="238"/>
        <scheme val="minor"/>
      </rPr>
      <t>Výroba tepla brutto</t>
    </r>
    <r>
      <rPr>
        <sz val="12"/>
        <rFont val="Calibri"/>
        <family val="2"/>
        <charset val="238"/>
        <scheme val="minor"/>
      </rPr>
      <t xml:space="preserve"> za II. čtvrtletí roku 2020 dosáhla celkem </t>
    </r>
    <r>
      <rPr>
        <b/>
        <sz val="12"/>
        <rFont val="Calibri"/>
        <family val="2"/>
        <charset val="238"/>
        <scheme val="minor"/>
      </rPr>
      <t>31 343,4 TJ</t>
    </r>
    <r>
      <rPr>
        <sz val="12"/>
        <rFont val="Calibri"/>
        <family val="2"/>
        <charset val="238"/>
        <scheme val="minor"/>
      </rPr>
      <t xml:space="preserve"> a oproti II. čtvrtletí roku 2019, kdy bylo vyrobeno 32 691,5 TJ, došlo k poklesu o 4,1 %. Zhruba 37 % z brutto výroby bylo spotřebováno ve vlastním podniku nebo zařízení (převážně jde o závodní teplárny, které nejsou zařazeny v klasifikaci ekonomických činností (CZ-NACE) ve skupině 35 - Výroba a rozvod elektřiny, plynu, tepla a klimatizovaného vzduchu). Nejvíce tepla bylo vyrobeno z hnědého uhlí (40 %), následuje zemní plyn (17 %) a biomasa (16 %). Nejvíce tepla bylo vyrobeno v Ústeckém kraji (20,2 %), následuje Moravskoslezský kraj (19,9 %) a Středočeský kraj (14,9 %). Struktura výroby tepla z jednotlivých paliv se v jednotlivých krajích liší podle dostupnosti paliv. Nejvíce tepla z černého uhlí se vyrobilo v Moravskoslezském kraji (93 %), z hnědého uhlí v Ústeckém kraji (30 %), ze zemního plynu ve Středočeském kraji (22 %), z biomasy v Ústeckém kraji (39 %) a z bioplynu v kraji Vysočina (16 %).
</t>
    </r>
    <r>
      <rPr>
        <b/>
        <sz val="12"/>
        <rFont val="Calibri"/>
        <family val="2"/>
        <charset val="238"/>
        <scheme val="minor"/>
      </rPr>
      <t>Dodávky tepla</t>
    </r>
    <r>
      <rPr>
        <sz val="12"/>
        <rFont val="Calibri"/>
        <family val="2"/>
        <charset val="238"/>
        <scheme val="minor"/>
      </rPr>
      <t xml:space="preserve"> za II. čtvrtletí roku 2020 představovaly celkem </t>
    </r>
    <r>
      <rPr>
        <b/>
        <sz val="12"/>
        <rFont val="Calibri"/>
        <family val="2"/>
        <charset val="238"/>
        <scheme val="minor"/>
      </rPr>
      <t>14 705,1 TJ</t>
    </r>
    <r>
      <rPr>
        <sz val="12"/>
        <rFont val="Calibri"/>
        <family val="2"/>
        <charset val="238"/>
        <scheme val="minor"/>
      </rPr>
      <t xml:space="preserve">, což je pokles o 6,6 % oproti II. čtvrtletí roku 2019, kdy bylo dodáno 15 752,5 TJ. Dodávky tepla tvořily zhruba 47 %, technologická vlastní spotřeba 7 % a ztráty 9 % z brutto výroby tepla. Struktura dodávek tepla podle paliv vypadá obdobně jako struktura výroby tepla brutto (42 % z hnědého uhlí, 25 % ze zemního plynu, 10,4 % z biomasy), zatímco u struktury dodávek tepla podle krajů je na prvním místě Středočeský kraj, následovaný Moravskoslezským a Ústeckým krajem.
Celkový instalovaný tepelný výkon výroben tepla ke konci II. čtvrtletí roku 2020 byl 40 297,9 MW.
Spotřeba tepla v domácnostech ve II. čtvrtletí roku 2020 byla 5 490,3 TJ, což je pokles o 2,4 % oproti II. čtvrtletí roku 2019 (5 624,7 TJ). Spotřeba tepla v domácnostech tvořila 42 % z celkové spotřeby. V průmyslu bylo spotřebováno 3 982,9 TJ (31 % ze spotřeby), což je pokles o 14,0 % oproti II. čtvrtletí roku 2019 (4 631,3 TJ) a v sektoru obchodu a služeb 2 624,2 TJ (20 % ze spotřeby), což je pokles o 10,4 % oproti II. čtvrtletí roku 2019 (2 929,8 TJ).
Celkově bylo vyrobeno z kombinované výroby elektřiny a tepla (KVET) 19 771,9 TJ užitečného tepla, což činí 68 % z výroby tepla netto. Nejvíce se užitečného tepla z KVET vyrobilo z hnědého uhlí (49 %), následuje biomasa (21 %) a zemní plyn (10 %). Nízký podíl užitečného tepla ze zemního plynu na teplu netto (37 %) je způsoben vyšším počtem výtopen na zemní plyn než kogeneračních jednotek. Ve II. čtvrtletí roku 2020 bylo vyrobeno o 0,6 % více tepla z kombinované výroby elektřiny a tepla než ve II. čtvrtletí roku 2019.
</t>
    </r>
  </si>
  <si>
    <t xml:space="preserve">II. čtvrtletí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</si>
</sst>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_ "/>
    <numFmt numFmtId="166" formatCode="0.0"/>
    <numFmt numFmtId="167" formatCode="0.0%"/>
    <numFmt numFmtId="168" formatCode="\$#,##0\ ;\(\$#,##0\)"/>
    <numFmt numFmtId="169" formatCode="#,##0.000000"/>
    <numFmt numFmtId="170" formatCode="#,##0.00000"/>
  </numFmts>
  <fonts count="6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sz val="9"/>
      <color theme="1"/>
      <name val="Calibri"/>
      <family val="2"/>
      <charset val="238"/>
      <scheme val="minor"/>
    </font>
    <font>
      <i/>
      <sz val="8"/>
      <color theme="0"/>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sz val="10"/>
      <color theme="4"/>
      <name val="Calibri"/>
      <family val="2"/>
      <charset val="238"/>
      <scheme val="minor"/>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b/>
      <sz val="9"/>
      <color theme="2" tint="-0.499984740745262"/>
      <name val="Calibri"/>
      <family val="2"/>
      <charset val="238"/>
      <scheme val="minor"/>
    </font>
    <font>
      <sz val="10"/>
      <name val="Arial CE"/>
      <family val="2"/>
      <charset val="238"/>
    </font>
    <font>
      <b/>
      <vertAlign val="subscript"/>
      <sz val="9"/>
      <name val="Calibri"/>
      <family val="2"/>
      <charset val="238"/>
      <scheme val="minor"/>
    </font>
    <font>
      <sz val="11"/>
      <name val="Arial"/>
      <family val="2"/>
      <charset val="238"/>
    </font>
    <font>
      <u/>
      <sz val="10"/>
      <color indexed="12"/>
      <name val="Arial"/>
      <family val="2"/>
      <charset val="238"/>
    </font>
    <font>
      <sz val="12"/>
      <name val="Arial"/>
      <family val="2"/>
      <charset val="238"/>
    </font>
    <font>
      <sz val="12"/>
      <name val="Arial CE"/>
      <family val="2"/>
      <charset val="238"/>
    </font>
    <font>
      <b/>
      <sz val="18"/>
      <name val="Arial CE"/>
      <family val="2"/>
      <charset val="238"/>
    </font>
    <font>
      <b/>
      <sz val="12"/>
      <name val="Arial CE"/>
      <family val="2"/>
      <charset val="238"/>
    </font>
    <font>
      <sz val="10"/>
      <name val="Times New Roman CE"/>
      <family val="1"/>
      <charset val="238"/>
    </font>
    <font>
      <b/>
      <sz val="9"/>
      <name val="Times New Roman CE"/>
      <family val="1"/>
      <charset val="238"/>
    </font>
    <font>
      <b/>
      <i/>
      <sz val="9"/>
      <name val="Calibri"/>
      <family val="2"/>
      <charset val="238"/>
      <scheme val="minor"/>
    </font>
    <font>
      <b/>
      <sz val="10"/>
      <color rgb="FF005DA2"/>
      <name val="Calibri"/>
      <family val="2"/>
      <charset val="238"/>
      <scheme val="minor"/>
    </font>
    <font>
      <b/>
      <sz val="20"/>
      <name val="Calibri"/>
      <family val="2"/>
      <charset val="238"/>
      <scheme val="minor"/>
    </font>
    <font>
      <strike/>
      <sz val="11"/>
      <name val="Calibri"/>
      <family val="2"/>
      <charset val="238"/>
      <scheme val="minor"/>
    </font>
    <font>
      <sz val="12"/>
      <name val="Calibri"/>
      <family val="2"/>
      <charset val="238"/>
      <scheme val="minor"/>
    </font>
    <font>
      <b/>
      <vertAlign val="subscript"/>
      <sz val="14"/>
      <name val="Calibri"/>
      <family val="2"/>
      <charset val="238"/>
      <scheme val="minor"/>
    </font>
    <font>
      <b/>
      <vertAlign val="subscript"/>
      <sz val="11"/>
      <name val="Calibri"/>
      <family val="2"/>
      <charset val="238"/>
      <scheme val="minor"/>
    </font>
    <font>
      <b/>
      <sz val="9"/>
      <color theme="2"/>
      <name val="Calibri"/>
      <family val="2"/>
      <charset val="238"/>
      <scheme val="minor"/>
    </font>
    <font>
      <b/>
      <sz val="12"/>
      <name val="Calibri"/>
      <family val="2"/>
      <charset val="238"/>
      <scheme val="minor"/>
    </font>
    <font>
      <sz val="9"/>
      <color rgb="FFD2CDAE"/>
      <name val="Calibri"/>
      <family val="2"/>
      <charset val="238"/>
      <scheme val="minor"/>
    </font>
    <font>
      <sz val="9"/>
      <color theme="2" tint="-0.499984740745262"/>
      <name val="Calibri"/>
      <family val="2"/>
      <charset val="238"/>
      <scheme val="minor"/>
    </font>
    <font>
      <sz val="9"/>
      <color rgb="FFFF0000"/>
      <name val="Calibri"/>
      <family val="2"/>
      <charset val="238"/>
      <scheme val="minor"/>
    </font>
  </fonts>
  <fills count="2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indexed="9"/>
        <bgColor indexed="8"/>
      </patternFill>
    </fill>
    <fill>
      <patternFill patternType="solid">
        <fgColor theme="0"/>
        <bgColor indexed="64"/>
      </patternFill>
    </fill>
    <fill>
      <patternFill patternType="solid">
        <fgColor theme="2" tint="-0.249977111117893"/>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style="double">
        <color indexed="8"/>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theme="0" tint="-0.24994659260841701"/>
      </bottom>
      <diagonal/>
    </border>
    <border>
      <left/>
      <right/>
      <top style="thin">
        <color theme="0" tint="-0.2499465926084170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theme="0" tint="-0.24994659260841701"/>
      </left>
      <right style="thin">
        <color theme="0" tint="-0.24994659260841701"/>
      </right>
      <top style="hair">
        <color auto="1"/>
      </top>
      <bottom style="hair">
        <color auto="1"/>
      </bottom>
      <diagonal/>
    </border>
    <border>
      <left style="hair">
        <color auto="1"/>
      </left>
      <right style="thick">
        <color theme="0"/>
      </right>
      <top style="hair">
        <color auto="1"/>
      </top>
      <bottom style="hair">
        <color auto="1"/>
      </bottom>
      <diagonal/>
    </border>
    <border>
      <left style="thick">
        <color theme="0"/>
      </left>
      <right style="thick">
        <color theme="0"/>
      </right>
      <top style="hair">
        <color auto="1"/>
      </top>
      <bottom style="hair">
        <color auto="1"/>
      </bottom>
      <diagonal/>
    </border>
    <border>
      <left style="thick">
        <color theme="0"/>
      </left>
      <right style="hair">
        <color auto="1"/>
      </right>
      <top style="hair">
        <color auto="1"/>
      </top>
      <bottom style="hair">
        <color auto="1"/>
      </bottom>
      <diagonal/>
    </border>
    <border>
      <left style="hair">
        <color auto="1"/>
      </left>
      <right style="thin">
        <color theme="0" tint="-0.24994659260841701"/>
      </right>
      <top style="hair">
        <color auto="1"/>
      </top>
      <bottom style="hair">
        <color auto="1"/>
      </bottom>
      <diagonal/>
    </border>
    <border>
      <left style="thin">
        <color theme="0" tint="-0.24994659260841701"/>
      </left>
      <right style="hair">
        <color auto="1"/>
      </right>
      <top style="hair">
        <color auto="1"/>
      </top>
      <bottom style="hair">
        <color auto="1"/>
      </bottom>
      <diagonal/>
    </border>
    <border>
      <left/>
      <right style="medium">
        <color theme="2" tint="-0.499984740745262"/>
      </right>
      <top style="hair">
        <color auto="1"/>
      </top>
      <bottom style="hair">
        <color auto="1"/>
      </bottom>
      <diagonal/>
    </border>
    <border>
      <left style="thick">
        <color theme="0"/>
      </left>
      <right/>
      <top style="hair">
        <color auto="1"/>
      </top>
      <bottom style="hair">
        <color auto="1"/>
      </bottom>
      <diagonal/>
    </border>
    <border>
      <left/>
      <right style="thick">
        <color theme="0"/>
      </right>
      <top style="hair">
        <color auto="1"/>
      </top>
      <bottom style="hair">
        <color auto="1"/>
      </bottom>
      <diagonal/>
    </border>
    <border>
      <left style="thin">
        <color theme="0" tint="-0.24994659260841701"/>
      </left>
      <right/>
      <top style="hair">
        <color auto="1"/>
      </top>
      <bottom style="hair">
        <color auto="1"/>
      </bottom>
      <diagonal/>
    </border>
    <border>
      <left style="hair">
        <color auto="1"/>
      </left>
      <right style="medium">
        <color theme="0"/>
      </right>
      <top style="hair">
        <color auto="1"/>
      </top>
      <bottom style="hair">
        <color auto="1"/>
      </bottom>
      <diagonal/>
    </border>
    <border>
      <left/>
      <right style="medium">
        <color theme="0"/>
      </right>
      <top style="hair">
        <color auto="1"/>
      </top>
      <bottom style="hair">
        <color auto="1"/>
      </bottom>
      <diagonal/>
    </border>
    <border>
      <left style="medium">
        <color theme="0"/>
      </left>
      <right style="medium">
        <color theme="0"/>
      </right>
      <top style="hair">
        <color auto="1"/>
      </top>
      <bottom style="hair">
        <color auto="1"/>
      </bottom>
      <diagonal/>
    </border>
    <border>
      <left style="hair">
        <color auto="1"/>
      </left>
      <right style="medium">
        <color theme="2"/>
      </right>
      <top style="hair">
        <color auto="1"/>
      </top>
      <bottom style="hair">
        <color auto="1"/>
      </bottom>
      <diagonal/>
    </border>
    <border>
      <left style="medium">
        <color theme="2"/>
      </left>
      <right style="medium">
        <color theme="2"/>
      </right>
      <top style="hair">
        <color auto="1"/>
      </top>
      <bottom style="hair">
        <color auto="1"/>
      </bottom>
      <diagonal/>
    </border>
    <border>
      <left style="medium">
        <color theme="2"/>
      </left>
      <right/>
      <top style="hair">
        <color auto="1"/>
      </top>
      <bottom style="hair">
        <color auto="1"/>
      </bottom>
      <diagonal/>
    </border>
  </borders>
  <cellStyleXfs count="13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6" borderId="0" applyNumberFormat="0" applyBorder="0" applyAlignment="0" applyProtection="0"/>
    <xf numFmtId="0" fontId="6" fillId="3" borderId="0" applyNumberFormat="0" applyBorder="0" applyAlignment="0" applyProtection="0"/>
    <xf numFmtId="0" fontId="7" fillId="11" borderId="0" applyNumberFormat="0" applyBorder="0" applyAlignment="0" applyProtection="0"/>
    <xf numFmtId="0" fontId="8" fillId="12" borderId="1" applyNumberFormat="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0" applyNumberFormat="0" applyBorder="0" applyAlignment="0" applyProtection="0"/>
    <xf numFmtId="0" fontId="4" fillId="4" borderId="5" applyNumberFormat="0" applyFont="0" applyAlignment="0" applyProtection="0"/>
    <xf numFmtId="0" fontId="14" fillId="0" borderId="6" applyNumberFormat="0" applyFill="0" applyAlignment="0" applyProtection="0"/>
    <xf numFmtId="0" fontId="15" fillId="6" borderId="0" applyNumberFormat="0" applyBorder="0" applyAlignment="0" applyProtection="0"/>
    <xf numFmtId="0" fontId="14" fillId="0" borderId="0" applyNumberFormat="0" applyFill="0" applyBorder="0" applyAlignment="0" applyProtection="0"/>
    <xf numFmtId="0" fontId="16" fillId="7" borderId="7" applyNumberFormat="0" applyAlignment="0" applyProtection="0"/>
    <xf numFmtId="0" fontId="17" fillId="13" borderId="7" applyNumberFormat="0" applyAlignment="0" applyProtection="0"/>
    <xf numFmtId="0" fontId="18" fillId="13" borderId="8" applyNumberFormat="0" applyAlignment="0" applyProtection="0"/>
    <xf numFmtId="0" fontId="19" fillId="0" borderId="0" applyNumberFormat="0" applyFill="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9" fontId="21" fillId="0" borderId="0" applyFont="0" applyFill="0" applyBorder="0" applyAlignment="0" applyProtection="0"/>
    <xf numFmtId="0" fontId="43" fillId="0" borderId="0"/>
    <xf numFmtId="0" fontId="3" fillId="0" borderId="0"/>
    <xf numFmtId="9" fontId="3" fillId="0" borderId="0" applyFont="0" applyFill="0" applyBorder="0" applyAlignment="0" applyProtection="0"/>
    <xf numFmtId="0" fontId="45" fillId="0" borderId="0"/>
    <xf numFmtId="0" fontId="46" fillId="0" borderId="0" applyNumberFormat="0" applyFill="0" applyBorder="0" applyAlignment="0" applyProtection="0">
      <alignment vertical="top"/>
      <protection locked="0"/>
    </xf>
    <xf numFmtId="0" fontId="3" fillId="0" borderId="0"/>
    <xf numFmtId="0" fontId="2" fillId="0" borderId="0"/>
    <xf numFmtId="9" fontId="3" fillId="0" borderId="0" applyFont="0" applyFill="0" applyBorder="0" applyAlignment="0" applyProtection="0"/>
    <xf numFmtId="0" fontId="3" fillId="0" borderId="0"/>
    <xf numFmtId="0" fontId="2" fillId="0" borderId="0"/>
    <xf numFmtId="0" fontId="3" fillId="0" borderId="0"/>
    <xf numFmtId="2" fontId="3" fillId="0" borderId="0" applyFont="0" applyFill="0" applyBorder="0" applyAlignment="0" applyProtection="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43" fillId="0" borderId="0"/>
    <xf numFmtId="0" fontId="43" fillId="21" borderId="29" applyNumberFormat="0" applyFont="0" applyFill="0" applyAlignment="0" applyProtection="0"/>
    <xf numFmtId="0" fontId="43" fillId="21" borderId="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3" fontId="43" fillId="21" borderId="0" applyFont="0" applyFill="0" applyBorder="0" applyAlignment="0" applyProtection="0"/>
    <xf numFmtId="0" fontId="48" fillId="21" borderId="0" applyNumberFormat="0" applyFont="0" applyFill="0" applyBorder="0" applyAlignment="0" applyProtection="0"/>
    <xf numFmtId="0" fontId="48" fillId="21" borderId="0" applyNumberFormat="0" applyFont="0" applyFill="0" applyBorder="0" applyAlignment="0" applyProtection="0"/>
    <xf numFmtId="168" fontId="43" fillId="21" borderId="0" applyFont="0" applyFill="0" applyBorder="0" applyAlignment="0" applyProtection="0"/>
    <xf numFmtId="0" fontId="47" fillId="0" borderId="0" applyNumberFormat="0" applyFill="0" applyBorder="0" applyAlignment="0" applyProtection="0"/>
    <xf numFmtId="2" fontId="43" fillId="21" borderId="0" applyFont="0" applyFill="0" applyBorder="0" applyAlignment="0" applyProtection="0"/>
    <xf numFmtId="0" fontId="49" fillId="21" borderId="0" applyNumberFormat="0" applyFill="0" applyBorder="0" applyAlignment="0" applyProtection="0"/>
    <xf numFmtId="0" fontId="50" fillId="21" borderId="0" applyNumberFormat="0" applyFill="0" applyBorder="0" applyAlignment="0" applyProtection="0"/>
    <xf numFmtId="0" fontId="2" fillId="0" borderId="0"/>
    <xf numFmtId="9" fontId="2" fillId="0" borderId="0" applyFont="0" applyFill="0" applyBorder="0" applyAlignment="0" applyProtection="0"/>
    <xf numFmtId="1" fontId="51" fillId="0" borderId="0">
      <alignment horizontal="left"/>
      <protection hidden="1"/>
    </xf>
    <xf numFmtId="1" fontId="52" fillId="0" borderId="0">
      <protection hidden="1"/>
    </xf>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428">
    <xf numFmtId="0" fontId="0" fillId="0" borderId="0" xfId="0"/>
    <xf numFmtId="0" fontId="26" fillId="0" borderId="0" xfId="42" applyFont="1" applyFill="1" applyBorder="1" applyAlignment="1"/>
    <xf numFmtId="164" fontId="24" fillId="0" borderId="0" xfId="0" applyNumberFormat="1" applyFont="1" applyFill="1" applyBorder="1"/>
    <xf numFmtId="0" fontId="20" fillId="0" borderId="0" xfId="0" applyFont="1" applyFill="1" applyBorder="1"/>
    <xf numFmtId="0" fontId="27" fillId="0" borderId="0" xfId="0" applyFont="1" applyFill="1" applyBorder="1" applyAlignment="1">
      <alignment horizontal="right" vertical="top"/>
    </xf>
    <xf numFmtId="0" fontId="23" fillId="0" borderId="0" xfId="0" applyFont="1" applyFill="1" applyBorder="1"/>
    <xf numFmtId="164" fontId="22" fillId="0" borderId="12" xfId="0" applyNumberFormat="1" applyFont="1" applyFill="1" applyBorder="1"/>
    <xf numFmtId="0" fontId="22" fillId="0" borderId="0" xfId="0" applyFont="1" applyFill="1" applyBorder="1"/>
    <xf numFmtId="164" fontId="22" fillId="0" borderId="0" xfId="0" applyNumberFormat="1" applyFont="1" applyFill="1" applyBorder="1"/>
    <xf numFmtId="0" fontId="24" fillId="0" borderId="0" xfId="0" applyFont="1" applyFill="1" applyBorder="1" applyAlignment="1">
      <alignment horizontal="right"/>
    </xf>
    <xf numFmtId="0" fontId="26" fillId="0" borderId="0" xfId="0" applyFont="1" applyFill="1" applyBorder="1"/>
    <xf numFmtId="9" fontId="26" fillId="0" borderId="0" xfId="41" applyFont="1" applyFill="1" applyBorder="1"/>
    <xf numFmtId="164" fontId="22" fillId="0" borderId="9" xfId="0" applyNumberFormat="1" applyFont="1" applyFill="1" applyBorder="1"/>
    <xf numFmtId="0" fontId="22" fillId="19" borderId="9" xfId="0" applyFont="1" applyFill="1" applyBorder="1"/>
    <xf numFmtId="0" fontId="22" fillId="0" borderId="12" xfId="0" applyFont="1" applyFill="1" applyBorder="1" applyAlignment="1">
      <alignment horizontal="left" vertical="center" indent="1"/>
    </xf>
    <xf numFmtId="0" fontId="22" fillId="19" borderId="0" xfId="0" applyFont="1" applyFill="1" applyBorder="1"/>
    <xf numFmtId="0" fontId="22" fillId="0" borderId="0" xfId="0" applyFont="1" applyFill="1" applyBorder="1" applyAlignment="1">
      <alignment horizontal="left" indent="1"/>
    </xf>
    <xf numFmtId="0" fontId="22" fillId="0" borderId="0" xfId="0" applyFont="1" applyFill="1" applyBorder="1" applyAlignment="1">
      <alignment horizontal="left" vertical="center" indent="1"/>
    </xf>
    <xf numFmtId="164" fontId="22" fillId="0" borderId="13" xfId="0" applyNumberFormat="1" applyFont="1" applyFill="1" applyBorder="1"/>
    <xf numFmtId="164" fontId="22" fillId="0" borderId="13" xfId="0" applyNumberFormat="1" applyFont="1" applyFill="1" applyBorder="1" applyAlignment="1"/>
    <xf numFmtId="0" fontId="22" fillId="0" borderId="0" xfId="0" applyNumberFormat="1" applyFont="1" applyFill="1" applyBorder="1" applyAlignment="1"/>
    <xf numFmtId="164" fontId="22" fillId="0" borderId="11" xfId="0" applyNumberFormat="1" applyFont="1" applyFill="1" applyBorder="1" applyAlignment="1"/>
    <xf numFmtId="164" fontId="22" fillId="0" borderId="22" xfId="0" applyNumberFormat="1" applyFont="1" applyFill="1" applyBorder="1"/>
    <xf numFmtId="164" fontId="22" fillId="0" borderId="24" xfId="0" applyNumberFormat="1" applyFont="1" applyFill="1" applyBorder="1"/>
    <xf numFmtId="164" fontId="26" fillId="0" borderId="0" xfId="0" applyNumberFormat="1" applyFont="1" applyFill="1" applyBorder="1"/>
    <xf numFmtId="0" fontId="27" fillId="0" borderId="0" xfId="0" applyFont="1" applyFill="1" applyBorder="1" applyAlignment="1"/>
    <xf numFmtId="0" fontId="22" fillId="0" borderId="21" xfId="0" applyFont="1" applyFill="1" applyBorder="1" applyAlignment="1">
      <alignment horizontal="left" vertical="center" indent="1"/>
    </xf>
    <xf numFmtId="0" fontId="22" fillId="19" borderId="0" xfId="0" applyFont="1" applyFill="1"/>
    <xf numFmtId="0" fontId="24" fillId="19" borderId="0" xfId="0" applyFont="1" applyFill="1" applyBorder="1" applyAlignment="1">
      <alignment horizontal="right"/>
    </xf>
    <xf numFmtId="0" fontId="22" fillId="0" borderId="13" xfId="0" applyFont="1" applyFill="1" applyBorder="1" applyAlignment="1">
      <alignment horizontal="left" vertical="center" indent="1"/>
    </xf>
    <xf numFmtId="0" fontId="22" fillId="0" borderId="11" xfId="0" applyFont="1" applyFill="1" applyBorder="1" applyAlignment="1">
      <alignment horizontal="left" vertical="center" indent="1"/>
    </xf>
    <xf numFmtId="0" fontId="24" fillId="19" borderId="17" xfId="0" applyFont="1" applyFill="1" applyBorder="1" applyAlignment="1">
      <alignment horizontal="center"/>
    </xf>
    <xf numFmtId="0" fontId="24" fillId="19" borderId="18" xfId="0" applyFont="1" applyFill="1" applyBorder="1" applyAlignment="1">
      <alignment horizontal="center"/>
    </xf>
    <xf numFmtId="164" fontId="24" fillId="18" borderId="24" xfId="0" applyNumberFormat="1" applyFont="1" applyFill="1" applyBorder="1"/>
    <xf numFmtId="164" fontId="24" fillId="18" borderId="9" xfId="0" applyNumberFormat="1" applyFont="1" applyFill="1" applyBorder="1"/>
    <xf numFmtId="0" fontId="22" fillId="0" borderId="10" xfId="0" applyFont="1" applyFill="1" applyBorder="1" applyAlignment="1">
      <alignment horizontal="left" vertical="center" indent="1"/>
    </xf>
    <xf numFmtId="0" fontId="22" fillId="19" borderId="0" xfId="0" applyFont="1" applyFill="1" applyBorder="1" applyAlignment="1">
      <alignment horizontal="right" vertical="center"/>
    </xf>
    <xf numFmtId="0" fontId="24" fillId="19" borderId="14" xfId="0" applyFont="1" applyFill="1" applyBorder="1" applyAlignment="1">
      <alignment horizontal="center"/>
    </xf>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67" fontId="22" fillId="0" borderId="0" xfId="41" applyNumberFormat="1" applyFont="1" applyFill="1" applyBorder="1"/>
    <xf numFmtId="167" fontId="22" fillId="0" borderId="13" xfId="0" applyNumberFormat="1" applyFont="1" applyFill="1" applyBorder="1" applyAlignment="1">
      <alignment vertical="center"/>
    </xf>
    <xf numFmtId="167" fontId="22" fillId="0" borderId="11" xfId="0" applyNumberFormat="1" applyFont="1" applyFill="1" applyBorder="1" applyAlignment="1">
      <alignment vertical="center"/>
    </xf>
    <xf numFmtId="167" fontId="22" fillId="0" borderId="0" xfId="0" applyNumberFormat="1" applyFont="1" applyFill="1" applyBorder="1"/>
    <xf numFmtId="167" fontId="22" fillId="18" borderId="13" xfId="41" applyNumberFormat="1" applyFont="1" applyFill="1" applyBorder="1" applyAlignment="1"/>
    <xf numFmtId="167" fontId="22" fillId="18" borderId="13" xfId="0" applyNumberFormat="1" applyFont="1" applyFill="1" applyBorder="1" applyAlignment="1">
      <alignment vertical="center"/>
    </xf>
    <xf numFmtId="0" fontId="22" fillId="19" borderId="15" xfId="0" applyFont="1" applyFill="1" applyBorder="1"/>
    <xf numFmtId="0" fontId="24" fillId="19" borderId="18" xfId="0" applyFont="1" applyFill="1" applyBorder="1" applyAlignment="1">
      <alignment horizontal="center"/>
    </xf>
    <xf numFmtId="0" fontId="24" fillId="19" borderId="0" xfId="0" applyFont="1" applyFill="1" applyBorder="1" applyAlignment="1">
      <alignment horizontal="right"/>
    </xf>
    <xf numFmtId="0" fontId="26" fillId="0" borderId="0" xfId="41" applyNumberFormat="1" applyFont="1" applyFill="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23" xfId="0" applyNumberFormat="1" applyFont="1" applyFill="1" applyBorder="1" applyAlignment="1">
      <alignment vertical="center"/>
    </xf>
    <xf numFmtId="164" fontId="22" fillId="0" borderId="25" xfId="0" applyNumberFormat="1" applyFont="1" applyFill="1" applyBorder="1" applyAlignment="1">
      <alignment vertical="center"/>
    </xf>
    <xf numFmtId="0" fontId="24" fillId="0" borderId="0" xfId="0" applyFont="1" applyFill="1" applyBorder="1" applyAlignment="1">
      <alignment horizontal="center"/>
    </xf>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Fill="1" applyBorder="1" applyAlignment="1">
      <alignment wrapText="1"/>
    </xf>
    <xf numFmtId="0" fontId="24" fillId="19" borderId="9" xfId="0" applyFont="1" applyFill="1" applyBorder="1" applyAlignment="1">
      <alignment horizontal="center"/>
    </xf>
    <xf numFmtId="0" fontId="24" fillId="19" borderId="19" xfId="0" applyFont="1" applyFill="1" applyBorder="1" applyAlignment="1">
      <alignment horizontal="center"/>
    </xf>
    <xf numFmtId="0" fontId="32" fillId="0" borderId="0" xfId="0" applyFont="1" applyFill="1" applyBorder="1"/>
    <xf numFmtId="164" fontId="32" fillId="0" borderId="0" xfId="0" applyNumberFormat="1" applyFont="1" applyFill="1" applyBorder="1"/>
    <xf numFmtId="165" fontId="22" fillId="0" borderId="0" xfId="0" applyNumberFormat="1" applyFont="1" applyFill="1" applyBorder="1" applyAlignment="1">
      <alignment horizontal="right"/>
    </xf>
    <xf numFmtId="0" fontId="20" fillId="0" borderId="0" xfId="0" applyNumberFormat="1" applyFont="1" applyFill="1" applyBorder="1"/>
    <xf numFmtId="0" fontId="27" fillId="0" borderId="0" xfId="0" applyFont="1" applyFill="1" applyBorder="1" applyAlignment="1">
      <alignment vertical="top"/>
    </xf>
    <xf numFmtId="0" fontId="42" fillId="0" borderId="0" xfId="0" applyFont="1" applyFill="1" applyBorder="1"/>
    <xf numFmtId="0" fontId="22" fillId="0" borderId="0" xfId="0" applyFont="1" applyFill="1"/>
    <xf numFmtId="0" fontId="23" fillId="0" borderId="0" xfId="0" applyFont="1" applyFill="1"/>
    <xf numFmtId="164" fontId="22" fillId="0" borderId="0" xfId="0" applyNumberFormat="1" applyFont="1" applyFill="1"/>
    <xf numFmtId="0" fontId="36" fillId="0" borderId="0" xfId="0" applyFont="1" applyFill="1"/>
    <xf numFmtId="0" fontId="37" fillId="0" borderId="0" xfId="0" applyFont="1" applyFill="1" applyAlignment="1">
      <alignment horizontal="right"/>
    </xf>
    <xf numFmtId="164" fontId="22" fillId="0" borderId="23" xfId="0" applyNumberFormat="1" applyFont="1" applyFill="1" applyBorder="1"/>
    <xf numFmtId="167" fontId="22" fillId="0" borderId="13" xfId="41" applyNumberFormat="1" applyFont="1" applyFill="1" applyBorder="1" applyAlignment="1"/>
    <xf numFmtId="164" fontId="26" fillId="0" borderId="0" xfId="0" applyNumberFormat="1" applyFont="1" applyFill="1"/>
    <xf numFmtId="167" fontId="22" fillId="0" borderId="13" xfId="41" applyNumberFormat="1" applyFont="1" applyFill="1" applyBorder="1"/>
    <xf numFmtId="167" fontId="22" fillId="0" borderId="11" xfId="41" applyNumberFormat="1" applyFont="1" applyFill="1" applyBorder="1" applyAlignment="1"/>
    <xf numFmtId="167" fontId="22" fillId="0" borderId="11" xfId="41" applyNumberFormat="1" applyFont="1" applyFill="1" applyBorder="1"/>
    <xf numFmtId="167" fontId="22" fillId="0" borderId="12" xfId="41" applyNumberFormat="1" applyFont="1" applyFill="1" applyBorder="1"/>
    <xf numFmtId="166" fontId="22" fillId="0" borderId="0" xfId="0" applyNumberFormat="1" applyFont="1" applyFill="1" applyBorder="1"/>
    <xf numFmtId="0" fontId="27" fillId="0" borderId="0" xfId="0" applyFont="1" applyFill="1" applyAlignment="1">
      <alignment horizontal="right"/>
    </xf>
    <xf numFmtId="0" fontId="29" fillId="0" borderId="0" xfId="0" applyFont="1" applyFill="1" applyAlignment="1">
      <alignment horizontal="right"/>
    </xf>
    <xf numFmtId="166" fontId="26" fillId="0" borderId="0" xfId="0" applyNumberFormat="1" applyFont="1" applyFill="1" applyBorder="1"/>
    <xf numFmtId="167" fontId="26" fillId="0" borderId="0" xfId="41" applyNumberFormat="1" applyFont="1" applyFill="1" applyBorder="1"/>
    <xf numFmtId="0" fontId="26" fillId="0" borderId="0" xfId="0" applyFont="1" applyFill="1"/>
    <xf numFmtId="167" fontId="26" fillId="0" borderId="0" xfId="41" applyNumberFormat="1" applyFont="1" applyFill="1"/>
    <xf numFmtId="167" fontId="26" fillId="0" borderId="0" xfId="0" applyNumberFormat="1" applyFont="1" applyFill="1"/>
    <xf numFmtId="0" fontId="22" fillId="0" borderId="0" xfId="0" applyNumberFormat="1" applyFont="1" applyFill="1" applyAlignment="1"/>
    <xf numFmtId="0" fontId="26" fillId="0" borderId="0" xfId="41" applyNumberFormat="1" applyFont="1" applyFill="1" applyAlignment="1"/>
    <xf numFmtId="0" fontId="26" fillId="0" borderId="0" xfId="0" applyNumberFormat="1" applyFont="1" applyFill="1" applyAlignment="1"/>
    <xf numFmtId="0" fontId="26" fillId="0" borderId="0" xfId="0" applyNumberFormat="1" applyFont="1" applyFill="1" applyBorder="1" applyAlignment="1"/>
    <xf numFmtId="0" fontId="22" fillId="0" borderId="0" xfId="0" applyFont="1" applyFill="1" applyBorder="1" applyAlignment="1"/>
    <xf numFmtId="0" fontId="26" fillId="0" borderId="0" xfId="0" applyNumberFormat="1" applyFont="1" applyFill="1" applyBorder="1"/>
    <xf numFmtId="9" fontId="26" fillId="0" borderId="0" xfId="41" applyFont="1" applyFill="1"/>
    <xf numFmtId="167" fontId="26" fillId="0" borderId="0" xfId="0" applyNumberFormat="1" applyFont="1" applyFill="1" applyBorder="1"/>
    <xf numFmtId="0" fontId="26" fillId="0" borderId="0" xfId="0" applyFont="1" applyFill="1" applyBorder="1" applyAlignment="1">
      <alignment horizontal="left" indent="1"/>
    </xf>
    <xf numFmtId="164" fontId="24" fillId="0" borderId="0" xfId="0" applyNumberFormat="1" applyFont="1" applyFill="1"/>
    <xf numFmtId="0" fontId="27" fillId="0" borderId="0" xfId="0" applyFont="1" applyFill="1" applyBorder="1"/>
    <xf numFmtId="9" fontId="22" fillId="0" borderId="0" xfId="41" applyFont="1" applyFill="1" applyBorder="1"/>
    <xf numFmtId="0" fontId="24" fillId="0" borderId="0" xfId="0" applyFont="1" applyFill="1" applyBorder="1" applyAlignment="1">
      <alignment horizontal="right"/>
    </xf>
    <xf numFmtId="0" fontId="24" fillId="0" borderId="0" xfId="0" applyFont="1" applyFill="1" applyBorder="1" applyAlignment="1">
      <alignment horizontal="right"/>
    </xf>
    <xf numFmtId="0" fontId="24" fillId="0" borderId="0" xfId="0" applyFont="1" applyFill="1" applyBorder="1" applyAlignment="1"/>
    <xf numFmtId="167" fontId="22" fillId="0" borderId="0" xfId="41" applyNumberFormat="1" applyFont="1" applyFill="1"/>
    <xf numFmtId="167" fontId="22" fillId="0" borderId="0" xfId="41" applyNumberFormat="1" applyFont="1" applyFill="1" applyBorder="1" applyAlignment="1"/>
    <xf numFmtId="0" fontId="22" fillId="0" borderId="0" xfId="0" applyFont="1" applyFill="1" applyBorder="1"/>
    <xf numFmtId="0" fontId="40" fillId="0" borderId="0" xfId="0" applyFont="1" applyFill="1" applyBorder="1"/>
    <xf numFmtId="0" fontId="24" fillId="0" borderId="0" xfId="0" applyFont="1" applyFill="1" applyBorder="1" applyAlignment="1">
      <alignment horizontal="center" vertical="center" wrapText="1"/>
    </xf>
    <xf numFmtId="0" fontId="27" fillId="0" borderId="0" xfId="43" applyFont="1" applyFill="1" applyBorder="1" applyAlignment="1">
      <alignment vertical="top"/>
    </xf>
    <xf numFmtId="3" fontId="22" fillId="0" borderId="0" xfId="0" applyNumberFormat="1" applyFont="1" applyFill="1"/>
    <xf numFmtId="3" fontId="24" fillId="0" borderId="0" xfId="0" applyNumberFormat="1" applyFont="1" applyFill="1"/>
    <xf numFmtId="3" fontId="53" fillId="0" borderId="0" xfId="0" applyNumberFormat="1" applyFont="1" applyFill="1"/>
    <xf numFmtId="164" fontId="53" fillId="0" borderId="0" xfId="0" applyNumberFormat="1" applyFont="1" applyFill="1"/>
    <xf numFmtId="164" fontId="20" fillId="0" borderId="0" xfId="0" applyNumberFormat="1" applyFont="1" applyFill="1" applyBorder="1"/>
    <xf numFmtId="0" fontId="20" fillId="0" borderId="0" xfId="43" applyFont="1" applyFill="1" applyBorder="1"/>
    <xf numFmtId="0" fontId="20" fillId="0" borderId="0" xfId="43" applyFont="1" applyFill="1"/>
    <xf numFmtId="0" fontId="20" fillId="0" borderId="0" xfId="43" applyFont="1" applyFill="1" applyBorder="1" applyAlignment="1"/>
    <xf numFmtId="0" fontId="34" fillId="0" borderId="0" xfId="43" applyFont="1" applyFill="1" applyBorder="1" applyAlignment="1">
      <alignment horizontal="center" vertical="center"/>
    </xf>
    <xf numFmtId="49" fontId="35" fillId="0" borderId="0" xfId="43" applyNumberFormat="1" applyFont="1" applyFill="1" applyBorder="1" applyAlignment="1">
      <alignment vertical="center"/>
    </xf>
    <xf numFmtId="0" fontId="30" fillId="0" borderId="0" xfId="43" applyFont="1" applyFill="1" applyBorder="1"/>
    <xf numFmtId="0" fontId="33" fillId="0" borderId="0" xfId="43" applyFont="1" applyFill="1" applyBorder="1" applyAlignment="1"/>
    <xf numFmtId="0" fontId="20" fillId="0" borderId="0" xfId="43" applyFont="1" applyFill="1" applyBorder="1" applyAlignment="1">
      <alignment horizontal="left" vertical="center"/>
    </xf>
    <xf numFmtId="0" fontId="33" fillId="0" borderId="0" xfId="43" applyFont="1" applyFill="1" applyBorder="1" applyAlignment="1">
      <alignment horizontal="center"/>
    </xf>
    <xf numFmtId="0" fontId="20" fillId="0" borderId="0" xfId="43" applyFont="1" applyFill="1" applyBorder="1" applyAlignment="1">
      <alignment horizontal="right" vertical="center"/>
    </xf>
    <xf numFmtId="0" fontId="20" fillId="0" borderId="0" xfId="43" applyFont="1" applyFill="1" applyBorder="1" applyAlignment="1">
      <alignment horizontal="left" vertical="center" indent="1"/>
    </xf>
    <xf numFmtId="0" fontId="31" fillId="0" borderId="0" xfId="43" applyFont="1" applyFill="1" applyBorder="1"/>
    <xf numFmtId="0" fontId="31" fillId="0" borderId="0" xfId="43" applyFont="1" applyFill="1" applyBorder="1" applyAlignment="1">
      <alignment horizontal="right" vertical="center"/>
    </xf>
    <xf numFmtId="0" fontId="31" fillId="0" borderId="0" xfId="43" applyFont="1" applyFill="1" applyBorder="1" applyAlignment="1">
      <alignment horizontal="left" vertical="center" indent="1"/>
    </xf>
    <xf numFmtId="49" fontId="34" fillId="0" borderId="0" xfId="43" applyNumberFormat="1" applyFont="1" applyFill="1" applyAlignment="1">
      <alignment vertical="center"/>
    </xf>
    <xf numFmtId="0" fontId="20" fillId="0" borderId="0" xfId="43" applyFont="1"/>
    <xf numFmtId="0" fontId="38" fillId="0" borderId="0" xfId="43" applyFont="1" applyFill="1" applyBorder="1" applyAlignment="1">
      <alignment horizontal="right" vertical="center"/>
    </xf>
    <xf numFmtId="0" fontId="39" fillId="0" borderId="0" xfId="43" applyFont="1" applyFill="1" applyBorder="1" applyAlignment="1">
      <alignment horizontal="right" vertical="center"/>
    </xf>
    <xf numFmtId="0" fontId="20" fillId="0" borderId="0" xfId="95" applyFont="1" applyFill="1"/>
    <xf numFmtId="49" fontId="20" fillId="0" borderId="0" xfId="95" applyNumberFormat="1" applyFont="1" applyFill="1" applyAlignment="1">
      <alignment horizontal="right" vertical="center"/>
    </xf>
    <xf numFmtId="0" fontId="57" fillId="0" borderId="0" xfId="95" applyFont="1" applyFill="1"/>
    <xf numFmtId="164" fontId="26" fillId="0" borderId="35" xfId="0" applyNumberFormat="1" applyFont="1" applyFill="1" applyBorder="1" applyAlignment="1">
      <alignment horizontal="right"/>
    </xf>
    <xf numFmtId="164" fontId="26" fillId="0" borderId="44" xfId="0" applyNumberFormat="1" applyFont="1" applyFill="1" applyBorder="1"/>
    <xf numFmtId="164" fontId="26" fillId="0" borderId="43" xfId="0" applyNumberFormat="1" applyFont="1" applyFill="1" applyBorder="1"/>
    <xf numFmtId="164" fontId="26" fillId="0" borderId="42" xfId="0" applyNumberFormat="1" applyFont="1" applyFill="1" applyBorder="1"/>
    <xf numFmtId="164" fontId="26" fillId="0" borderId="44" xfId="0" applyNumberFormat="1" applyFont="1" applyFill="1" applyBorder="1" applyAlignment="1"/>
    <xf numFmtId="164" fontId="26" fillId="0" borderId="43" xfId="0" applyNumberFormat="1" applyFont="1" applyFill="1" applyBorder="1" applyAlignment="1"/>
    <xf numFmtId="164" fontId="26" fillId="0" borderId="42" xfId="0" applyNumberFormat="1" applyFont="1" applyFill="1" applyBorder="1" applyAlignment="1"/>
    <xf numFmtId="164" fontId="26" fillId="0" borderId="36" xfId="0" applyNumberFormat="1" applyFont="1" applyFill="1" applyBorder="1"/>
    <xf numFmtId="164" fontId="26" fillId="0" borderId="30" xfId="0" applyNumberFormat="1" applyFont="1" applyFill="1" applyBorder="1"/>
    <xf numFmtId="164" fontId="26" fillId="0" borderId="35" xfId="0" applyNumberFormat="1" applyFont="1" applyFill="1" applyBorder="1"/>
    <xf numFmtId="164" fontId="26" fillId="0" borderId="44" xfId="0" applyNumberFormat="1" applyFont="1" applyFill="1" applyBorder="1" applyAlignment="1">
      <alignment horizontal="right"/>
    </xf>
    <xf numFmtId="164" fontId="26" fillId="0" borderId="43" xfId="0" applyNumberFormat="1" applyFont="1" applyFill="1" applyBorder="1" applyAlignment="1">
      <alignment horizontal="right"/>
    </xf>
    <xf numFmtId="164" fontId="26" fillId="0" borderId="42" xfId="0" applyNumberFormat="1" applyFont="1" applyFill="1" applyBorder="1" applyAlignment="1">
      <alignment horizontal="right"/>
    </xf>
    <xf numFmtId="164" fontId="22" fillId="0" borderId="43" xfId="0" applyNumberFormat="1" applyFont="1" applyFill="1" applyBorder="1" applyAlignment="1"/>
    <xf numFmtId="49" fontId="20" fillId="0" borderId="0" xfId="0" applyNumberFormat="1" applyFont="1" applyFill="1" applyBorder="1" applyAlignment="1">
      <alignment horizontal="right"/>
    </xf>
    <xf numFmtId="164" fontId="22" fillId="0" borderId="42" xfId="0" applyNumberFormat="1" applyFont="1" applyFill="1" applyBorder="1" applyAlignment="1"/>
    <xf numFmtId="164" fontId="22" fillId="0" borderId="42" xfId="0" applyNumberFormat="1" applyFont="1" applyFill="1" applyBorder="1"/>
    <xf numFmtId="164" fontId="22" fillId="0" borderId="36" xfId="0" applyNumberFormat="1" applyFont="1" applyFill="1" applyBorder="1"/>
    <xf numFmtId="0" fontId="22" fillId="0" borderId="47" xfId="0" applyFont="1" applyFill="1" applyBorder="1" applyAlignment="1">
      <alignment horizontal="left" indent="1"/>
    </xf>
    <xf numFmtId="164" fontId="22" fillId="0" borderId="30" xfId="0" applyNumberFormat="1" applyFont="1" applyFill="1" applyBorder="1" applyAlignment="1">
      <alignment horizontal="right"/>
    </xf>
    <xf numFmtId="164" fontId="22" fillId="0" borderId="30" xfId="0" applyNumberFormat="1" applyFont="1" applyFill="1" applyBorder="1"/>
    <xf numFmtId="164" fontId="22" fillId="0" borderId="48" xfId="0" applyNumberFormat="1" applyFont="1" applyFill="1" applyBorder="1"/>
    <xf numFmtId="164" fontId="22" fillId="0" borderId="44" xfId="0" applyNumberFormat="1" applyFont="1" applyFill="1" applyBorder="1" applyAlignment="1">
      <alignment horizontal="right"/>
    </xf>
    <xf numFmtId="164" fontId="22" fillId="0" borderId="43" xfId="0" applyNumberFormat="1" applyFont="1" applyFill="1" applyBorder="1" applyAlignment="1">
      <alignment horizontal="right"/>
    </xf>
    <xf numFmtId="164" fontId="22" fillId="0" borderId="42" xfId="0" applyNumberFormat="1" applyFont="1" applyFill="1" applyBorder="1" applyAlignment="1">
      <alignment horizontal="right"/>
    </xf>
    <xf numFmtId="0" fontId="22" fillId="0" borderId="36" xfId="0" applyFont="1" applyFill="1" applyBorder="1" applyAlignment="1">
      <alignment horizontal="left" indent="1"/>
    </xf>
    <xf numFmtId="0" fontId="24" fillId="23" borderId="36"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5" xfId="0" applyFont="1" applyFill="1" applyBorder="1" applyAlignment="1">
      <alignment horizontal="center" vertical="center"/>
    </xf>
    <xf numFmtId="0" fontId="57" fillId="0" borderId="0" xfId="0" applyFont="1" applyFill="1" applyBorder="1"/>
    <xf numFmtId="164" fontId="22" fillId="0" borderId="36" xfId="0" applyNumberFormat="1" applyFont="1" applyFill="1" applyBorder="1" applyAlignment="1">
      <alignment horizontal="right"/>
    </xf>
    <xf numFmtId="164" fontId="22" fillId="0" borderId="35" xfId="0" applyNumberFormat="1" applyFont="1" applyFill="1" applyBorder="1" applyAlignment="1">
      <alignment horizontal="right"/>
    </xf>
    <xf numFmtId="0" fontId="22" fillId="0" borderId="30" xfId="0" applyFont="1" applyFill="1" applyBorder="1" applyAlignment="1">
      <alignment horizontal="left" indent="1"/>
    </xf>
    <xf numFmtId="164" fontId="22" fillId="0" borderId="43" xfId="0" applyNumberFormat="1" applyFont="1" applyFill="1" applyBorder="1"/>
    <xf numFmtId="164" fontId="22" fillId="0" borderId="35" xfId="0" applyNumberFormat="1" applyFont="1" applyFill="1" applyBorder="1"/>
    <xf numFmtId="164" fontId="22" fillId="0" borderId="44" xfId="0" applyNumberFormat="1" applyFont="1" applyFill="1" applyBorder="1"/>
    <xf numFmtId="164" fontId="26" fillId="0" borderId="30" xfId="0" applyNumberFormat="1" applyFont="1" applyFill="1" applyBorder="1" applyAlignment="1">
      <alignment horizontal="right"/>
    </xf>
    <xf numFmtId="164" fontId="26" fillId="0" borderId="36" xfId="0" applyNumberFormat="1" applyFont="1" applyFill="1" applyBorder="1" applyAlignment="1">
      <alignment horizontal="right"/>
    </xf>
    <xf numFmtId="164" fontId="22" fillId="0" borderId="44" xfId="0" applyNumberFormat="1" applyFont="1" applyFill="1" applyBorder="1" applyAlignment="1"/>
    <xf numFmtId="0" fontId="24" fillId="23" borderId="38" xfId="0" applyFont="1" applyFill="1" applyBorder="1" applyAlignment="1">
      <alignment horizontal="center" vertical="center"/>
    </xf>
    <xf numFmtId="0" fontId="22" fillId="0" borderId="0" xfId="95" applyFont="1" applyFill="1"/>
    <xf numFmtId="0" fontId="41" fillId="0" borderId="0" xfId="95" applyFont="1" applyFill="1"/>
    <xf numFmtId="0" fontId="39" fillId="0" borderId="0" xfId="95" applyFont="1" applyFill="1"/>
    <xf numFmtId="0" fontId="38" fillId="0" borderId="0" xfId="95" applyFont="1" applyFill="1" applyAlignment="1"/>
    <xf numFmtId="0" fontId="39" fillId="0" borderId="0" xfId="95" applyFont="1" applyFill="1" applyBorder="1"/>
    <xf numFmtId="0" fontId="39" fillId="0" borderId="0" xfId="95" applyFont="1" applyFill="1" applyAlignment="1">
      <alignment vertical="top"/>
    </xf>
    <xf numFmtId="0" fontId="39" fillId="0" borderId="0" xfId="95" applyFont="1" applyFill="1" applyAlignment="1"/>
    <xf numFmtId="0" fontId="24" fillId="23" borderId="30" xfId="42" applyFont="1" applyFill="1" applyBorder="1" applyAlignment="1">
      <alignment horizontal="right"/>
    </xf>
    <xf numFmtId="0" fontId="40" fillId="0" borderId="0" xfId="43" applyFont="1" applyFill="1" applyBorder="1"/>
    <xf numFmtId="0" fontId="38" fillId="0" borderId="0" xfId="95" applyFont="1" applyFill="1"/>
    <xf numFmtId="0" fontId="39" fillId="0" borderId="0" xfId="95" applyFont="1" applyAlignment="1">
      <alignment vertical="top" wrapText="1"/>
    </xf>
    <xf numFmtId="0" fontId="38" fillId="0" borderId="0" xfId="95" applyFont="1" applyFill="1" applyAlignment="1">
      <alignment vertical="top"/>
    </xf>
    <xf numFmtId="164" fontId="22" fillId="0" borderId="49" xfId="0" applyNumberFormat="1" applyFont="1" applyFill="1" applyBorder="1"/>
    <xf numFmtId="0" fontId="22" fillId="0" borderId="36" xfId="0" applyFont="1" applyFill="1" applyBorder="1" applyAlignment="1">
      <alignment horizontal="left" wrapText="1" indent="1"/>
    </xf>
    <xf numFmtId="0" fontId="24" fillId="23" borderId="37" xfId="0" applyFont="1" applyFill="1" applyBorder="1" applyAlignment="1">
      <alignment horizontal="center" vertical="center"/>
    </xf>
    <xf numFmtId="0" fontId="24" fillId="23" borderId="31" xfId="0" applyFont="1" applyFill="1" applyBorder="1" applyAlignment="1">
      <alignment horizontal="center" vertical="center"/>
    </xf>
    <xf numFmtId="0" fontId="24" fillId="23" borderId="39" xfId="0" applyFont="1" applyFill="1" applyBorder="1" applyAlignment="1">
      <alignment horizontal="center" vertical="center"/>
    </xf>
    <xf numFmtId="164" fontId="22" fillId="0" borderId="49" xfId="0" applyNumberFormat="1" applyFont="1" applyFill="1" applyBorder="1" applyAlignment="1"/>
    <xf numFmtId="164" fontId="22" fillId="0" borderId="48" xfId="0" applyNumberFormat="1" applyFont="1" applyFill="1" applyBorder="1" applyAlignment="1"/>
    <xf numFmtId="164" fontId="26" fillId="0" borderId="49" xfId="0" applyNumberFormat="1" applyFont="1" applyFill="1" applyBorder="1" applyAlignment="1"/>
    <xf numFmtId="164" fontId="26" fillId="0" borderId="48" xfId="0" applyNumberFormat="1" applyFont="1" applyFill="1" applyBorder="1" applyAlignment="1"/>
    <xf numFmtId="164" fontId="26" fillId="0" borderId="49" xfId="0" applyNumberFormat="1" applyFont="1" applyFill="1" applyBorder="1"/>
    <xf numFmtId="164" fontId="26" fillId="0" borderId="48" xfId="0" applyNumberFormat="1" applyFont="1" applyFill="1" applyBorder="1"/>
    <xf numFmtId="164" fontId="22" fillId="0" borderId="35" xfId="0" applyNumberFormat="1" applyFont="1" applyFill="1" applyBorder="1" applyAlignment="1"/>
    <xf numFmtId="164" fontId="22" fillId="0" borderId="30" xfId="0" applyNumberFormat="1" applyFont="1" applyFill="1" applyBorder="1" applyAlignment="1"/>
    <xf numFmtId="164" fontId="22" fillId="0" borderId="36" xfId="0" applyNumberFormat="1" applyFont="1" applyFill="1" applyBorder="1" applyAlignment="1"/>
    <xf numFmtId="0" fontId="40" fillId="0" borderId="0" xfId="43" applyFont="1" applyFill="1"/>
    <xf numFmtId="0" fontId="57" fillId="0" borderId="0" xfId="0" applyFont="1" applyFill="1"/>
    <xf numFmtId="49" fontId="20" fillId="0" borderId="0" xfId="0" applyNumberFormat="1" applyFont="1" applyFill="1" applyAlignment="1">
      <alignment horizontal="right"/>
    </xf>
    <xf numFmtId="0" fontId="22" fillId="23" borderId="39" xfId="0" applyFont="1" applyFill="1" applyBorder="1"/>
    <xf numFmtId="0" fontId="22" fillId="23" borderId="40" xfId="0" applyFont="1" applyFill="1" applyBorder="1"/>
    <xf numFmtId="0" fontId="22" fillId="0" borderId="36" xfId="0" applyFont="1" applyFill="1" applyBorder="1" applyAlignment="1">
      <alignment horizontal="left" vertical="center" indent="1"/>
    </xf>
    <xf numFmtId="0" fontId="24" fillId="18" borderId="36" xfId="0" applyFont="1" applyFill="1" applyBorder="1" applyAlignment="1">
      <alignment vertical="center" wrapText="1"/>
    </xf>
    <xf numFmtId="0" fontId="24" fillId="18" borderId="36" xfId="0" applyFont="1" applyFill="1" applyBorder="1" applyAlignment="1">
      <alignment vertical="center"/>
    </xf>
    <xf numFmtId="164" fontId="24" fillId="18" borderId="35" xfId="0" applyNumberFormat="1" applyFont="1" applyFill="1" applyBorder="1" applyAlignment="1">
      <alignment horizontal="right"/>
    </xf>
    <xf numFmtId="164" fontId="24" fillId="18" borderId="30" xfId="0" applyNumberFormat="1" applyFont="1" applyFill="1" applyBorder="1" applyAlignment="1">
      <alignment horizontal="right"/>
    </xf>
    <xf numFmtId="164" fontId="24" fillId="18" borderId="36" xfId="0" applyNumberFormat="1" applyFont="1" applyFill="1" applyBorder="1" applyAlignment="1">
      <alignment horizontal="right"/>
    </xf>
    <xf numFmtId="164" fontId="60" fillId="18" borderId="35" xfId="0" applyNumberFormat="1" applyFont="1" applyFill="1" applyBorder="1" applyAlignment="1">
      <alignment horizontal="right"/>
    </xf>
    <xf numFmtId="164" fontId="60" fillId="18" borderId="30" xfId="0" applyNumberFormat="1" applyFont="1" applyFill="1" applyBorder="1" applyAlignment="1">
      <alignment horizontal="right"/>
    </xf>
    <xf numFmtId="164" fontId="60" fillId="18" borderId="36" xfId="0" applyNumberFormat="1" applyFont="1" applyFill="1" applyBorder="1" applyAlignment="1">
      <alignment horizontal="right"/>
    </xf>
    <xf numFmtId="164" fontId="22" fillId="18" borderId="35" xfId="0" applyNumberFormat="1" applyFont="1" applyFill="1" applyBorder="1" applyAlignment="1">
      <alignment horizontal="right"/>
    </xf>
    <xf numFmtId="164" fontId="24" fillId="18" borderId="35" xfId="0" applyNumberFormat="1" applyFont="1" applyFill="1" applyBorder="1"/>
    <xf numFmtId="164" fontId="24" fillId="18" borderId="30" xfId="0" applyNumberFormat="1" applyFont="1" applyFill="1" applyBorder="1"/>
    <xf numFmtId="164" fontId="24" fillId="18" borderId="36" xfId="0" applyNumberFormat="1" applyFont="1" applyFill="1" applyBorder="1"/>
    <xf numFmtId="164" fontId="60" fillId="18" borderId="35" xfId="0" applyNumberFormat="1" applyFont="1" applyFill="1" applyBorder="1"/>
    <xf numFmtId="164" fontId="60" fillId="18" borderId="30" xfId="0" applyNumberFormat="1" applyFont="1" applyFill="1" applyBorder="1"/>
    <xf numFmtId="164" fontId="60" fillId="18" borderId="36" xfId="0" applyNumberFormat="1" applyFont="1" applyFill="1" applyBorder="1"/>
    <xf numFmtId="0" fontId="24" fillId="18" borderId="30" xfId="0" applyFont="1" applyFill="1" applyBorder="1" applyAlignment="1">
      <alignment vertical="center" wrapText="1"/>
    </xf>
    <xf numFmtId="164" fontId="22" fillId="18" borderId="30" xfId="0" applyNumberFormat="1" applyFont="1" applyFill="1" applyBorder="1" applyAlignment="1">
      <alignment horizontal="right"/>
    </xf>
    <xf numFmtId="164" fontId="26" fillId="0" borderId="35" xfId="0" applyNumberFormat="1" applyFont="1" applyFill="1" applyBorder="1" applyAlignment="1"/>
    <xf numFmtId="164" fontId="26" fillId="0" borderId="30" xfId="0" applyNumberFormat="1" applyFont="1" applyFill="1" applyBorder="1" applyAlignment="1"/>
    <xf numFmtId="164" fontId="26" fillId="0" borderId="36" xfId="0" applyNumberFormat="1" applyFont="1" applyFill="1" applyBorder="1" applyAlignment="1"/>
    <xf numFmtId="0" fontId="24" fillId="23" borderId="30" xfId="0" applyFont="1" applyFill="1" applyBorder="1" applyAlignment="1">
      <alignment vertical="center" wrapText="1"/>
    </xf>
    <xf numFmtId="0" fontId="24" fillId="23" borderId="30" xfId="0" applyFont="1" applyFill="1" applyBorder="1" applyAlignment="1">
      <alignment horizontal="right" vertical="top" wrapText="1"/>
    </xf>
    <xf numFmtId="0" fontId="24" fillId="18" borderId="30" xfId="0" applyFont="1" applyFill="1" applyBorder="1" applyAlignment="1">
      <alignment horizontal="left"/>
    </xf>
    <xf numFmtId="164" fontId="28" fillId="0" borderId="30" xfId="0" applyNumberFormat="1" applyFont="1" applyFill="1" applyBorder="1" applyAlignment="1" applyProtection="1">
      <alignment horizontal="right" vertical="center"/>
    </xf>
    <xf numFmtId="0" fontId="22" fillId="0" borderId="49" xfId="0" applyFont="1" applyFill="1" applyBorder="1" applyAlignment="1">
      <alignment horizontal="left" indent="1"/>
    </xf>
    <xf numFmtId="164" fontId="28" fillId="0" borderId="43" xfId="0" applyNumberFormat="1" applyFont="1" applyFill="1" applyBorder="1" applyAlignment="1" applyProtection="1">
      <alignment horizontal="right" vertical="center"/>
    </xf>
    <xf numFmtId="0" fontId="24" fillId="23" borderId="35" xfId="43" applyFont="1" applyFill="1" applyBorder="1" applyAlignment="1">
      <alignment horizontal="center"/>
    </xf>
    <xf numFmtId="0" fontId="24" fillId="23" borderId="36" xfId="43" applyFont="1" applyFill="1" applyBorder="1" applyAlignment="1">
      <alignment horizontal="center"/>
    </xf>
    <xf numFmtId="0" fontId="24" fillId="23" borderId="30" xfId="43" applyFont="1" applyFill="1" applyBorder="1" applyAlignment="1">
      <alignment horizontal="center"/>
    </xf>
    <xf numFmtId="164" fontId="24" fillId="18" borderId="35" xfId="43" applyNumberFormat="1" applyFont="1" applyFill="1" applyBorder="1"/>
    <xf numFmtId="167" fontId="22" fillId="18" borderId="36" xfId="44" applyNumberFormat="1" applyFont="1" applyFill="1" applyBorder="1" applyAlignment="1"/>
    <xf numFmtId="167" fontId="22" fillId="18" borderId="36" xfId="43" applyNumberFormat="1" applyFont="1" applyFill="1" applyBorder="1" applyAlignment="1">
      <alignment vertical="center"/>
    </xf>
    <xf numFmtId="164" fontId="22" fillId="0" borderId="35" xfId="43" applyNumberFormat="1" applyFont="1" applyFill="1" applyBorder="1" applyAlignment="1">
      <alignment vertical="center"/>
    </xf>
    <xf numFmtId="167" fontId="22" fillId="0" borderId="36" xfId="0" applyNumberFormat="1" applyFont="1" applyFill="1" applyBorder="1" applyAlignment="1">
      <alignment vertical="center"/>
    </xf>
    <xf numFmtId="167" fontId="22" fillId="0" borderId="44" xfId="0" applyNumberFormat="1" applyFont="1" applyFill="1" applyBorder="1" applyAlignment="1">
      <alignment vertical="center"/>
    </xf>
    <xf numFmtId="167" fontId="22" fillId="0" borderId="36" xfId="43" applyNumberFormat="1" applyFont="1" applyFill="1" applyBorder="1" applyAlignment="1">
      <alignment vertical="center"/>
    </xf>
    <xf numFmtId="167" fontId="22" fillId="0" borderId="44" xfId="43" applyNumberFormat="1" applyFont="1" applyFill="1" applyBorder="1" applyAlignment="1">
      <alignment vertical="center"/>
    </xf>
    <xf numFmtId="164" fontId="22" fillId="0" borderId="35" xfId="43" applyNumberFormat="1" applyFont="1" applyFill="1" applyBorder="1" applyAlignment="1"/>
    <xf numFmtId="164" fontId="22" fillId="0" borderId="42" xfId="43" applyNumberFormat="1" applyFont="1" applyFill="1" applyBorder="1" applyAlignment="1"/>
    <xf numFmtId="167" fontId="22" fillId="18" borderId="30" xfId="44" applyNumberFormat="1" applyFont="1" applyFill="1" applyBorder="1" applyAlignment="1"/>
    <xf numFmtId="167" fontId="22" fillId="18" borderId="30" xfId="43" applyNumberFormat="1" applyFont="1" applyFill="1" applyBorder="1" applyAlignment="1">
      <alignment vertical="center"/>
    </xf>
    <xf numFmtId="167" fontId="22" fillId="0" borderId="30" xfId="43" applyNumberFormat="1" applyFont="1" applyFill="1" applyBorder="1" applyAlignment="1">
      <alignment vertical="center"/>
    </xf>
    <xf numFmtId="0" fontId="24" fillId="23" borderId="36" xfId="0" applyFont="1" applyFill="1" applyBorder="1" applyAlignment="1">
      <alignment horizontal="center" vertical="center" wrapText="1"/>
    </xf>
    <xf numFmtId="0" fontId="24" fillId="23" borderId="30" xfId="0" applyFont="1" applyFill="1" applyBorder="1" applyAlignment="1">
      <alignment horizontal="center" vertical="center" wrapText="1"/>
    </xf>
    <xf numFmtId="164" fontId="24" fillId="18" borderId="35" xfId="0" applyNumberFormat="1" applyFont="1" applyFill="1" applyBorder="1" applyAlignment="1">
      <alignment vertical="center"/>
    </xf>
    <xf numFmtId="164" fontId="24" fillId="18" borderId="30" xfId="0" applyNumberFormat="1" applyFont="1" applyFill="1" applyBorder="1" applyAlignment="1">
      <alignment vertical="center"/>
    </xf>
    <xf numFmtId="9" fontId="24" fillId="18" borderId="36" xfId="41" applyFont="1" applyFill="1" applyBorder="1" applyAlignment="1">
      <alignment vertical="center"/>
    </xf>
    <xf numFmtId="9" fontId="22" fillId="0" borderId="36" xfId="41" applyFont="1" applyFill="1" applyBorder="1" applyAlignment="1">
      <alignment horizontal="right"/>
    </xf>
    <xf numFmtId="164" fontId="22" fillId="0" borderId="51" xfId="0" applyNumberFormat="1" applyFont="1" applyFill="1" applyBorder="1" applyAlignment="1">
      <alignment horizontal="right"/>
    </xf>
    <xf numFmtId="164" fontId="22" fillId="0" borderId="52" xfId="0" applyNumberFormat="1" applyFont="1" applyFill="1" applyBorder="1" applyAlignment="1">
      <alignment horizontal="right"/>
    </xf>
    <xf numFmtId="9" fontId="22" fillId="18" borderId="30" xfId="41" applyFont="1" applyFill="1" applyBorder="1" applyAlignment="1">
      <alignment horizontal="right"/>
    </xf>
    <xf numFmtId="164" fontId="22" fillId="0" borderId="53" xfId="0" applyNumberFormat="1" applyFont="1" applyFill="1" applyBorder="1" applyAlignment="1">
      <alignment horizontal="right"/>
    </xf>
    <xf numFmtId="164" fontId="24" fillId="18" borderId="37" xfId="0" applyNumberFormat="1" applyFont="1" applyFill="1" applyBorder="1" applyAlignment="1">
      <alignment vertical="center"/>
    </xf>
    <xf numFmtId="164" fontId="24" fillId="18" borderId="31" xfId="0" applyNumberFormat="1" applyFont="1" applyFill="1" applyBorder="1" applyAlignment="1">
      <alignment vertical="center"/>
    </xf>
    <xf numFmtId="9" fontId="24" fillId="18" borderId="31" xfId="41" applyFont="1" applyFill="1" applyBorder="1" applyAlignment="1">
      <alignment vertical="center"/>
    </xf>
    <xf numFmtId="0" fontId="24" fillId="23" borderId="30" xfId="0" applyFont="1" applyFill="1" applyBorder="1" applyAlignment="1">
      <alignment vertical="center"/>
    </xf>
    <xf numFmtId="167" fontId="24" fillId="18" borderId="30" xfId="41" applyNumberFormat="1" applyFont="1" applyFill="1" applyBorder="1" applyAlignment="1">
      <alignment horizontal="right"/>
    </xf>
    <xf numFmtId="167" fontId="22" fillId="0" borderId="30" xfId="41" applyNumberFormat="1" applyFont="1" applyFill="1" applyBorder="1" applyAlignment="1">
      <alignment horizontal="right"/>
    </xf>
    <xf numFmtId="167" fontId="22" fillId="0" borderId="48" xfId="41" applyNumberFormat="1" applyFont="1" applyFill="1" applyBorder="1" applyAlignment="1">
      <alignment horizontal="right"/>
    </xf>
    <xf numFmtId="0" fontId="20" fillId="0" borderId="0" xfId="0" applyFont="1" applyFill="1" applyBorder="1" applyAlignment="1">
      <alignment horizontal="right"/>
    </xf>
    <xf numFmtId="0" fontId="20" fillId="0" borderId="0" xfId="0" applyFont="1" applyFill="1" applyAlignment="1">
      <alignment horizontal="right"/>
    </xf>
    <xf numFmtId="0" fontId="57" fillId="0" borderId="0" xfId="95" applyFont="1" applyFill="1" applyBorder="1"/>
    <xf numFmtId="0" fontId="20" fillId="0" borderId="0" xfId="95" applyFont="1"/>
    <xf numFmtId="0" fontId="22" fillId="23" borderId="30" xfId="95" applyFont="1" applyFill="1" applyBorder="1"/>
    <xf numFmtId="0" fontId="22" fillId="0" borderId="30" xfId="95" applyFont="1" applyFill="1" applyBorder="1"/>
    <xf numFmtId="164" fontId="22" fillId="0" borderId="30" xfId="44" applyNumberFormat="1" applyFont="1" applyFill="1" applyBorder="1"/>
    <xf numFmtId="164" fontId="22" fillId="0" borderId="30" xfId="95" applyNumberFormat="1" applyFont="1" applyFill="1" applyBorder="1"/>
    <xf numFmtId="0" fontId="22" fillId="0" borderId="49" xfId="95" applyFont="1" applyFill="1" applyBorder="1"/>
    <xf numFmtId="164" fontId="22" fillId="0" borderId="43" xfId="44" applyNumberFormat="1" applyFont="1" applyFill="1" applyBorder="1"/>
    <xf numFmtId="164" fontId="22" fillId="0" borderId="48" xfId="95" applyNumberFormat="1" applyFont="1" applyFill="1" applyBorder="1"/>
    <xf numFmtId="0" fontId="24" fillId="20" borderId="30" xfId="95" applyFont="1" applyFill="1" applyBorder="1"/>
    <xf numFmtId="167" fontId="24" fillId="20" borderId="30" xfId="44" applyNumberFormat="1" applyFont="1" applyFill="1" applyBorder="1"/>
    <xf numFmtId="0" fontId="40" fillId="0" borderId="0" xfId="95" applyFont="1" applyFill="1" applyBorder="1"/>
    <xf numFmtId="0" fontId="22" fillId="0" borderId="0" xfId="95" applyFont="1" applyFill="1" applyBorder="1"/>
    <xf numFmtId="0" fontId="26" fillId="22" borderId="0" xfId="95" applyFont="1" applyFill="1"/>
    <xf numFmtId="164" fontId="22" fillId="18" borderId="54" xfId="0" applyNumberFormat="1" applyFont="1" applyFill="1" applyBorder="1" applyAlignment="1">
      <alignment horizontal="right"/>
    </xf>
    <xf numFmtId="164" fontId="22" fillId="18" borderId="55" xfId="0" applyNumberFormat="1" applyFont="1" applyFill="1" applyBorder="1" applyAlignment="1">
      <alignment horizontal="right"/>
    </xf>
    <xf numFmtId="9" fontId="22" fillId="18" borderId="56" xfId="41" applyFont="1" applyFill="1" applyBorder="1" applyAlignment="1">
      <alignment horizontal="right"/>
    </xf>
    <xf numFmtId="164" fontId="26" fillId="0" borderId="30" xfId="95" applyNumberFormat="1" applyFont="1" applyFill="1" applyBorder="1"/>
    <xf numFmtId="0" fontId="24" fillId="18" borderId="30" xfId="95" applyFont="1" applyFill="1" applyBorder="1"/>
    <xf numFmtId="167" fontId="24" fillId="18" borderId="30" xfId="44" applyNumberFormat="1" applyFont="1" applyFill="1" applyBorder="1"/>
    <xf numFmtId="167" fontId="60" fillId="18" borderId="30" xfId="44" applyNumberFormat="1" applyFont="1" applyFill="1" applyBorder="1"/>
    <xf numFmtId="164" fontId="26" fillId="0" borderId="48" xfId="95" applyNumberFormat="1" applyFont="1" applyFill="1" applyBorder="1"/>
    <xf numFmtId="0" fontId="22" fillId="0" borderId="0" xfId="95" applyFont="1" applyFill="1" applyAlignment="1">
      <alignment horizontal="right"/>
    </xf>
    <xf numFmtId="0" fontId="24" fillId="0" borderId="0" xfId="95" applyFont="1" applyFill="1" applyAlignment="1"/>
    <xf numFmtId="0" fontId="37" fillId="0" borderId="0" xfId="95" applyFont="1" applyFill="1" applyAlignment="1">
      <alignment horizontal="left" vertical="center"/>
    </xf>
    <xf numFmtId="0" fontId="20" fillId="0" borderId="0" xfId="95" applyFont="1" applyFill="1" applyAlignment="1">
      <alignment horizontal="right"/>
    </xf>
    <xf numFmtId="0" fontId="33" fillId="0" borderId="0" xfId="95" applyFont="1" applyFill="1" applyAlignment="1"/>
    <xf numFmtId="49" fontId="38" fillId="0" borderId="0" xfId="95" applyNumberFormat="1" applyFont="1" applyFill="1" applyBorder="1" applyAlignment="1">
      <alignment horizontal="left" vertical="center"/>
    </xf>
    <xf numFmtId="0" fontId="38" fillId="0" borderId="0" xfId="95" applyFont="1" applyFill="1" applyBorder="1" applyAlignment="1">
      <alignment horizontal="left" vertical="center"/>
    </xf>
    <xf numFmtId="0" fontId="39" fillId="0" borderId="0" xfId="95" applyFont="1" applyFill="1" applyBorder="1" applyAlignment="1">
      <alignment horizontal="right"/>
    </xf>
    <xf numFmtId="0" fontId="39" fillId="0" borderId="0" xfId="95" applyFont="1" applyFill="1" applyBorder="1" applyAlignment="1">
      <alignment horizontal="left" vertical="center" indent="1"/>
    </xf>
    <xf numFmtId="0" fontId="38" fillId="0" borderId="0" xfId="95" applyFont="1" applyFill="1" applyBorder="1" applyAlignment="1"/>
    <xf numFmtId="0" fontId="38" fillId="0" borderId="0" xfId="95" applyFont="1" applyFill="1" applyBorder="1" applyAlignment="1">
      <alignment horizontal="right" vertical="center"/>
    </xf>
    <xf numFmtId="49" fontId="39" fillId="0" borderId="0" xfId="95" applyNumberFormat="1" applyFont="1" applyFill="1" applyBorder="1" applyAlignment="1">
      <alignment horizontal="left" vertical="center"/>
    </xf>
    <xf numFmtId="0" fontId="39" fillId="0" borderId="0" xfId="95" applyFont="1" applyFill="1" applyBorder="1" applyAlignment="1">
      <alignment horizontal="left" vertical="center"/>
    </xf>
    <xf numFmtId="0" fontId="39" fillId="0" borderId="0" xfId="95" applyFont="1" applyFill="1" applyBorder="1" applyAlignment="1">
      <alignment horizontal="right" vertical="center"/>
    </xf>
    <xf numFmtId="0" fontId="38" fillId="0" borderId="0" xfId="95" applyFont="1" applyFill="1" applyBorder="1"/>
    <xf numFmtId="0" fontId="38" fillId="0" borderId="0" xfId="95" applyFont="1" applyFill="1" applyBorder="1" applyAlignment="1">
      <alignment horizontal="left" vertical="center" indent="1"/>
    </xf>
    <xf numFmtId="0" fontId="56" fillId="0" borderId="0" xfId="95" applyFont="1" applyFill="1" applyBorder="1"/>
    <xf numFmtId="0" fontId="33" fillId="0" borderId="0" xfId="95" applyFont="1" applyFill="1"/>
    <xf numFmtId="0" fontId="24" fillId="0" borderId="0" xfId="95" applyFont="1" applyFill="1"/>
    <xf numFmtId="49" fontId="38" fillId="0" borderId="0" xfId="43" applyNumberFormat="1" applyFont="1" applyFill="1" applyBorder="1" applyAlignment="1">
      <alignment horizontal="left" vertical="center"/>
    </xf>
    <xf numFmtId="0" fontId="38" fillId="0" borderId="0" xfId="43" applyFont="1" applyFill="1" applyBorder="1" applyAlignment="1">
      <alignment horizontal="left" vertical="center"/>
    </xf>
    <xf numFmtId="0" fontId="38" fillId="0" borderId="0" xfId="43" applyFont="1" applyFill="1" applyBorder="1"/>
    <xf numFmtId="0" fontId="38" fillId="0" borderId="0" xfId="43" applyFont="1" applyFill="1" applyBorder="1" applyAlignment="1">
      <alignment horizontal="left" vertical="center" indent="1"/>
    </xf>
    <xf numFmtId="49" fontId="39" fillId="0" borderId="0" xfId="43" applyNumberFormat="1" applyFont="1" applyFill="1" applyBorder="1" applyAlignment="1">
      <alignment horizontal="left" vertical="center"/>
    </xf>
    <xf numFmtId="0" fontId="39" fillId="0" borderId="0" xfId="43" applyFont="1" applyFill="1" applyBorder="1" applyAlignment="1">
      <alignment horizontal="left" vertical="center"/>
    </xf>
    <xf numFmtId="0" fontId="39" fillId="0" borderId="0" xfId="43" applyFont="1" applyFill="1" applyBorder="1"/>
    <xf numFmtId="0" fontId="39" fillId="0" borderId="0" xfId="43" applyFont="1" applyFill="1" applyBorder="1" applyAlignment="1">
      <alignment horizontal="left" vertical="center" indent="1"/>
    </xf>
    <xf numFmtId="0" fontId="24" fillId="23" borderId="32" xfId="0" applyFont="1" applyFill="1" applyBorder="1" applyAlignment="1">
      <alignment horizontal="center" vertical="center"/>
    </xf>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6" xfId="0" applyFont="1" applyFill="1" applyBorder="1" applyAlignment="1">
      <alignment horizontal="center" vertical="center"/>
    </xf>
    <xf numFmtId="0" fontId="24" fillId="23" borderId="40" xfId="0" applyFont="1" applyFill="1" applyBorder="1" applyAlignment="1">
      <alignment horizontal="center" vertical="center"/>
    </xf>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6" xfId="0" applyFont="1" applyFill="1" applyBorder="1" applyAlignment="1">
      <alignment horizontal="center" vertical="center"/>
    </xf>
    <xf numFmtId="0" fontId="22" fillId="0" borderId="0" xfId="0" applyFont="1" applyFill="1" applyAlignment="1">
      <alignment horizontal="center"/>
    </xf>
    <xf numFmtId="0" fontId="22" fillId="0" borderId="0" xfId="0" applyFont="1" applyFill="1" applyAlignment="1"/>
    <xf numFmtId="9" fontId="22" fillId="0" borderId="0" xfId="41" applyFont="1" applyFill="1" applyAlignment="1"/>
    <xf numFmtId="169" fontId="22" fillId="0" borderId="0" xfId="0" applyNumberFormat="1" applyFont="1" applyFill="1"/>
    <xf numFmtId="0" fontId="24" fillId="0" borderId="0" xfId="0" applyFont="1" applyFill="1"/>
    <xf numFmtId="9" fontId="22" fillId="0" borderId="0" xfId="41" applyFont="1" applyFill="1"/>
    <xf numFmtId="0" fontId="62" fillId="0" borderId="0" xfId="0" applyFont="1" applyFill="1"/>
    <xf numFmtId="0" fontId="40" fillId="0" borderId="0" xfId="95" applyFont="1" applyFill="1" applyAlignment="1"/>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63" fillId="0" borderId="0" xfId="0" applyNumberFormat="1" applyFont="1" applyFill="1" applyBorder="1" applyAlignment="1"/>
    <xf numFmtId="0" fontId="24" fillId="23" borderId="30" xfId="0" applyFont="1" applyFill="1" applyBorder="1" applyAlignment="1">
      <alignment horizontal="center" vertical="center"/>
    </xf>
    <xf numFmtId="0" fontId="64" fillId="0" borderId="0" xfId="95" applyFont="1" applyFill="1"/>
    <xf numFmtId="0" fontId="22" fillId="0" borderId="0" xfId="95" applyFont="1" applyFill="1" applyAlignment="1"/>
    <xf numFmtId="164" fontId="22" fillId="0" borderId="0" xfId="95" applyNumberFormat="1" applyFont="1" applyFill="1"/>
    <xf numFmtId="0" fontId="22" fillId="0" borderId="0" xfId="95" applyFont="1"/>
    <xf numFmtId="4" fontId="22" fillId="0" borderId="0" xfId="0" applyNumberFormat="1" applyFont="1" applyFill="1"/>
    <xf numFmtId="170" fontId="22" fillId="0" borderId="0" xfId="0" applyNumberFormat="1" applyFont="1" applyFill="1"/>
    <xf numFmtId="0" fontId="24" fillId="0" borderId="0" xfId="0" applyFont="1" applyFill="1" applyBorder="1"/>
    <xf numFmtId="0" fontId="63" fillId="0" borderId="0" xfId="0" applyFont="1" applyFill="1" applyBorder="1"/>
    <xf numFmtId="0" fontId="22" fillId="0" borderId="0" xfId="0" applyFont="1"/>
    <xf numFmtId="0" fontId="24" fillId="23" borderId="30" xfId="95" applyFont="1" applyFill="1" applyBorder="1" applyAlignment="1">
      <alignment horizontal="right" vertical="center"/>
    </xf>
    <xf numFmtId="0" fontId="24" fillId="23" borderId="30" xfId="0" applyFont="1" applyFill="1" applyBorder="1" applyAlignment="1">
      <alignment horizontal="right" vertical="center" wrapText="1"/>
    </xf>
    <xf numFmtId="0" fontId="54" fillId="0" borderId="0" xfId="43" applyFont="1" applyFill="1" applyBorder="1" applyAlignment="1">
      <alignment horizontal="center"/>
    </xf>
    <xf numFmtId="49" fontId="54" fillId="0" borderId="0" xfId="43" applyNumberFormat="1" applyFont="1" applyFill="1" applyBorder="1" applyAlignment="1">
      <alignment horizontal="center" vertical="center"/>
    </xf>
    <xf numFmtId="0" fontId="55" fillId="0" borderId="0" xfId="43" applyFont="1" applyFill="1" applyBorder="1" applyAlignment="1">
      <alignment horizontal="center"/>
    </xf>
    <xf numFmtId="49" fontId="32" fillId="0" borderId="0" xfId="43" applyNumberFormat="1" applyFont="1" applyFill="1" applyBorder="1" applyAlignment="1">
      <alignment horizontal="center" vertical="center"/>
    </xf>
    <xf numFmtId="0" fontId="57" fillId="0" borderId="0" xfId="95" applyFont="1" applyFill="1" applyBorder="1" applyAlignment="1">
      <alignment horizontal="justify" vertical="top" wrapText="1"/>
    </xf>
    <xf numFmtId="0" fontId="39" fillId="0" borderId="0" xfId="95" applyFont="1" applyFill="1" applyAlignment="1">
      <alignment horizontal="justify" vertical="top" wrapText="1"/>
    </xf>
    <xf numFmtId="0" fontId="39" fillId="0" borderId="0" xfId="95" applyFont="1" applyFill="1" applyAlignment="1">
      <alignment vertical="top" wrapText="1"/>
    </xf>
    <xf numFmtId="164" fontId="24" fillId="18" borderId="33" xfId="0" applyNumberFormat="1" applyFont="1" applyFill="1" applyBorder="1" applyAlignment="1">
      <alignment horizontal="right" vertical="center"/>
    </xf>
    <xf numFmtId="164" fontId="24" fillId="18" borderId="34" xfId="0" applyNumberFormat="1" applyFont="1" applyFill="1" applyBorder="1" applyAlignment="1">
      <alignment horizontal="right" vertical="center"/>
    </xf>
    <xf numFmtId="0" fontId="22" fillId="0" borderId="33" xfId="0" applyFont="1" applyFill="1" applyBorder="1" applyAlignment="1">
      <alignment horizontal="left" vertical="center" wrapText="1" indent="1"/>
    </xf>
    <xf numFmtId="0" fontId="22" fillId="0" borderId="34" xfId="0" applyFont="1" applyFill="1" applyBorder="1" applyAlignment="1">
      <alignment horizontal="left" vertical="center" wrapText="1" indent="1"/>
    </xf>
    <xf numFmtId="164" fontId="22" fillId="0" borderId="35" xfId="0" applyNumberFormat="1" applyFont="1" applyFill="1" applyBorder="1" applyAlignment="1">
      <alignment horizontal="center"/>
    </xf>
    <xf numFmtId="164" fontId="22" fillId="0" borderId="30" xfId="0" applyNumberFormat="1" applyFont="1" applyFill="1" applyBorder="1" applyAlignment="1">
      <alignment horizontal="center"/>
    </xf>
    <xf numFmtId="164" fontId="22" fillId="0" borderId="36" xfId="0" applyNumberFormat="1" applyFont="1" applyFill="1" applyBorder="1" applyAlignment="1">
      <alignment horizontal="center"/>
    </xf>
    <xf numFmtId="164" fontId="26" fillId="0" borderId="35" xfId="0" applyNumberFormat="1" applyFont="1" applyFill="1" applyBorder="1" applyAlignment="1">
      <alignment horizontal="center"/>
    </xf>
    <xf numFmtId="164" fontId="26" fillId="0" borderId="30" xfId="0" applyNumberFormat="1" applyFont="1" applyFill="1" applyBorder="1" applyAlignment="1">
      <alignment horizontal="center"/>
    </xf>
    <xf numFmtId="164" fontId="26" fillId="0" borderId="36" xfId="0" applyNumberFormat="1" applyFont="1" applyFill="1" applyBorder="1" applyAlignment="1">
      <alignment horizontal="center"/>
    </xf>
    <xf numFmtId="0" fontId="22" fillId="0" borderId="9" xfId="0" applyFont="1" applyFill="1" applyBorder="1" applyAlignment="1">
      <alignment horizontal="left" vertical="center" wrapText="1" indent="1"/>
    </xf>
    <xf numFmtId="0" fontId="22" fillId="0" borderId="10" xfId="0" applyFont="1" applyFill="1" applyBorder="1" applyAlignment="1">
      <alignment horizontal="left" vertical="center" wrapText="1" indent="1"/>
    </xf>
    <xf numFmtId="0" fontId="22" fillId="0" borderId="31" xfId="0" applyFont="1" applyFill="1" applyBorder="1" applyAlignment="1">
      <alignment horizontal="left" vertical="center" wrapText="1" indent="1"/>
    </xf>
    <xf numFmtId="0" fontId="22" fillId="0" borderId="32" xfId="0" applyFont="1" applyFill="1" applyBorder="1" applyAlignment="1">
      <alignment horizontal="left" vertical="center" wrapText="1" indent="1"/>
    </xf>
    <xf numFmtId="0" fontId="24" fillId="23" borderId="31" xfId="0" applyFont="1" applyFill="1" applyBorder="1" applyAlignment="1">
      <alignment horizontal="center" vertical="center"/>
    </xf>
    <xf numFmtId="0" fontId="24" fillId="23" borderId="32" xfId="0" applyFont="1" applyFill="1" applyBorder="1" applyAlignment="1">
      <alignment horizontal="center" vertical="center"/>
    </xf>
    <xf numFmtId="0" fontId="24" fillId="23" borderId="35" xfId="0" applyFont="1" applyFill="1" applyBorder="1" applyAlignment="1">
      <alignment horizontal="center" vertical="center"/>
    </xf>
    <xf numFmtId="0" fontId="24" fillId="23" borderId="30" xfId="0" applyFont="1" applyFill="1" applyBorder="1" applyAlignment="1">
      <alignment horizontal="center" vertical="center"/>
    </xf>
    <xf numFmtId="0" fontId="24" fillId="23" borderId="36" xfId="0" applyFont="1" applyFill="1" applyBorder="1" applyAlignment="1">
      <alignment horizontal="center" vertical="center"/>
    </xf>
    <xf numFmtId="164" fontId="24" fillId="18" borderId="31" xfId="0" applyNumberFormat="1" applyFont="1" applyFill="1" applyBorder="1" applyAlignment="1">
      <alignment horizontal="right" vertical="center"/>
    </xf>
    <xf numFmtId="164" fontId="24" fillId="18" borderId="32" xfId="0" applyNumberFormat="1" applyFont="1" applyFill="1" applyBorder="1" applyAlignment="1">
      <alignment horizontal="right" vertical="center"/>
    </xf>
    <xf numFmtId="164" fontId="24" fillId="18" borderId="30" xfId="0" applyNumberFormat="1" applyFont="1" applyFill="1" applyBorder="1" applyAlignment="1">
      <alignment horizontal="right" vertical="center"/>
    </xf>
    <xf numFmtId="0" fontId="24" fillId="18" borderId="36" xfId="0" applyFont="1" applyFill="1" applyBorder="1" applyAlignment="1">
      <alignment horizontal="left" vertical="center" wrapText="1"/>
    </xf>
    <xf numFmtId="164" fontId="24" fillId="18" borderId="35" xfId="0" applyNumberFormat="1" applyFont="1" applyFill="1" applyBorder="1" applyAlignment="1">
      <alignment horizontal="center"/>
    </xf>
    <xf numFmtId="164" fontId="24" fillId="18" borderId="30" xfId="0" applyNumberFormat="1" applyFont="1" applyFill="1" applyBorder="1" applyAlignment="1">
      <alignment horizontal="center"/>
    </xf>
    <xf numFmtId="164" fontId="24" fillId="18" borderId="36" xfId="0" applyNumberFormat="1" applyFont="1" applyFill="1" applyBorder="1" applyAlignment="1">
      <alignment horizontal="center"/>
    </xf>
    <xf numFmtId="164" fontId="60" fillId="18" borderId="35" xfId="0" applyNumberFormat="1" applyFont="1" applyFill="1" applyBorder="1" applyAlignment="1">
      <alignment horizontal="center"/>
    </xf>
    <xf numFmtId="164" fontId="60" fillId="18" borderId="30" xfId="0" applyNumberFormat="1" applyFont="1" applyFill="1" applyBorder="1" applyAlignment="1">
      <alignment horizontal="center"/>
    </xf>
    <xf numFmtId="164" fontId="60" fillId="18" borderId="36" xfId="0" applyNumberFormat="1" applyFont="1" applyFill="1" applyBorder="1" applyAlignment="1">
      <alignment horizontal="center"/>
    </xf>
    <xf numFmtId="0" fontId="24" fillId="23" borderId="45" xfId="0" applyFont="1" applyFill="1" applyBorder="1" applyAlignment="1">
      <alignment horizontal="center" vertical="center"/>
    </xf>
    <xf numFmtId="0" fontId="24" fillId="23" borderId="41" xfId="0" applyFont="1" applyFill="1" applyBorder="1" applyAlignment="1">
      <alignment horizontal="center" vertical="center"/>
    </xf>
    <xf numFmtId="0" fontId="24" fillId="23" borderId="46" xfId="0" applyFont="1" applyFill="1" applyBorder="1" applyAlignment="1">
      <alignment horizontal="center" vertical="center"/>
    </xf>
    <xf numFmtId="164" fontId="24" fillId="18" borderId="37" xfId="0" applyNumberFormat="1" applyFont="1" applyFill="1" applyBorder="1" applyAlignment="1">
      <alignment horizontal="right" vertical="center"/>
    </xf>
    <xf numFmtId="164" fontId="24" fillId="18" borderId="38" xfId="0" applyNumberFormat="1" applyFont="1" applyFill="1" applyBorder="1" applyAlignment="1">
      <alignment horizontal="right" vertical="center"/>
    </xf>
    <xf numFmtId="0" fontId="24" fillId="23" borderId="39" xfId="0" applyFont="1" applyFill="1" applyBorder="1" applyAlignment="1">
      <alignment horizontal="center" vertical="center"/>
    </xf>
    <xf numFmtId="0" fontId="24" fillId="18" borderId="39" xfId="0" applyFont="1" applyFill="1" applyBorder="1" applyAlignment="1">
      <alignment horizontal="left" vertical="center" wrapText="1"/>
    </xf>
    <xf numFmtId="0" fontId="24" fillId="18" borderId="40" xfId="0" applyFont="1" applyFill="1" applyBorder="1" applyAlignment="1">
      <alignment horizontal="left" vertical="center" wrapText="1"/>
    </xf>
    <xf numFmtId="0" fontId="24" fillId="18" borderId="36" xfId="0" applyFont="1" applyFill="1" applyBorder="1" applyAlignment="1">
      <alignment horizontal="left" vertical="center"/>
    </xf>
    <xf numFmtId="0" fontId="25" fillId="23" borderId="36" xfId="0" applyFont="1" applyFill="1" applyBorder="1" applyAlignment="1">
      <alignment horizontal="center" vertical="center" wrapText="1"/>
    </xf>
    <xf numFmtId="0" fontId="24" fillId="23" borderId="50" xfId="0" applyFont="1" applyFill="1" applyBorder="1" applyAlignment="1">
      <alignment horizontal="center" vertical="center"/>
    </xf>
    <xf numFmtId="0" fontId="24" fillId="18" borderId="39" xfId="0" applyFont="1" applyFill="1" applyBorder="1" applyAlignment="1">
      <alignment horizontal="left" vertical="center"/>
    </xf>
    <xf numFmtId="0" fontId="24" fillId="18" borderId="40" xfId="0" applyFont="1" applyFill="1" applyBorder="1" applyAlignment="1">
      <alignment horizontal="left" vertical="center"/>
    </xf>
    <xf numFmtId="164" fontId="24" fillId="18" borderId="37" xfId="0" applyNumberFormat="1" applyFont="1" applyFill="1" applyBorder="1" applyAlignment="1">
      <alignment horizontal="center"/>
    </xf>
    <xf numFmtId="164" fontId="24" fillId="18" borderId="31" xfId="0" applyNumberFormat="1" applyFont="1" applyFill="1" applyBorder="1" applyAlignment="1">
      <alignment horizontal="center"/>
    </xf>
    <xf numFmtId="164" fontId="24" fillId="18" borderId="39" xfId="0" applyNumberFormat="1" applyFont="1" applyFill="1" applyBorder="1" applyAlignment="1">
      <alignment horizontal="center"/>
    </xf>
    <xf numFmtId="164" fontId="60" fillId="18" borderId="37" xfId="0" applyNumberFormat="1" applyFont="1" applyFill="1" applyBorder="1" applyAlignment="1">
      <alignment horizontal="center"/>
    </xf>
    <xf numFmtId="164" fontId="60" fillId="18" borderId="31" xfId="0" applyNumberFormat="1" applyFont="1" applyFill="1" applyBorder="1" applyAlignment="1">
      <alignment horizontal="center"/>
    </xf>
    <xf numFmtId="164" fontId="60" fillId="18" borderId="39" xfId="0" applyNumberFormat="1" applyFont="1" applyFill="1" applyBorder="1" applyAlignment="1">
      <alignment horizontal="center"/>
    </xf>
    <xf numFmtId="0" fontId="24" fillId="23" borderId="35" xfId="43" applyFont="1" applyFill="1" applyBorder="1" applyAlignment="1">
      <alignment horizontal="center"/>
    </xf>
    <xf numFmtId="0" fontId="24" fillId="23" borderId="36" xfId="43" applyFont="1" applyFill="1" applyBorder="1" applyAlignment="1">
      <alignment horizontal="center"/>
    </xf>
    <xf numFmtId="0" fontId="24" fillId="23" borderId="30" xfId="43" applyFont="1" applyFill="1" applyBorder="1" applyAlignment="1">
      <alignment horizontal="center"/>
    </xf>
    <xf numFmtId="0" fontId="24" fillId="19" borderId="18" xfId="0" applyFont="1" applyFill="1" applyBorder="1" applyAlignment="1">
      <alignment horizontal="center"/>
    </xf>
    <xf numFmtId="0" fontId="24" fillId="19" borderId="13" xfId="0" applyFont="1" applyFill="1" applyBorder="1" applyAlignment="1">
      <alignment horizontal="center"/>
    </xf>
    <xf numFmtId="0" fontId="24" fillId="19" borderId="0" xfId="0" applyFont="1" applyFill="1" applyBorder="1" applyAlignment="1">
      <alignment horizontal="right"/>
    </xf>
    <xf numFmtId="0" fontId="24" fillId="19" borderId="14" xfId="0" applyFont="1" applyFill="1" applyBorder="1" applyAlignment="1">
      <alignment horizontal="right"/>
    </xf>
    <xf numFmtId="0" fontId="24" fillId="19" borderId="20" xfId="0" applyFont="1" applyFill="1" applyBorder="1" applyAlignment="1">
      <alignment horizontal="right"/>
    </xf>
    <xf numFmtId="0" fontId="22" fillId="19" borderId="16" xfId="0" applyFont="1" applyFill="1" applyBorder="1" applyAlignment="1">
      <alignment horizontal="right"/>
    </xf>
    <xf numFmtId="0" fontId="22" fillId="19" borderId="9" xfId="0" applyFont="1" applyFill="1" applyBorder="1" applyAlignment="1">
      <alignment horizontal="right"/>
    </xf>
    <xf numFmtId="0" fontId="22" fillId="19" borderId="15" xfId="0" applyFont="1" applyFill="1" applyBorder="1" applyAlignment="1">
      <alignment horizontal="right"/>
    </xf>
    <xf numFmtId="0" fontId="24" fillId="19" borderId="19" xfId="0" applyFont="1" applyFill="1" applyBorder="1" applyAlignment="1">
      <alignment horizontal="center"/>
    </xf>
    <xf numFmtId="164" fontId="24" fillId="18" borderId="10" xfId="0" applyNumberFormat="1" applyFont="1" applyFill="1" applyBorder="1" applyAlignment="1">
      <alignment horizontal="left" vertical="center"/>
    </xf>
    <xf numFmtId="164" fontId="24" fillId="18" borderId="9" xfId="0" applyNumberFormat="1" applyFont="1" applyFill="1" applyBorder="1" applyAlignment="1">
      <alignment horizontal="left" vertical="center"/>
    </xf>
    <xf numFmtId="164" fontId="24" fillId="18" borderId="26" xfId="0" applyNumberFormat="1" applyFont="1" applyFill="1" applyBorder="1" applyAlignment="1">
      <alignment horizontal="center"/>
    </xf>
    <xf numFmtId="164" fontId="24" fillId="18" borderId="27" xfId="0" applyNumberFormat="1" applyFont="1" applyFill="1" applyBorder="1" applyAlignment="1">
      <alignment horizontal="center"/>
    </xf>
    <xf numFmtId="0" fontId="24" fillId="18" borderId="10" xfId="0" applyFont="1" applyFill="1" applyBorder="1" applyAlignment="1">
      <alignment horizontal="left" vertical="center"/>
    </xf>
    <xf numFmtId="0" fontId="24" fillId="18" borderId="0" xfId="0" applyFont="1" applyFill="1" applyBorder="1" applyAlignment="1">
      <alignment horizontal="left" vertical="center"/>
    </xf>
    <xf numFmtId="164" fontId="24" fillId="18" borderId="28" xfId="0" applyNumberFormat="1" applyFont="1" applyFill="1" applyBorder="1" applyAlignment="1">
      <alignment horizontal="center"/>
    </xf>
    <xf numFmtId="0" fontId="22" fillId="19" borderId="16" xfId="0" applyFont="1" applyFill="1" applyBorder="1" applyAlignment="1">
      <alignment horizontal="right" vertical="center"/>
    </xf>
    <xf numFmtId="0" fontId="22" fillId="19" borderId="9" xfId="0" applyFont="1" applyFill="1" applyBorder="1" applyAlignment="1">
      <alignment horizontal="right" vertical="center"/>
    </xf>
    <xf numFmtId="0" fontId="26" fillId="0" borderId="0" xfId="0" applyFont="1" applyFill="1" applyAlignment="1">
      <alignment horizontal="center"/>
    </xf>
    <xf numFmtId="0" fontId="24" fillId="23" borderId="40" xfId="0" applyFont="1" applyFill="1" applyBorder="1" applyAlignment="1">
      <alignment horizontal="center" vertical="center"/>
    </xf>
  </cellXfs>
  <cellStyles count="130">
    <cellStyle name="$l0 Row" xfId="92"/>
    <cellStyle name="$l1 Row" xfId="93"/>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2" xfId="73"/>
    <cellStyle name="Datum" xfId="74"/>
    <cellStyle name="F2" xfId="75"/>
    <cellStyle name="F3" xfId="76"/>
    <cellStyle name="F4" xfId="77"/>
    <cellStyle name="F5" xfId="78"/>
    <cellStyle name="F6" xfId="79"/>
    <cellStyle name="F7" xfId="80"/>
    <cellStyle name="F8" xfId="81"/>
    <cellStyle name="Finanční0" xfId="82"/>
    <cellStyle name="Fixed" xfId="53"/>
    <cellStyle name="HEADING1" xfId="83"/>
    <cellStyle name="HEADING2" xfId="84"/>
    <cellStyle name="Hypertextový odkaz 2" xfId="46"/>
    <cellStyle name="Chybně" xfId="19" builtinId="27" customBuiltin="1"/>
    <cellStyle name="Kontrolní buňka" xfId="20" builtinId="23" customBuiltin="1"/>
    <cellStyle name="Měna0" xfId="85"/>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86"/>
    <cellStyle name="Normální" xfId="0" builtinId="0"/>
    <cellStyle name="Normální 10" xfId="62"/>
    <cellStyle name="Normální 10 2" xfId="119"/>
    <cellStyle name="Normální 10 3" xfId="102"/>
    <cellStyle name="Normální 11" xfId="72"/>
    <cellStyle name="Normální 12" xfId="90"/>
    <cellStyle name="Normální 12 2" xfId="95"/>
    <cellStyle name="Normální 12 2 2" xfId="127"/>
    <cellStyle name="Normální 12 3" xfId="110"/>
    <cellStyle name="Normální 13" xfId="94"/>
    <cellStyle name="Normální 13 2" xfId="129"/>
    <cellStyle name="Normální 13 3" xfId="112"/>
    <cellStyle name="Normální 2" xfId="43"/>
    <cellStyle name="Normální 2 2" xfId="50"/>
    <cellStyle name="Normální 2 2 2" xfId="52"/>
    <cellStyle name="Normální 2 3" xfId="56"/>
    <cellStyle name="Normální 3" xfId="45"/>
    <cellStyle name="Normální 3 2" xfId="47"/>
    <cellStyle name="Normální 4" xfId="48"/>
    <cellStyle name="Normální 4 2" xfId="63"/>
    <cellStyle name="Normální 4 2 2" xfId="120"/>
    <cellStyle name="Normální 4 2 3" xfId="103"/>
    <cellStyle name="Normální 4 3" xfId="113"/>
    <cellStyle name="Normální 4 4" xfId="96"/>
    <cellStyle name="Normální 5" xfId="51"/>
    <cellStyle name="Normální 5 2" xfId="54"/>
    <cellStyle name="Normální 5 2 2" xfId="66"/>
    <cellStyle name="Normální 5 2 2 2" xfId="122"/>
    <cellStyle name="Normální 5 2 2 3" xfId="105"/>
    <cellStyle name="Normální 5 2 3" xfId="115"/>
    <cellStyle name="Normální 5 2 4" xfId="98"/>
    <cellStyle name="Normální 5 3" xfId="57"/>
    <cellStyle name="Normální 5 4" xfId="65"/>
    <cellStyle name="Normální 5 4 2" xfId="121"/>
    <cellStyle name="Normální 5 4 3" xfId="104"/>
    <cellStyle name="Normální 5 5" xfId="114"/>
    <cellStyle name="Normální 5 6" xfId="97"/>
    <cellStyle name="Normální 6" xfId="55"/>
    <cellStyle name="Normální 6 2" xfId="68"/>
    <cellStyle name="Normální 7" xfId="58"/>
    <cellStyle name="Normální 7 2" xfId="61"/>
    <cellStyle name="Normální 7 3" xfId="69"/>
    <cellStyle name="Normální 7 3 2" xfId="124"/>
    <cellStyle name="Normální 7 3 3" xfId="107"/>
    <cellStyle name="Normální 7 4" xfId="116"/>
    <cellStyle name="Normální 7 5" xfId="99"/>
    <cellStyle name="Normální 8" xfId="59"/>
    <cellStyle name="Normální 8 2" xfId="70"/>
    <cellStyle name="Normální 8 2 2" xfId="125"/>
    <cellStyle name="Normální 8 2 3" xfId="108"/>
    <cellStyle name="Normální 8 3" xfId="117"/>
    <cellStyle name="Normální 8 4" xfId="100"/>
    <cellStyle name="Normální 9" xfId="60"/>
    <cellStyle name="Normální 9 2" xfId="71"/>
    <cellStyle name="Normální 9 2 2" xfId="126"/>
    <cellStyle name="Normální 9 2 3" xfId="109"/>
    <cellStyle name="Normální 9 3" xfId="118"/>
    <cellStyle name="Normální 9 4" xfId="101"/>
    <cellStyle name="normální_meszpr 12_2011-draft pro úpravy" xfId="42"/>
    <cellStyle name="Pevný" xfId="87"/>
    <cellStyle name="Poznámka" xfId="27" builtinId="10" customBuiltin="1"/>
    <cellStyle name="Procenta" xfId="41" builtinId="5"/>
    <cellStyle name="Procenta 2" xfId="44"/>
    <cellStyle name="Procenta 2 2" xfId="49"/>
    <cellStyle name="Procenta 2 3" xfId="64"/>
    <cellStyle name="Procenta 3" xfId="67"/>
    <cellStyle name="Procenta 3 2" xfId="91"/>
    <cellStyle name="Procenta 3 2 2" xfId="128"/>
    <cellStyle name="Procenta 3 2 3" xfId="111"/>
    <cellStyle name="Procenta 3 3" xfId="123"/>
    <cellStyle name="Procenta 3 4" xfId="106"/>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88"/>
    <cellStyle name="Záhlaví 2" xfId="89"/>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55"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s>
</file>

<file path=xl/charts/_rels/chart1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19.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4.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2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39.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44.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50.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5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60.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69.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71.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extLst xmlns:c16r2="http://schemas.microsoft.com/office/drawing/2015/06/chart">
            <c:ext xmlns:c16="http://schemas.microsoft.com/office/drawing/2014/chart" uri="{C3380CC4-5D6E-409C-BE32-E72D297353CC}">
              <c16:uniqueId val="{00000000-0779-4755-AB24-EE4D7533CF30}"/>
            </c:ext>
          </c:extLst>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extLst xmlns:c16r2="http://schemas.microsoft.com/office/drawing/2015/06/chart">
            <c:ext xmlns:c16="http://schemas.microsoft.com/office/drawing/2014/chart" uri="{C3380CC4-5D6E-409C-BE32-E72D297353CC}">
              <c16:uniqueId val="{00000001-0779-4755-AB24-EE4D7533CF30}"/>
            </c:ext>
          </c:extLst>
        </c:ser>
        <c:ser>
          <c:idx val="2"/>
          <c:order val="2"/>
          <c:tx>
            <c:strRef>
              <c:f>'3'!$O$7</c:f>
              <c:strCache>
                <c:ptCount val="1"/>
              </c:strCache>
            </c:strRef>
          </c:tx>
          <c:invertIfNegative val="0"/>
          <c:cat>
            <c:numRef>
              <c:f>'3'!$P$4</c:f>
              <c:numCache>
                <c:formatCode>General</c:formatCode>
                <c:ptCount val="1"/>
              </c:numCache>
            </c:numRef>
          </c:cat>
          <c:val>
            <c:numRef>
              <c:f>'3'!$P$7</c:f>
              <c:numCache>
                <c:formatCode>#,##0.000000</c:formatCode>
                <c:ptCount val="1"/>
              </c:numCache>
            </c:numRef>
          </c:val>
          <c:extLst xmlns:c16r2="http://schemas.microsoft.com/office/drawing/2015/06/chart">
            <c:ext xmlns:c16="http://schemas.microsoft.com/office/drawing/2014/chart" uri="{C3380CC4-5D6E-409C-BE32-E72D297353CC}">
              <c16:uniqueId val="{00000002-0779-4755-AB24-EE4D7533CF30}"/>
            </c:ext>
          </c:extLst>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extLst xmlns:c16r2="http://schemas.microsoft.com/office/drawing/2015/06/chart">
            <c:ext xmlns:c16="http://schemas.microsoft.com/office/drawing/2014/chart" uri="{C3380CC4-5D6E-409C-BE32-E72D297353CC}">
              <c16:uniqueId val="{00000003-0779-4755-AB24-EE4D7533CF30}"/>
            </c:ext>
          </c:extLst>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extLst xmlns:c16r2="http://schemas.microsoft.com/office/drawing/2015/06/chart">
            <c:ext xmlns:c16="http://schemas.microsoft.com/office/drawing/2014/chart" uri="{C3380CC4-5D6E-409C-BE32-E72D297353CC}">
              <c16:uniqueId val="{00000004-0779-4755-AB24-EE4D7533CF30}"/>
            </c:ext>
          </c:extLst>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extLst xmlns:c16r2="http://schemas.microsoft.com/office/drawing/2015/06/chart">
            <c:ext xmlns:c16="http://schemas.microsoft.com/office/drawing/2014/chart" uri="{C3380CC4-5D6E-409C-BE32-E72D297353CC}">
              <c16:uniqueId val="{00000005-0779-4755-AB24-EE4D7533CF30}"/>
            </c:ext>
          </c:extLst>
        </c:ser>
        <c:dLbls>
          <c:showLegendKey val="0"/>
          <c:showVal val="0"/>
          <c:showCatName val="0"/>
          <c:showSerName val="0"/>
          <c:showPercent val="0"/>
          <c:showBubbleSize val="0"/>
        </c:dLbls>
        <c:gapWidth val="150"/>
        <c:axId val="149951232"/>
        <c:axId val="149952768"/>
      </c:barChart>
      <c:catAx>
        <c:axId val="149951232"/>
        <c:scaling>
          <c:orientation val="minMax"/>
        </c:scaling>
        <c:delete val="1"/>
        <c:axPos val="b"/>
        <c:numFmt formatCode="General" sourceLinked="1"/>
        <c:majorTickMark val="out"/>
        <c:minorTickMark val="none"/>
        <c:tickLblPos val="nextTo"/>
        <c:crossAx val="149952768"/>
        <c:crosses val="autoZero"/>
        <c:auto val="1"/>
        <c:lblAlgn val="ctr"/>
        <c:lblOffset val="100"/>
        <c:noMultiLvlLbl val="0"/>
      </c:catAx>
      <c:valAx>
        <c:axId val="149952768"/>
        <c:scaling>
          <c:orientation val="minMax"/>
        </c:scaling>
        <c:delete val="1"/>
        <c:axPos val="l"/>
        <c:numFmt formatCode="General" sourceLinked="1"/>
        <c:majorTickMark val="out"/>
        <c:minorTickMark val="none"/>
        <c:tickLblPos val="nextTo"/>
        <c:crossAx val="1499512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E1BD-4B1F-B424-250F2E25598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E1BD-4B1F-B424-250F2E25598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E1BD-4B1F-B424-250F2E25598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E1BD-4B1F-B424-250F2E25598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E1BD-4B1F-B424-250F2E25598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E1BD-4B1F-B424-250F2E25598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E1BD-4B1F-B424-250F2E25598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E1BD-4B1F-B424-250F2E25598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E1BD-4B1F-B424-250F2E25598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E1BD-4B1F-B424-250F2E25598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E1BD-4B1F-B424-250F2E25598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E1BD-4B1F-B424-250F2E25598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E1BD-4B1F-B424-250F2E25598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E1BD-4B1F-B424-250F2E25598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E1BD-4B1F-B424-250F2E25598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E1BD-4B1F-B424-250F2E255984}"/>
            </c:ext>
          </c:extLst>
        </c:ser>
        <c:dLbls>
          <c:showLegendKey val="0"/>
          <c:showVal val="0"/>
          <c:showCatName val="0"/>
          <c:showSerName val="0"/>
          <c:showPercent val="0"/>
          <c:showBubbleSize val="0"/>
        </c:dLbls>
        <c:gapWidth val="150"/>
        <c:axId val="156629248"/>
        <c:axId val="156700672"/>
      </c:barChart>
      <c:catAx>
        <c:axId val="156629248"/>
        <c:scaling>
          <c:orientation val="minMax"/>
        </c:scaling>
        <c:delete val="1"/>
        <c:axPos val="b"/>
        <c:numFmt formatCode="General" sourceLinked="1"/>
        <c:majorTickMark val="out"/>
        <c:minorTickMark val="none"/>
        <c:tickLblPos val="nextTo"/>
        <c:crossAx val="156700672"/>
        <c:crosses val="autoZero"/>
        <c:auto val="1"/>
        <c:lblAlgn val="ctr"/>
        <c:lblOffset val="100"/>
        <c:noMultiLvlLbl val="0"/>
      </c:catAx>
      <c:valAx>
        <c:axId val="156700672"/>
        <c:scaling>
          <c:orientation val="minMax"/>
        </c:scaling>
        <c:delete val="1"/>
        <c:axPos val="l"/>
        <c:numFmt formatCode="0.0%" sourceLinked="1"/>
        <c:majorTickMark val="out"/>
        <c:minorTickMark val="none"/>
        <c:tickLblPos val="nextTo"/>
        <c:crossAx val="15662924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extLst xmlns:c16r2="http://schemas.microsoft.com/office/drawing/2015/06/chart">
            <c:ext xmlns:c16="http://schemas.microsoft.com/office/drawing/2014/chart" uri="{C3380CC4-5D6E-409C-BE32-E72D297353CC}">
              <c16:uniqueId val="{00000000-59BE-4BA1-A35A-FEE5CFA18135}"/>
            </c:ext>
          </c:extLst>
        </c:ser>
        <c:dLbls>
          <c:showLegendKey val="0"/>
          <c:showVal val="0"/>
          <c:showCatName val="0"/>
          <c:showSerName val="0"/>
          <c:showPercent val="0"/>
          <c:showBubbleSize val="0"/>
        </c:dLbls>
        <c:gapWidth val="150"/>
        <c:axId val="165091584"/>
        <c:axId val="165093376"/>
      </c:barChart>
      <c:catAx>
        <c:axId val="165091584"/>
        <c:scaling>
          <c:orientation val="minMax"/>
        </c:scaling>
        <c:delete val="0"/>
        <c:axPos val="l"/>
        <c:numFmt formatCode="General" sourceLinked="1"/>
        <c:majorTickMark val="none"/>
        <c:minorTickMark val="none"/>
        <c:tickLblPos val="nextTo"/>
        <c:txPr>
          <a:bodyPr/>
          <a:lstStyle/>
          <a:p>
            <a:pPr>
              <a:defRPr sz="900"/>
            </a:pPr>
            <a:endParaRPr lang="cs-CZ"/>
          </a:p>
        </c:txPr>
        <c:crossAx val="165093376"/>
        <c:crosses val="autoZero"/>
        <c:auto val="1"/>
        <c:lblAlgn val="ctr"/>
        <c:lblOffset val="100"/>
        <c:noMultiLvlLbl val="0"/>
      </c:catAx>
      <c:valAx>
        <c:axId val="1650933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0915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3979-4F1E-B676-ABD0C55FF685}"/>
              </c:ext>
            </c:extLst>
          </c:dPt>
          <c:cat>
            <c:numRef>
              <c:f>'14.13'!$J$19:$J$26</c:f>
              <c:numCache>
                <c:formatCode>General</c:formatCode>
                <c:ptCount val="8"/>
              </c:numCache>
            </c:numRef>
          </c:cat>
          <c:val>
            <c:numRef>
              <c:f>'14.13'!$K$19:$K$26</c:f>
              <c:numCache>
                <c:formatCode>General</c:formatCode>
                <c:ptCount val="8"/>
              </c:numCache>
            </c:numRef>
          </c:val>
          <c:extLst xmlns:c16r2="http://schemas.microsoft.com/office/drawing/2015/06/chart">
            <c:ext xmlns:c16="http://schemas.microsoft.com/office/drawing/2014/chart" uri="{C3380CC4-5D6E-409C-BE32-E72D297353CC}">
              <c16:uniqueId val="{00000002-3979-4F1E-B676-ABD0C55FF685}"/>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extLst xmlns:c16r2="http://schemas.microsoft.com/office/drawing/2015/06/chart">
            <c:ext xmlns:c16="http://schemas.microsoft.com/office/drawing/2014/chart" uri="{C3380CC4-5D6E-409C-BE32-E72D297353CC}">
              <c16:uniqueId val="{00000000-8C62-4E1F-87B8-88E3E82FC519}"/>
            </c:ext>
          </c:extLst>
        </c:ser>
        <c:dLbls>
          <c:showLegendKey val="0"/>
          <c:showVal val="0"/>
          <c:showCatName val="0"/>
          <c:showSerName val="0"/>
          <c:showPercent val="0"/>
          <c:showBubbleSize val="0"/>
        </c:dLbls>
        <c:gapWidth val="150"/>
        <c:axId val="164938112"/>
        <c:axId val="164939648"/>
      </c:barChart>
      <c:catAx>
        <c:axId val="164938112"/>
        <c:scaling>
          <c:orientation val="maxMin"/>
        </c:scaling>
        <c:delete val="0"/>
        <c:axPos val="l"/>
        <c:numFmt formatCode="0.0" sourceLinked="1"/>
        <c:majorTickMark val="none"/>
        <c:minorTickMark val="none"/>
        <c:tickLblPos val="nextTo"/>
        <c:txPr>
          <a:bodyPr/>
          <a:lstStyle/>
          <a:p>
            <a:pPr>
              <a:defRPr sz="900"/>
            </a:pPr>
            <a:endParaRPr lang="cs-CZ"/>
          </a:p>
        </c:txPr>
        <c:crossAx val="164939648"/>
        <c:crosses val="autoZero"/>
        <c:auto val="1"/>
        <c:lblAlgn val="ctr"/>
        <c:lblOffset val="100"/>
        <c:noMultiLvlLbl val="0"/>
      </c:catAx>
      <c:valAx>
        <c:axId val="1649396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49381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extLst xmlns:c16r2="http://schemas.microsoft.com/office/drawing/2015/06/chart">
            <c:ext xmlns:c16="http://schemas.microsoft.com/office/drawing/2014/chart" uri="{C3380CC4-5D6E-409C-BE32-E72D297353CC}">
              <c16:uniqueId val="{00000000-D11C-4B88-8B5D-E76E7FFCB86B}"/>
            </c:ext>
          </c:extLst>
        </c:ser>
        <c:dLbls>
          <c:showLegendKey val="0"/>
          <c:showVal val="0"/>
          <c:showCatName val="0"/>
          <c:showSerName val="0"/>
          <c:showPercent val="0"/>
          <c:showBubbleSize val="0"/>
        </c:dLbls>
        <c:gapWidth val="150"/>
        <c:axId val="164951936"/>
        <c:axId val="164953472"/>
      </c:barChart>
      <c:catAx>
        <c:axId val="164951936"/>
        <c:scaling>
          <c:orientation val="minMax"/>
        </c:scaling>
        <c:delete val="0"/>
        <c:axPos val="l"/>
        <c:numFmt formatCode="General" sourceLinked="1"/>
        <c:majorTickMark val="none"/>
        <c:minorTickMark val="none"/>
        <c:tickLblPos val="nextTo"/>
        <c:txPr>
          <a:bodyPr/>
          <a:lstStyle/>
          <a:p>
            <a:pPr>
              <a:defRPr sz="900"/>
            </a:pPr>
            <a:endParaRPr lang="cs-CZ"/>
          </a:p>
        </c:txPr>
        <c:crossAx val="164953472"/>
        <c:crosses val="autoZero"/>
        <c:auto val="1"/>
        <c:lblAlgn val="ctr"/>
        <c:lblOffset val="100"/>
        <c:noMultiLvlLbl val="0"/>
      </c:catAx>
      <c:valAx>
        <c:axId val="1649534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9519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extLst xmlns:c16r2="http://schemas.microsoft.com/office/drawing/2015/06/chart">
            <c:ext xmlns:c16="http://schemas.microsoft.com/office/drawing/2014/chart" uri="{C3380CC4-5D6E-409C-BE32-E72D297353CC}">
              <c16:uniqueId val="{00000000-0F3D-4DBE-8820-F563A9146CE2}"/>
            </c:ext>
          </c:extLst>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extLst xmlns:c16r2="http://schemas.microsoft.com/office/drawing/2015/06/chart">
            <c:ext xmlns:c16="http://schemas.microsoft.com/office/drawing/2014/chart" uri="{C3380CC4-5D6E-409C-BE32-E72D297353CC}">
              <c16:uniqueId val="{00000001-0F3D-4DBE-8820-F563A9146CE2}"/>
            </c:ext>
          </c:extLst>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extLst xmlns:c16r2="http://schemas.microsoft.com/office/drawing/2015/06/chart">
            <c:ext xmlns:c16="http://schemas.microsoft.com/office/drawing/2014/chart" uri="{C3380CC4-5D6E-409C-BE32-E72D297353CC}">
              <c16:uniqueId val="{00000002-0F3D-4DBE-8820-F563A9146CE2}"/>
            </c:ext>
          </c:extLst>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extLst xmlns:c16r2="http://schemas.microsoft.com/office/drawing/2015/06/chart">
            <c:ext xmlns:c16="http://schemas.microsoft.com/office/drawing/2014/chart" uri="{C3380CC4-5D6E-409C-BE32-E72D297353CC}">
              <c16:uniqueId val="{00000003-0F3D-4DBE-8820-F563A9146CE2}"/>
            </c:ext>
          </c:extLst>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extLst xmlns:c16r2="http://schemas.microsoft.com/office/drawing/2015/06/chart">
            <c:ext xmlns:c16="http://schemas.microsoft.com/office/drawing/2014/chart" uri="{C3380CC4-5D6E-409C-BE32-E72D297353CC}">
              <c16:uniqueId val="{00000004-0F3D-4DBE-8820-F563A9146CE2}"/>
            </c:ext>
          </c:extLst>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extLst xmlns:c16r2="http://schemas.microsoft.com/office/drawing/2015/06/chart">
            <c:ext xmlns:c16="http://schemas.microsoft.com/office/drawing/2014/chart" uri="{C3380CC4-5D6E-409C-BE32-E72D297353CC}">
              <c16:uniqueId val="{00000005-0F3D-4DBE-8820-F563A9146CE2}"/>
            </c:ext>
          </c:extLst>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extLst xmlns:c16r2="http://schemas.microsoft.com/office/drawing/2015/06/chart">
            <c:ext xmlns:c16="http://schemas.microsoft.com/office/drawing/2014/chart" uri="{C3380CC4-5D6E-409C-BE32-E72D297353CC}">
              <c16:uniqueId val="{00000006-0F3D-4DBE-8820-F563A9146CE2}"/>
            </c:ext>
          </c:extLst>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extLst xmlns:c16r2="http://schemas.microsoft.com/office/drawing/2015/06/chart">
            <c:ext xmlns:c16="http://schemas.microsoft.com/office/drawing/2014/chart" uri="{C3380CC4-5D6E-409C-BE32-E72D297353CC}">
              <c16:uniqueId val="{00000007-0F3D-4DBE-8820-F563A9146CE2}"/>
            </c:ext>
          </c:extLst>
        </c:ser>
        <c:dLbls>
          <c:showLegendKey val="0"/>
          <c:showVal val="0"/>
          <c:showCatName val="0"/>
          <c:showSerName val="0"/>
          <c:showPercent val="0"/>
          <c:showBubbleSize val="0"/>
        </c:dLbls>
        <c:gapWidth val="150"/>
        <c:overlap val="100"/>
        <c:axId val="165027840"/>
        <c:axId val="165029376"/>
      </c:barChart>
      <c:catAx>
        <c:axId val="165027840"/>
        <c:scaling>
          <c:orientation val="minMax"/>
        </c:scaling>
        <c:delete val="0"/>
        <c:axPos val="b"/>
        <c:numFmt formatCode="General" sourceLinked="1"/>
        <c:majorTickMark val="none"/>
        <c:minorTickMark val="none"/>
        <c:tickLblPos val="nextTo"/>
        <c:txPr>
          <a:bodyPr/>
          <a:lstStyle/>
          <a:p>
            <a:pPr>
              <a:defRPr sz="900"/>
            </a:pPr>
            <a:endParaRPr lang="cs-CZ"/>
          </a:p>
        </c:txPr>
        <c:crossAx val="165029376"/>
        <c:crosses val="autoZero"/>
        <c:auto val="1"/>
        <c:lblAlgn val="ctr"/>
        <c:lblOffset val="100"/>
        <c:noMultiLvlLbl val="0"/>
      </c:catAx>
      <c:valAx>
        <c:axId val="1650293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02784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extLst xmlns:c16r2="http://schemas.microsoft.com/office/drawing/2015/06/chart">
            <c:ext xmlns:c16="http://schemas.microsoft.com/office/drawing/2014/chart" uri="{C3380CC4-5D6E-409C-BE32-E72D297353CC}">
              <c16:uniqueId val="{00000000-CBCE-4D3C-8E9F-B9553753804B}"/>
            </c:ext>
          </c:extLst>
        </c:ser>
        <c:dLbls>
          <c:showLegendKey val="0"/>
          <c:showVal val="0"/>
          <c:showCatName val="0"/>
          <c:showSerName val="0"/>
          <c:showPercent val="0"/>
          <c:showBubbleSize val="0"/>
        </c:dLbls>
        <c:gapWidth val="150"/>
        <c:axId val="165054720"/>
        <c:axId val="165064704"/>
      </c:barChart>
      <c:catAx>
        <c:axId val="165054720"/>
        <c:scaling>
          <c:orientation val="minMax"/>
        </c:scaling>
        <c:delete val="0"/>
        <c:axPos val="l"/>
        <c:numFmt formatCode="General" sourceLinked="1"/>
        <c:majorTickMark val="none"/>
        <c:minorTickMark val="none"/>
        <c:tickLblPos val="nextTo"/>
        <c:txPr>
          <a:bodyPr/>
          <a:lstStyle/>
          <a:p>
            <a:pPr>
              <a:defRPr sz="900"/>
            </a:pPr>
            <a:endParaRPr lang="cs-CZ"/>
          </a:p>
        </c:txPr>
        <c:crossAx val="165064704"/>
        <c:crosses val="autoZero"/>
        <c:auto val="1"/>
        <c:lblAlgn val="ctr"/>
        <c:lblOffset val="100"/>
        <c:noMultiLvlLbl val="0"/>
      </c:catAx>
      <c:valAx>
        <c:axId val="1650647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50547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B83A-4502-A61A-F7473CD63291}"/>
              </c:ext>
            </c:extLst>
          </c:dPt>
          <c:cat>
            <c:numRef>
              <c:f>'14.14'!$J$19:$J$26</c:f>
              <c:numCache>
                <c:formatCode>General</c:formatCode>
                <c:ptCount val="8"/>
              </c:numCache>
            </c:numRef>
          </c:cat>
          <c:val>
            <c:numRef>
              <c:f>'14.14'!$K$19:$K$26</c:f>
              <c:numCache>
                <c:formatCode>General</c:formatCode>
                <c:ptCount val="8"/>
              </c:numCache>
            </c:numRef>
          </c:val>
          <c:extLst xmlns:c16r2="http://schemas.microsoft.com/office/drawing/2015/06/chart">
            <c:ext xmlns:c16="http://schemas.microsoft.com/office/drawing/2014/chart" uri="{C3380CC4-5D6E-409C-BE32-E72D297353CC}">
              <c16:uniqueId val="{00000002-B83A-4502-A61A-F7473CD6329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extLst xmlns:c16r2="http://schemas.microsoft.com/office/drawing/2015/06/chart">
            <c:ext xmlns:c16="http://schemas.microsoft.com/office/drawing/2014/chart" uri="{C3380CC4-5D6E-409C-BE32-E72D297353CC}">
              <c16:uniqueId val="{00000000-CE5B-4377-B9A0-2B2340178F46}"/>
            </c:ext>
          </c:extLst>
        </c:ser>
        <c:dLbls>
          <c:showLegendKey val="0"/>
          <c:showVal val="0"/>
          <c:showCatName val="0"/>
          <c:showSerName val="0"/>
          <c:showPercent val="0"/>
          <c:showBubbleSize val="0"/>
        </c:dLbls>
        <c:gapWidth val="150"/>
        <c:axId val="163602816"/>
        <c:axId val="163604352"/>
      </c:barChart>
      <c:catAx>
        <c:axId val="163602816"/>
        <c:scaling>
          <c:orientation val="maxMin"/>
        </c:scaling>
        <c:delete val="0"/>
        <c:axPos val="l"/>
        <c:numFmt formatCode="0.0" sourceLinked="1"/>
        <c:majorTickMark val="none"/>
        <c:minorTickMark val="none"/>
        <c:tickLblPos val="nextTo"/>
        <c:txPr>
          <a:bodyPr/>
          <a:lstStyle/>
          <a:p>
            <a:pPr>
              <a:defRPr sz="900"/>
            </a:pPr>
            <a:endParaRPr lang="cs-CZ"/>
          </a:p>
        </c:txPr>
        <c:crossAx val="163604352"/>
        <c:crosses val="autoZero"/>
        <c:auto val="1"/>
        <c:lblAlgn val="ctr"/>
        <c:lblOffset val="100"/>
        <c:noMultiLvlLbl val="0"/>
      </c:catAx>
      <c:valAx>
        <c:axId val="16360435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36028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extLst xmlns:c16r2="http://schemas.microsoft.com/office/drawing/2015/06/chart">
            <c:ext xmlns:c16="http://schemas.microsoft.com/office/drawing/2014/chart" uri="{C3380CC4-5D6E-409C-BE32-E72D297353CC}">
              <c16:uniqueId val="{00000000-8409-4A78-BDD4-281B7362BB98}"/>
            </c:ext>
          </c:extLst>
        </c:ser>
        <c:dLbls>
          <c:showLegendKey val="0"/>
          <c:showVal val="0"/>
          <c:showCatName val="0"/>
          <c:showSerName val="0"/>
          <c:showPercent val="0"/>
          <c:showBubbleSize val="0"/>
        </c:dLbls>
        <c:gapWidth val="150"/>
        <c:axId val="163637120"/>
        <c:axId val="163638656"/>
      </c:barChart>
      <c:catAx>
        <c:axId val="163637120"/>
        <c:scaling>
          <c:orientation val="minMax"/>
        </c:scaling>
        <c:delete val="0"/>
        <c:axPos val="l"/>
        <c:numFmt formatCode="General" sourceLinked="1"/>
        <c:majorTickMark val="none"/>
        <c:minorTickMark val="none"/>
        <c:tickLblPos val="nextTo"/>
        <c:txPr>
          <a:bodyPr/>
          <a:lstStyle/>
          <a:p>
            <a:pPr>
              <a:defRPr sz="900"/>
            </a:pPr>
            <a:endParaRPr lang="cs-CZ"/>
          </a:p>
        </c:txPr>
        <c:crossAx val="163638656"/>
        <c:crosses val="autoZero"/>
        <c:auto val="1"/>
        <c:lblAlgn val="ctr"/>
        <c:lblOffset val="100"/>
        <c:noMultiLvlLbl val="0"/>
      </c:catAx>
      <c:valAx>
        <c:axId val="163638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637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extLst xmlns:c16r2="http://schemas.microsoft.com/office/drawing/2015/06/chart">
            <c:ext xmlns:c16="http://schemas.microsoft.com/office/drawing/2014/chart" uri="{C3380CC4-5D6E-409C-BE32-E72D297353CC}">
              <c16:uniqueId val="{00000000-870B-4BAF-9860-CDC4FE57CBF8}"/>
            </c:ext>
          </c:extLst>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extLst xmlns:c16r2="http://schemas.microsoft.com/office/drawing/2015/06/chart">
            <c:ext xmlns:c16="http://schemas.microsoft.com/office/drawing/2014/chart" uri="{C3380CC4-5D6E-409C-BE32-E72D297353CC}">
              <c16:uniqueId val="{00000001-870B-4BAF-9860-CDC4FE57CBF8}"/>
            </c:ext>
          </c:extLst>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extLst xmlns:c16r2="http://schemas.microsoft.com/office/drawing/2015/06/chart">
            <c:ext xmlns:c16="http://schemas.microsoft.com/office/drawing/2014/chart" uri="{C3380CC4-5D6E-409C-BE32-E72D297353CC}">
              <c16:uniqueId val="{00000002-870B-4BAF-9860-CDC4FE57CBF8}"/>
            </c:ext>
          </c:extLst>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extLst xmlns:c16r2="http://schemas.microsoft.com/office/drawing/2015/06/chart">
            <c:ext xmlns:c16="http://schemas.microsoft.com/office/drawing/2014/chart" uri="{C3380CC4-5D6E-409C-BE32-E72D297353CC}">
              <c16:uniqueId val="{00000003-870B-4BAF-9860-CDC4FE57CBF8}"/>
            </c:ext>
          </c:extLst>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extLst xmlns:c16r2="http://schemas.microsoft.com/office/drawing/2015/06/chart">
            <c:ext xmlns:c16="http://schemas.microsoft.com/office/drawing/2014/chart" uri="{C3380CC4-5D6E-409C-BE32-E72D297353CC}">
              <c16:uniqueId val="{00000004-870B-4BAF-9860-CDC4FE57CBF8}"/>
            </c:ext>
          </c:extLst>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extLst xmlns:c16r2="http://schemas.microsoft.com/office/drawing/2015/06/chart">
            <c:ext xmlns:c16="http://schemas.microsoft.com/office/drawing/2014/chart" uri="{C3380CC4-5D6E-409C-BE32-E72D297353CC}">
              <c16:uniqueId val="{00000005-870B-4BAF-9860-CDC4FE57CBF8}"/>
            </c:ext>
          </c:extLst>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extLst xmlns:c16r2="http://schemas.microsoft.com/office/drawing/2015/06/chart">
            <c:ext xmlns:c16="http://schemas.microsoft.com/office/drawing/2014/chart" uri="{C3380CC4-5D6E-409C-BE32-E72D297353CC}">
              <c16:uniqueId val="{00000006-870B-4BAF-9860-CDC4FE57CBF8}"/>
            </c:ext>
          </c:extLst>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extLst xmlns:c16r2="http://schemas.microsoft.com/office/drawing/2015/06/chart">
            <c:ext xmlns:c16="http://schemas.microsoft.com/office/drawing/2014/chart" uri="{C3380CC4-5D6E-409C-BE32-E72D297353CC}">
              <c16:uniqueId val="{00000007-870B-4BAF-9860-CDC4FE57CBF8}"/>
            </c:ext>
          </c:extLst>
        </c:ser>
        <c:dLbls>
          <c:showLegendKey val="0"/>
          <c:showVal val="0"/>
          <c:showCatName val="0"/>
          <c:showSerName val="0"/>
          <c:showPercent val="0"/>
          <c:showBubbleSize val="0"/>
        </c:dLbls>
        <c:gapWidth val="150"/>
        <c:overlap val="100"/>
        <c:axId val="163696640"/>
        <c:axId val="163698176"/>
      </c:barChart>
      <c:catAx>
        <c:axId val="163696640"/>
        <c:scaling>
          <c:orientation val="minMax"/>
        </c:scaling>
        <c:delete val="0"/>
        <c:axPos val="b"/>
        <c:numFmt formatCode="General" sourceLinked="1"/>
        <c:majorTickMark val="none"/>
        <c:minorTickMark val="none"/>
        <c:tickLblPos val="nextTo"/>
        <c:txPr>
          <a:bodyPr/>
          <a:lstStyle/>
          <a:p>
            <a:pPr>
              <a:defRPr sz="900"/>
            </a:pPr>
            <a:endParaRPr lang="cs-CZ"/>
          </a:p>
        </c:txPr>
        <c:crossAx val="163698176"/>
        <c:crosses val="autoZero"/>
        <c:auto val="1"/>
        <c:lblAlgn val="ctr"/>
        <c:lblOffset val="100"/>
        <c:noMultiLvlLbl val="0"/>
      </c:catAx>
      <c:valAx>
        <c:axId val="1636981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369664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'5.1'!$A$8</c:f>
              <c:strCache>
                <c:ptCount val="1"/>
                <c:pt idx="0">
                  <c:v>Biomasa</c:v>
                </c:pt>
              </c:strCache>
            </c:strRef>
          </c:tx>
          <c:spPr>
            <a:solidFill>
              <a:schemeClr val="accent3">
                <a:lumMod val="75000"/>
              </a:schemeClr>
            </a:solidFill>
          </c:spPr>
          <c:invertIfNegative val="0"/>
          <c:val>
            <c:numRef>
              <c:f>'5.1'!$B$8:$M$8</c:f>
              <c:numCache>
                <c:formatCode>#,##0.0</c:formatCode>
                <c:ptCount val="12"/>
                <c:pt idx="0">
                  <c:v>902.4246260000001</c:v>
                </c:pt>
                <c:pt idx="1">
                  <c:v>735.43187600000044</c:v>
                </c:pt>
                <c:pt idx="2">
                  <c:v>809.8140269999999</c:v>
                </c:pt>
                <c:pt idx="3">
                  <c:v>609.4374610000001</c:v>
                </c:pt>
                <c:pt idx="4">
                  <c:v>569.53860900000006</c:v>
                </c:pt>
                <c:pt idx="5">
                  <c:v>350.35351500000007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5C3E-41FA-A8D2-07E265A0CD11}"/>
            </c:ext>
          </c:extLst>
        </c:ser>
        <c:ser>
          <c:idx val="1"/>
          <c:order val="1"/>
          <c:tx>
            <c:strRef>
              <c:f>'5.1'!$A$9</c:f>
              <c:strCache>
                <c:ptCount val="1"/>
                <c:pt idx="0">
                  <c:v>Bioplyn</c:v>
                </c:pt>
              </c:strCache>
            </c:strRef>
          </c:tx>
          <c:spPr>
            <a:solidFill>
              <a:schemeClr val="bg2">
                <a:lumMod val="50000"/>
              </a:schemeClr>
            </a:solidFill>
          </c:spPr>
          <c:invertIfNegative val="0"/>
          <c:val>
            <c:numRef>
              <c:f>'5.1'!$B$9:$M$9</c:f>
              <c:numCache>
                <c:formatCode>#,##0.0</c:formatCode>
                <c:ptCount val="12"/>
                <c:pt idx="0">
                  <c:v>62.284223999999995</c:v>
                </c:pt>
                <c:pt idx="1">
                  <c:v>52.723198000000004</c:v>
                </c:pt>
                <c:pt idx="2">
                  <c:v>57.008642000000009</c:v>
                </c:pt>
                <c:pt idx="3">
                  <c:v>43.83232000000001</c:v>
                </c:pt>
                <c:pt idx="4">
                  <c:v>42.020177000000004</c:v>
                </c:pt>
                <c:pt idx="5">
                  <c:v>32.019413999999998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5C3E-41FA-A8D2-07E265A0CD11}"/>
            </c:ext>
          </c:extLst>
        </c:ser>
        <c:ser>
          <c:idx val="2"/>
          <c:order val="2"/>
          <c:tx>
            <c:strRef>
              <c:f>'5.1'!$A$10</c:f>
              <c:strCache>
                <c:ptCount val="1"/>
                <c:pt idx="0">
                  <c:v>Černé uhlí</c:v>
                </c:pt>
              </c:strCache>
            </c:strRef>
          </c:tx>
          <c:spPr>
            <a:solidFill>
              <a:schemeClr val="tx1"/>
            </a:solidFill>
          </c:spPr>
          <c:invertIfNegative val="0"/>
          <c:val>
            <c:numRef>
              <c:f>'5.1'!$B$10:$M$10</c:f>
              <c:numCache>
                <c:formatCode>#,##0.0</c:formatCode>
                <c:ptCount val="12"/>
                <c:pt idx="0">
                  <c:v>1647.2394080000001</c:v>
                </c:pt>
                <c:pt idx="1">
                  <c:v>1267.8735729999999</c:v>
                </c:pt>
                <c:pt idx="2">
                  <c:v>1070.9082210000001</c:v>
                </c:pt>
                <c:pt idx="3">
                  <c:v>690.04776599999991</c:v>
                </c:pt>
                <c:pt idx="4">
                  <c:v>539.74326599999995</c:v>
                </c:pt>
                <c:pt idx="5">
                  <c:v>258.872793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5C3E-41FA-A8D2-07E265A0CD11}"/>
            </c:ext>
          </c:extLst>
        </c:ser>
        <c:ser>
          <c:idx val="3"/>
          <c:order val="3"/>
          <c:tx>
            <c:strRef>
              <c:f>'5.1'!$A$11</c:f>
              <c:strCache>
                <c:ptCount val="1"/>
                <c:pt idx="0">
                  <c:v>Elektrická energie</c:v>
                </c:pt>
              </c:strCache>
            </c:strRef>
          </c:tx>
          <c:invertIfNegative val="0"/>
          <c:val>
            <c:numRef>
              <c:f>'5.1'!$B$11:$M$11</c:f>
              <c:numCache>
                <c:formatCode>#,##0.0</c:formatCode>
                <c:ptCount val="12"/>
                <c:pt idx="0">
                  <c:v>0.766262</c:v>
                </c:pt>
                <c:pt idx="1">
                  <c:v>0.75756100000000004</c:v>
                </c:pt>
                <c:pt idx="2">
                  <c:v>1.3537729999999999</c:v>
                </c:pt>
                <c:pt idx="3">
                  <c:v>0.60141600000000006</c:v>
                </c:pt>
                <c:pt idx="4">
                  <c:v>0.48449400000000004</c:v>
                </c:pt>
                <c:pt idx="5">
                  <c:v>0.43771199999999999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5C3E-41FA-A8D2-07E265A0CD11}"/>
            </c:ext>
          </c:extLst>
        </c:ser>
        <c:ser>
          <c:idx val="4"/>
          <c:order val="4"/>
          <c:tx>
            <c:strRef>
              <c:f>'5.1'!$A$12</c:f>
              <c:strCache>
                <c:ptCount val="1"/>
                <c:pt idx="0">
                  <c:v>Energie prostředí (tepelné čerpadlo)</c:v>
                </c:pt>
              </c:strCache>
            </c:strRef>
          </c:tx>
          <c:invertIfNegative val="0"/>
          <c:val>
            <c:numRef>
              <c:f>'5.1'!$B$12:$M$12</c:f>
              <c:numCache>
                <c:formatCode>#,##0.0</c:formatCode>
                <c:ptCount val="12"/>
                <c:pt idx="0">
                  <c:v>1.0416800000000002</c:v>
                </c:pt>
                <c:pt idx="1">
                  <c:v>1.03877</c:v>
                </c:pt>
                <c:pt idx="2">
                  <c:v>1.0666199999999999</c:v>
                </c:pt>
                <c:pt idx="3">
                  <c:v>0.93233999999999995</c:v>
                </c:pt>
                <c:pt idx="4">
                  <c:v>1.0035399999999999</c:v>
                </c:pt>
                <c:pt idx="5">
                  <c:v>1.10073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5C3E-41FA-A8D2-07E265A0CD11}"/>
            </c:ext>
          </c:extLst>
        </c:ser>
        <c:ser>
          <c:idx val="5"/>
          <c:order val="5"/>
          <c:tx>
            <c:strRef>
              <c:f>'5.1'!$A$13</c:f>
              <c:strCache>
                <c:ptCount val="1"/>
                <c:pt idx="0">
                  <c:v>Energie Slunce (solární kolektor)</c:v>
                </c:pt>
              </c:strCache>
            </c:strRef>
          </c:tx>
          <c:invertIfNegative val="0"/>
          <c:val>
            <c:numRef>
              <c:f>'5.1'!$B$13:$M$13</c:f>
              <c:numCache>
                <c:formatCode>#,##0.0</c:formatCode>
                <c:ptCount val="12"/>
                <c:pt idx="0">
                  <c:v>1.0856999999999999E-2</c:v>
                </c:pt>
                <c:pt idx="1">
                  <c:v>2.0560000000000002E-2</c:v>
                </c:pt>
                <c:pt idx="2">
                  <c:v>3.7232000000000001E-2</c:v>
                </c:pt>
                <c:pt idx="3">
                  <c:v>7.1503999999999984E-2</c:v>
                </c:pt>
                <c:pt idx="4">
                  <c:v>6.2205999999999997E-2</c:v>
                </c:pt>
                <c:pt idx="5">
                  <c:v>5.7929000000000001E-2</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5C3E-41FA-A8D2-07E265A0CD11}"/>
            </c:ext>
          </c:extLst>
        </c:ser>
        <c:ser>
          <c:idx val="6"/>
          <c:order val="6"/>
          <c:tx>
            <c:strRef>
              <c:f>'5.1'!$A$14</c:f>
              <c:strCache>
                <c:ptCount val="1"/>
                <c:pt idx="0">
                  <c:v>Hnědé uhlí</c:v>
                </c:pt>
              </c:strCache>
            </c:strRef>
          </c:tx>
          <c:spPr>
            <a:solidFill>
              <a:srgbClr val="6E4932"/>
            </a:solidFill>
          </c:spPr>
          <c:invertIfNegative val="0"/>
          <c:val>
            <c:numRef>
              <c:f>'5.1'!$B$14:$M$14</c:f>
              <c:numCache>
                <c:formatCode>#,##0.0</c:formatCode>
                <c:ptCount val="12"/>
                <c:pt idx="0">
                  <c:v>5967.7863529999995</c:v>
                </c:pt>
                <c:pt idx="1">
                  <c:v>4785.8271699999987</c:v>
                </c:pt>
                <c:pt idx="2">
                  <c:v>4577.5003640000004</c:v>
                </c:pt>
                <c:pt idx="3">
                  <c:v>2756.2296120000005</c:v>
                </c:pt>
                <c:pt idx="4">
                  <c:v>2186.318741000001</c:v>
                </c:pt>
                <c:pt idx="5">
                  <c:v>1197.0956289999999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5C3E-41FA-A8D2-07E265A0CD11}"/>
            </c:ext>
          </c:extLst>
        </c:ser>
        <c:ser>
          <c:idx val="7"/>
          <c:order val="7"/>
          <c:tx>
            <c:strRef>
              <c:f>'5.1'!$A$15</c:f>
              <c:strCache>
                <c:ptCount val="1"/>
                <c:pt idx="0">
                  <c:v>Jaderné palivo</c:v>
                </c:pt>
              </c:strCache>
            </c:strRef>
          </c:tx>
          <c:invertIfNegative val="0"/>
          <c:val>
            <c:numRef>
              <c:f>'5.1'!$B$15:$M$15</c:f>
              <c:numCache>
                <c:formatCode>#,##0.0</c:formatCode>
                <c:ptCount val="12"/>
                <c:pt idx="0">
                  <c:v>35.20534</c:v>
                </c:pt>
                <c:pt idx="1">
                  <c:v>29.791600000000003</c:v>
                </c:pt>
                <c:pt idx="2">
                  <c:v>25.209479999999999</c:v>
                </c:pt>
                <c:pt idx="3">
                  <c:v>3.6777500000000001</c:v>
                </c:pt>
                <c:pt idx="4">
                  <c:v>6.7642299999999995</c:v>
                </c:pt>
                <c:pt idx="5">
                  <c:v>5.8960400000000011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5C3E-41FA-A8D2-07E265A0CD11}"/>
            </c:ext>
          </c:extLst>
        </c:ser>
        <c:ser>
          <c:idx val="8"/>
          <c:order val="8"/>
          <c:tx>
            <c:strRef>
              <c:f>'5.1'!$A$16</c:f>
              <c:strCache>
                <c:ptCount val="1"/>
                <c:pt idx="0">
                  <c:v>Koks</c:v>
                </c:pt>
              </c:strCache>
            </c:strRef>
          </c:tx>
          <c:invertIfNegative val="0"/>
          <c:val>
            <c:numRef>
              <c:f>'5.1'!$B$16:$M$16</c:f>
              <c:numCache>
                <c:formatCode>#,##0.0</c:formatCode>
                <c:ptCount val="12"/>
                <c:pt idx="0">
                  <c:v>2.3730000000000001E-2</c:v>
                </c:pt>
                <c:pt idx="1">
                  <c:v>4.1739999999999999E-2</c:v>
                </c:pt>
                <c:pt idx="2">
                  <c:v>3.295E-2</c:v>
                </c:pt>
                <c:pt idx="3">
                  <c:v>1.098E-2</c:v>
                </c:pt>
                <c:pt idx="4">
                  <c:v>1.274E-2</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5C3E-41FA-A8D2-07E265A0CD11}"/>
            </c:ext>
          </c:extLst>
        </c:ser>
        <c:ser>
          <c:idx val="9"/>
          <c:order val="9"/>
          <c:tx>
            <c:strRef>
              <c:f>'5.1'!$A$17</c:f>
              <c:strCache>
                <c:ptCount val="1"/>
                <c:pt idx="0">
                  <c:v>Odpadní teplo</c:v>
                </c:pt>
              </c:strCache>
            </c:strRef>
          </c:tx>
          <c:invertIfNegative val="0"/>
          <c:val>
            <c:numRef>
              <c:f>'5.1'!$B$17:$M$17</c:f>
              <c:numCache>
                <c:formatCode>#,##0.0</c:formatCode>
                <c:ptCount val="12"/>
                <c:pt idx="0">
                  <c:v>99.165467000000007</c:v>
                </c:pt>
                <c:pt idx="1">
                  <c:v>85.620105999999993</c:v>
                </c:pt>
                <c:pt idx="2">
                  <c:v>86.223889</c:v>
                </c:pt>
                <c:pt idx="3">
                  <c:v>73.460041000000004</c:v>
                </c:pt>
                <c:pt idx="4">
                  <c:v>86.156513000000004</c:v>
                </c:pt>
                <c:pt idx="5">
                  <c:v>76.457127000000014</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5C3E-41FA-A8D2-07E265A0CD11}"/>
            </c:ext>
          </c:extLst>
        </c:ser>
        <c:ser>
          <c:idx val="10"/>
          <c:order val="10"/>
          <c:tx>
            <c:strRef>
              <c:f>'5.1'!$A$18</c:f>
              <c:strCache>
                <c:ptCount val="1"/>
                <c:pt idx="0">
                  <c:v>Ostatní kapalná paliva</c:v>
                </c:pt>
              </c:strCache>
            </c:strRef>
          </c:tx>
          <c:invertIfNegative val="0"/>
          <c:val>
            <c:numRef>
              <c:f>'5.1'!$B$18:$M$18</c:f>
              <c:numCache>
                <c:formatCode>#,##0.0</c:formatCode>
                <c:ptCount val="12"/>
                <c:pt idx="0">
                  <c:v>12.489191999999999</c:v>
                </c:pt>
                <c:pt idx="1">
                  <c:v>13.530253</c:v>
                </c:pt>
                <c:pt idx="2">
                  <c:v>10.127333</c:v>
                </c:pt>
                <c:pt idx="3">
                  <c:v>9.2618379999999991</c:v>
                </c:pt>
                <c:pt idx="4">
                  <c:v>0.920126</c:v>
                </c:pt>
                <c:pt idx="5">
                  <c:v>10.647808999999999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5C3E-41FA-A8D2-07E265A0CD11}"/>
            </c:ext>
          </c:extLst>
        </c:ser>
        <c:ser>
          <c:idx val="11"/>
          <c:order val="11"/>
          <c:tx>
            <c:strRef>
              <c:f>'5.1'!$A$19</c:f>
              <c:strCache>
                <c:ptCount val="1"/>
                <c:pt idx="0">
                  <c:v>Ostatní pevná paliva</c:v>
                </c:pt>
              </c:strCache>
            </c:strRef>
          </c:tx>
          <c:invertIfNegative val="0"/>
          <c:val>
            <c:numRef>
              <c:f>'5.1'!$B$19:$M$19</c:f>
              <c:numCache>
                <c:formatCode>#,##0.0</c:formatCode>
                <c:ptCount val="12"/>
                <c:pt idx="0">
                  <c:v>284.61696834563469</c:v>
                </c:pt>
                <c:pt idx="1">
                  <c:v>258.53270520553809</c:v>
                </c:pt>
                <c:pt idx="2">
                  <c:v>280.94238920830725</c:v>
                </c:pt>
                <c:pt idx="3">
                  <c:v>282.72690566583242</c:v>
                </c:pt>
                <c:pt idx="4">
                  <c:v>278.46839034280748</c:v>
                </c:pt>
                <c:pt idx="5">
                  <c:v>231.42941428928248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5C3E-41FA-A8D2-07E265A0CD11}"/>
            </c:ext>
          </c:extLst>
        </c:ser>
        <c:ser>
          <c:idx val="12"/>
          <c:order val="12"/>
          <c:tx>
            <c:strRef>
              <c:f>'5.1'!$A$20</c:f>
              <c:strCache>
                <c:ptCount val="1"/>
                <c:pt idx="0">
                  <c:v>Ostatní plyny</c:v>
                </c:pt>
              </c:strCache>
            </c:strRef>
          </c:tx>
          <c:invertIfNegative val="0"/>
          <c:val>
            <c:numRef>
              <c:f>'5.1'!$B$20:$M$20</c:f>
              <c:numCache>
                <c:formatCode>#,##0.0</c:formatCode>
                <c:ptCount val="12"/>
                <c:pt idx="0">
                  <c:v>408.21992900000004</c:v>
                </c:pt>
                <c:pt idx="1">
                  <c:v>388.520959</c:v>
                </c:pt>
                <c:pt idx="2">
                  <c:v>368.07352799999995</c:v>
                </c:pt>
                <c:pt idx="3">
                  <c:v>213.85097800000003</c:v>
                </c:pt>
                <c:pt idx="4">
                  <c:v>216.06423500000002</c:v>
                </c:pt>
                <c:pt idx="5">
                  <c:v>178.44658799999999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5C3E-41FA-A8D2-07E265A0CD11}"/>
            </c:ext>
          </c:extLst>
        </c:ser>
        <c:ser>
          <c:idx val="13"/>
          <c:order val="13"/>
          <c:tx>
            <c:strRef>
              <c:f>'5.1'!$A$21</c:f>
              <c:strCache>
                <c:ptCount val="1"/>
                <c:pt idx="0">
                  <c:v>Ostatní</c:v>
                </c:pt>
              </c:strCache>
            </c:strRef>
          </c:tx>
          <c:invertIfNegative val="0"/>
          <c:val>
            <c:numRef>
              <c:f>'5.1'!$B$21:$M$21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5C3E-41FA-A8D2-07E265A0CD11}"/>
            </c:ext>
          </c:extLst>
        </c:ser>
        <c:ser>
          <c:idx val="14"/>
          <c:order val="14"/>
          <c:tx>
            <c:strRef>
              <c:f>'5.1'!$A$22</c:f>
              <c:strCache>
                <c:ptCount val="1"/>
                <c:pt idx="0">
                  <c:v>Topné oleje</c:v>
                </c:pt>
              </c:strCache>
            </c:strRef>
          </c:tx>
          <c:invertIfNegative val="0"/>
          <c:val>
            <c:numRef>
              <c:f>'5.1'!$B$22:$M$22</c:f>
              <c:numCache>
                <c:formatCode>#,##0.0</c:formatCode>
                <c:ptCount val="12"/>
                <c:pt idx="0">
                  <c:v>11.873593</c:v>
                </c:pt>
                <c:pt idx="1">
                  <c:v>6.5219829999999988</c:v>
                </c:pt>
                <c:pt idx="2">
                  <c:v>9.3793459999999982</c:v>
                </c:pt>
                <c:pt idx="3">
                  <c:v>3.870943</c:v>
                </c:pt>
                <c:pt idx="4">
                  <c:v>2.1839529999999998</c:v>
                </c:pt>
                <c:pt idx="5">
                  <c:v>10.044892000000001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E-5C3E-41FA-A8D2-07E265A0CD11}"/>
            </c:ext>
          </c:extLst>
        </c:ser>
        <c:ser>
          <c:idx val="15"/>
          <c:order val="15"/>
          <c:tx>
            <c:strRef>
              <c:f>'5.1'!$A$23</c:f>
              <c:strCache>
                <c:ptCount val="1"/>
                <c:pt idx="0">
                  <c:v>Zemní plyn</c:v>
                </c:pt>
              </c:strCache>
            </c:strRef>
          </c:tx>
          <c:spPr>
            <a:solidFill>
              <a:srgbClr val="EBE600"/>
            </a:solidFill>
          </c:spPr>
          <c:invertIfNegative val="0"/>
          <c:val>
            <c:numRef>
              <c:f>'5.1'!$B$23:$M$23</c:f>
              <c:numCache>
                <c:formatCode>#,##0.0</c:formatCode>
                <c:ptCount val="12"/>
                <c:pt idx="0">
                  <c:v>3293.0912154726084</c:v>
                </c:pt>
                <c:pt idx="1">
                  <c:v>2535.9974522571329</c:v>
                </c:pt>
                <c:pt idx="2">
                  <c:v>2449.2001399147089</c:v>
                </c:pt>
                <c:pt idx="3">
                  <c:v>1606.9335813379057</c:v>
                </c:pt>
                <c:pt idx="4">
                  <c:v>1271.2775986417439</c:v>
                </c:pt>
                <c:pt idx="5">
                  <c:v>856.32153685327512</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F-5C3E-41FA-A8D2-07E265A0CD11}"/>
            </c:ext>
          </c:extLst>
        </c:ser>
        <c:dLbls>
          <c:showLegendKey val="0"/>
          <c:showVal val="0"/>
          <c:showCatName val="0"/>
          <c:showSerName val="0"/>
          <c:showPercent val="0"/>
          <c:showBubbleSize val="0"/>
        </c:dLbls>
        <c:gapWidth val="104"/>
        <c:overlap val="100"/>
        <c:axId val="156932352"/>
        <c:axId val="156946432"/>
      </c:barChart>
      <c:catAx>
        <c:axId val="156932352"/>
        <c:scaling>
          <c:orientation val="minMax"/>
        </c:scaling>
        <c:delete val="0"/>
        <c:axPos val="b"/>
        <c:majorTickMark val="none"/>
        <c:minorTickMark val="none"/>
        <c:tickLblPos val="low"/>
        <c:txPr>
          <a:bodyPr/>
          <a:lstStyle/>
          <a:p>
            <a:pPr>
              <a:defRPr sz="900"/>
            </a:pPr>
            <a:endParaRPr lang="cs-CZ"/>
          </a:p>
        </c:txPr>
        <c:crossAx val="156946432"/>
        <c:crosses val="autoZero"/>
        <c:auto val="1"/>
        <c:lblAlgn val="ctr"/>
        <c:lblOffset val="100"/>
        <c:noMultiLvlLbl val="0"/>
      </c:catAx>
      <c:valAx>
        <c:axId val="1569464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9323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extLst xmlns:c16r2="http://schemas.microsoft.com/office/drawing/2015/06/chart">
            <c:ext xmlns:c16="http://schemas.microsoft.com/office/drawing/2014/chart" uri="{C3380CC4-5D6E-409C-BE32-E72D297353CC}">
              <c16:uniqueId val="{00000000-D130-40F4-BB36-7E4DDA819A79}"/>
            </c:ext>
          </c:extLst>
        </c:ser>
        <c:dLbls>
          <c:showLegendKey val="0"/>
          <c:showVal val="0"/>
          <c:showCatName val="0"/>
          <c:showSerName val="0"/>
          <c:showPercent val="0"/>
          <c:showBubbleSize val="0"/>
        </c:dLbls>
        <c:gapWidth val="150"/>
        <c:axId val="163727616"/>
        <c:axId val="163729408"/>
      </c:barChart>
      <c:catAx>
        <c:axId val="163727616"/>
        <c:scaling>
          <c:orientation val="minMax"/>
        </c:scaling>
        <c:delete val="0"/>
        <c:axPos val="l"/>
        <c:numFmt formatCode="General" sourceLinked="1"/>
        <c:majorTickMark val="none"/>
        <c:minorTickMark val="none"/>
        <c:tickLblPos val="nextTo"/>
        <c:txPr>
          <a:bodyPr/>
          <a:lstStyle/>
          <a:p>
            <a:pPr>
              <a:defRPr sz="900"/>
            </a:pPr>
            <a:endParaRPr lang="cs-CZ"/>
          </a:p>
        </c:txPr>
        <c:crossAx val="163729408"/>
        <c:crosses val="autoZero"/>
        <c:auto val="1"/>
        <c:lblAlgn val="ctr"/>
        <c:lblOffset val="100"/>
        <c:noMultiLvlLbl val="0"/>
      </c:catAx>
      <c:valAx>
        <c:axId val="1637294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7276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Duben</c:v>
                </c:pt>
                <c:pt idx="1">
                  <c:v>Květen</c:v>
                </c:pt>
                <c:pt idx="2">
                  <c:v>Červen</c:v>
                </c:pt>
              </c:strCache>
            </c:strRef>
          </c:cat>
          <c:val>
            <c:numRef>
              <c:f>'8.3'!$L$27:$N$27</c:f>
              <c:numCache>
                <c:formatCode>#,##0.0</c:formatCode>
                <c:ptCount val="3"/>
                <c:pt idx="0">
                  <c:v>29625.985999999997</c:v>
                </c:pt>
                <c:pt idx="1">
                  <c:v>19983.98</c:v>
                </c:pt>
                <c:pt idx="2">
                  <c:v>14974.484</c:v>
                </c:pt>
              </c:numCache>
            </c:numRef>
          </c:val>
          <c:extLst xmlns:c16r2="http://schemas.microsoft.com/office/drawing/2015/06/chart">
            <c:ext xmlns:c16="http://schemas.microsoft.com/office/drawing/2014/chart" uri="{C3380CC4-5D6E-409C-BE32-E72D297353CC}">
              <c16:uniqueId val="{00000000-7F1D-4DC4-8306-4BB62D7E478E}"/>
            </c:ext>
          </c:extLst>
        </c:ser>
        <c:ser>
          <c:idx val="1"/>
          <c:order val="1"/>
          <c:tx>
            <c:strRef>
              <c:f>'8.3'!$K$28</c:f>
              <c:strCache>
                <c:ptCount val="1"/>
                <c:pt idx="0">
                  <c:v>Energetika</c:v>
                </c:pt>
              </c:strCache>
            </c:strRef>
          </c:tx>
          <c:invertIfNegative val="0"/>
          <c:cat>
            <c:strRef>
              <c:f>'8.3'!$L$26:$N$26</c:f>
              <c:strCache>
                <c:ptCount val="3"/>
                <c:pt idx="0">
                  <c:v>Duben</c:v>
                </c:pt>
                <c:pt idx="1">
                  <c:v>Květen</c:v>
                </c:pt>
                <c:pt idx="2">
                  <c:v>Červen</c:v>
                </c:pt>
              </c:strCache>
            </c:strRef>
          </c:cat>
          <c:val>
            <c:numRef>
              <c:f>'8.3'!$L$28:$N$28</c:f>
              <c:numCache>
                <c:formatCode>#,##0.0</c:formatCode>
                <c:ptCount val="3"/>
                <c:pt idx="0">
                  <c:v>311.86</c:v>
                </c:pt>
                <c:pt idx="1">
                  <c:v>232.96</c:v>
                </c:pt>
                <c:pt idx="2">
                  <c:v>163.66999999999999</c:v>
                </c:pt>
              </c:numCache>
            </c:numRef>
          </c:val>
          <c:extLst xmlns:c16r2="http://schemas.microsoft.com/office/drawing/2015/06/chart">
            <c:ext xmlns:c16="http://schemas.microsoft.com/office/drawing/2014/chart" uri="{C3380CC4-5D6E-409C-BE32-E72D297353CC}">
              <c16:uniqueId val="{00000001-7F1D-4DC4-8306-4BB62D7E478E}"/>
            </c:ext>
          </c:extLst>
        </c:ser>
        <c:ser>
          <c:idx val="2"/>
          <c:order val="2"/>
          <c:tx>
            <c:strRef>
              <c:f>'8.3'!$K$29</c:f>
              <c:strCache>
                <c:ptCount val="1"/>
                <c:pt idx="0">
                  <c:v>Doprava</c:v>
                </c:pt>
              </c:strCache>
            </c:strRef>
          </c:tx>
          <c:invertIfNegative val="0"/>
          <c:cat>
            <c:strRef>
              <c:f>'8.3'!$L$26:$N$26</c:f>
              <c:strCache>
                <c:ptCount val="3"/>
                <c:pt idx="0">
                  <c:v>Duben</c:v>
                </c:pt>
                <c:pt idx="1">
                  <c:v>Květen</c:v>
                </c:pt>
                <c:pt idx="2">
                  <c:v>Červen</c:v>
                </c:pt>
              </c:strCache>
            </c:strRef>
          </c:cat>
          <c:val>
            <c:numRef>
              <c:f>'8.3'!$L$29:$N$29</c:f>
              <c:numCache>
                <c:formatCode>#,##0.0</c:formatCode>
                <c:ptCount val="3"/>
                <c:pt idx="0">
                  <c:v>38</c:v>
                </c:pt>
                <c:pt idx="1">
                  <c:v>17</c:v>
                </c:pt>
                <c:pt idx="2">
                  <c:v>3</c:v>
                </c:pt>
              </c:numCache>
            </c:numRef>
          </c:val>
          <c:extLst xmlns:c16r2="http://schemas.microsoft.com/office/drawing/2015/06/chart">
            <c:ext xmlns:c16="http://schemas.microsoft.com/office/drawing/2014/chart" uri="{C3380CC4-5D6E-409C-BE32-E72D297353CC}">
              <c16:uniqueId val="{00000002-7F1D-4DC4-8306-4BB62D7E478E}"/>
            </c:ext>
          </c:extLst>
        </c:ser>
        <c:ser>
          <c:idx val="3"/>
          <c:order val="3"/>
          <c:tx>
            <c:strRef>
              <c:f>'8.3'!$K$30</c:f>
              <c:strCache>
                <c:ptCount val="1"/>
                <c:pt idx="0">
                  <c:v>Stavebnictví</c:v>
                </c:pt>
              </c:strCache>
            </c:strRef>
          </c:tx>
          <c:invertIfNegative val="0"/>
          <c:cat>
            <c:strRef>
              <c:f>'8.3'!$L$26:$N$26</c:f>
              <c:strCache>
                <c:ptCount val="3"/>
                <c:pt idx="0">
                  <c:v>Duben</c:v>
                </c:pt>
                <c:pt idx="1">
                  <c:v>Květen</c:v>
                </c:pt>
                <c:pt idx="2">
                  <c:v>Červen</c:v>
                </c:pt>
              </c:strCache>
            </c:strRef>
          </c:cat>
          <c:val>
            <c:numRef>
              <c:f>'8.3'!$L$30:$N$30</c:f>
              <c:numCache>
                <c:formatCode>#,##0.0</c:formatCode>
                <c:ptCount val="3"/>
                <c:pt idx="0">
                  <c:v>23</c:v>
                </c:pt>
                <c:pt idx="1">
                  <c:v>41</c:v>
                </c:pt>
                <c:pt idx="2">
                  <c:v>29</c:v>
                </c:pt>
              </c:numCache>
            </c:numRef>
          </c:val>
          <c:extLst xmlns:c16r2="http://schemas.microsoft.com/office/drawing/2015/06/chart">
            <c:ext xmlns:c16="http://schemas.microsoft.com/office/drawing/2014/chart" uri="{C3380CC4-5D6E-409C-BE32-E72D297353CC}">
              <c16:uniqueId val="{00000003-7F1D-4DC4-8306-4BB62D7E478E}"/>
            </c:ext>
          </c:extLst>
        </c:ser>
        <c:ser>
          <c:idx val="4"/>
          <c:order val="4"/>
          <c:tx>
            <c:strRef>
              <c:f>'8.3'!$K$31</c:f>
              <c:strCache>
                <c:ptCount val="1"/>
                <c:pt idx="0">
                  <c:v>Zemědělství a lesnictví</c:v>
                </c:pt>
              </c:strCache>
            </c:strRef>
          </c:tx>
          <c:invertIfNegative val="0"/>
          <c:cat>
            <c:strRef>
              <c:f>'8.3'!$L$26:$N$26</c:f>
              <c:strCache>
                <c:ptCount val="3"/>
                <c:pt idx="0">
                  <c:v>Duben</c:v>
                </c:pt>
                <c:pt idx="1">
                  <c:v>Květen</c:v>
                </c:pt>
                <c:pt idx="2">
                  <c:v>Červen</c:v>
                </c:pt>
              </c:strCache>
            </c:strRef>
          </c:cat>
          <c:val>
            <c:numRef>
              <c:f>'8.3'!$L$31:$N$31</c:f>
              <c:numCache>
                <c:formatCode>#,##0.0</c:formatCode>
                <c:ptCount val="3"/>
                <c:pt idx="0">
                  <c:v>2324.0230000000001</c:v>
                </c:pt>
                <c:pt idx="1">
                  <c:v>1848.867</c:v>
                </c:pt>
                <c:pt idx="2">
                  <c:v>1385.5470000000003</c:v>
                </c:pt>
              </c:numCache>
            </c:numRef>
          </c:val>
          <c:extLst xmlns:c16r2="http://schemas.microsoft.com/office/drawing/2015/06/chart">
            <c:ext xmlns:c16="http://schemas.microsoft.com/office/drawing/2014/chart" uri="{C3380CC4-5D6E-409C-BE32-E72D297353CC}">
              <c16:uniqueId val="{00000004-7F1D-4DC4-8306-4BB62D7E478E}"/>
            </c:ext>
          </c:extLst>
        </c:ser>
        <c:ser>
          <c:idx val="5"/>
          <c:order val="5"/>
          <c:tx>
            <c:strRef>
              <c:f>'8.3'!$K$32</c:f>
              <c:strCache>
                <c:ptCount val="1"/>
                <c:pt idx="0">
                  <c:v>Domácnosti</c:v>
                </c:pt>
              </c:strCache>
            </c:strRef>
          </c:tx>
          <c:invertIfNegative val="0"/>
          <c:cat>
            <c:strRef>
              <c:f>'8.3'!$L$26:$N$26</c:f>
              <c:strCache>
                <c:ptCount val="3"/>
                <c:pt idx="0">
                  <c:v>Duben</c:v>
                </c:pt>
                <c:pt idx="1">
                  <c:v>Květen</c:v>
                </c:pt>
                <c:pt idx="2">
                  <c:v>Červen</c:v>
                </c:pt>
              </c:strCache>
            </c:strRef>
          </c:cat>
          <c:val>
            <c:numRef>
              <c:f>'8.3'!$L$32:$N$32</c:f>
              <c:numCache>
                <c:formatCode>#,##0.0</c:formatCode>
                <c:ptCount val="3"/>
                <c:pt idx="0">
                  <c:v>201742.14999999997</c:v>
                </c:pt>
                <c:pt idx="1">
                  <c:v>149193.90800000002</c:v>
                </c:pt>
                <c:pt idx="2">
                  <c:v>86188.849000000002</c:v>
                </c:pt>
              </c:numCache>
            </c:numRef>
          </c:val>
          <c:extLst xmlns:c16r2="http://schemas.microsoft.com/office/drawing/2015/06/chart">
            <c:ext xmlns:c16="http://schemas.microsoft.com/office/drawing/2014/chart" uri="{C3380CC4-5D6E-409C-BE32-E72D297353CC}">
              <c16:uniqueId val="{00000005-7F1D-4DC4-8306-4BB62D7E478E}"/>
            </c:ext>
          </c:extLst>
        </c:ser>
        <c:ser>
          <c:idx val="6"/>
          <c:order val="6"/>
          <c:tx>
            <c:strRef>
              <c:f>'8.3'!$K$33</c:f>
              <c:strCache>
                <c:ptCount val="1"/>
                <c:pt idx="0">
                  <c:v>Obchod, služby, školství, zdravotnictví</c:v>
                </c:pt>
              </c:strCache>
            </c:strRef>
          </c:tx>
          <c:invertIfNegative val="0"/>
          <c:cat>
            <c:strRef>
              <c:f>'8.3'!$L$26:$N$26</c:f>
              <c:strCache>
                <c:ptCount val="3"/>
                <c:pt idx="0">
                  <c:v>Duben</c:v>
                </c:pt>
                <c:pt idx="1">
                  <c:v>Květen</c:v>
                </c:pt>
                <c:pt idx="2">
                  <c:v>Červen</c:v>
                </c:pt>
              </c:strCache>
            </c:strRef>
          </c:cat>
          <c:val>
            <c:numRef>
              <c:f>'8.3'!$L$33:$N$33</c:f>
              <c:numCache>
                <c:formatCode>#,##0.0</c:formatCode>
                <c:ptCount val="3"/>
                <c:pt idx="0">
                  <c:v>49015.360999999997</c:v>
                </c:pt>
                <c:pt idx="1">
                  <c:v>33552.502</c:v>
                </c:pt>
                <c:pt idx="2">
                  <c:v>18200.288</c:v>
                </c:pt>
              </c:numCache>
            </c:numRef>
          </c:val>
          <c:extLst xmlns:c16r2="http://schemas.microsoft.com/office/drawing/2015/06/chart">
            <c:ext xmlns:c16="http://schemas.microsoft.com/office/drawing/2014/chart" uri="{C3380CC4-5D6E-409C-BE32-E72D297353CC}">
              <c16:uniqueId val="{00000006-7F1D-4DC4-8306-4BB62D7E478E}"/>
            </c:ext>
          </c:extLst>
        </c:ser>
        <c:ser>
          <c:idx val="7"/>
          <c:order val="7"/>
          <c:tx>
            <c:strRef>
              <c:f>'8.3'!$K$34</c:f>
              <c:strCache>
                <c:ptCount val="1"/>
                <c:pt idx="0">
                  <c:v>Ostatní</c:v>
                </c:pt>
              </c:strCache>
            </c:strRef>
          </c:tx>
          <c:invertIfNegative val="0"/>
          <c:cat>
            <c:strRef>
              <c:f>'8.3'!$L$26:$N$26</c:f>
              <c:strCache>
                <c:ptCount val="3"/>
                <c:pt idx="0">
                  <c:v>Duben</c:v>
                </c:pt>
                <c:pt idx="1">
                  <c:v>Květen</c:v>
                </c:pt>
                <c:pt idx="2">
                  <c:v>Červen</c:v>
                </c:pt>
              </c:strCache>
            </c:strRef>
          </c:cat>
          <c:val>
            <c:numRef>
              <c:f>'8.3'!$L$34:$N$34</c:f>
              <c:numCache>
                <c:formatCode>#,##0.0</c:formatCode>
                <c:ptCount val="3"/>
                <c:pt idx="0">
                  <c:v>40549.852999999996</c:v>
                </c:pt>
                <c:pt idx="1">
                  <c:v>24215.526999999998</c:v>
                </c:pt>
                <c:pt idx="2">
                  <c:v>11126.183999999999</c:v>
                </c:pt>
              </c:numCache>
            </c:numRef>
          </c:val>
          <c:extLst xmlns:c16r2="http://schemas.microsoft.com/office/drawing/2015/06/chart">
            <c:ext xmlns:c16="http://schemas.microsoft.com/office/drawing/2014/chart" uri="{C3380CC4-5D6E-409C-BE32-E72D297353CC}">
              <c16:uniqueId val="{00000007-7F1D-4DC4-8306-4BB62D7E478E}"/>
            </c:ext>
          </c:extLst>
        </c:ser>
        <c:dLbls>
          <c:showLegendKey val="0"/>
          <c:showVal val="0"/>
          <c:showCatName val="0"/>
          <c:showSerName val="0"/>
          <c:showPercent val="0"/>
          <c:showBubbleSize val="0"/>
        </c:dLbls>
        <c:gapWidth val="150"/>
        <c:overlap val="100"/>
        <c:axId val="165298944"/>
        <c:axId val="165300480"/>
      </c:barChart>
      <c:catAx>
        <c:axId val="165298944"/>
        <c:scaling>
          <c:orientation val="minMax"/>
        </c:scaling>
        <c:delete val="0"/>
        <c:axPos val="b"/>
        <c:numFmt formatCode="General" sourceLinked="1"/>
        <c:majorTickMark val="none"/>
        <c:minorTickMark val="none"/>
        <c:tickLblPos val="nextTo"/>
        <c:txPr>
          <a:bodyPr/>
          <a:lstStyle/>
          <a:p>
            <a:pPr>
              <a:defRPr sz="900"/>
            </a:pPr>
            <a:endParaRPr lang="cs-CZ"/>
          </a:p>
        </c:txPr>
        <c:crossAx val="165300480"/>
        <c:crosses val="autoZero"/>
        <c:auto val="1"/>
        <c:lblAlgn val="ctr"/>
        <c:lblOffset val="100"/>
        <c:noMultiLvlLbl val="0"/>
      </c:catAx>
      <c:valAx>
        <c:axId val="1653004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2989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4.7959799786567003E-2</c:v>
                </c:pt>
              </c:numCache>
            </c:numRef>
          </c:val>
          <c:extLst xmlns:c16r2="http://schemas.microsoft.com/office/drawing/2015/06/chart">
            <c:ext xmlns:c16="http://schemas.microsoft.com/office/drawing/2014/chart" uri="{C3380CC4-5D6E-409C-BE32-E72D297353CC}">
              <c16:uniqueId val="{00000000-A48A-4FC2-8B4C-AF3E8BE22567}"/>
            </c:ext>
          </c:extLst>
        </c:ser>
        <c:ser>
          <c:idx val="1"/>
          <c:order val="1"/>
          <c:tx>
            <c:strRef>
              <c:f>'8.3'!$L$40</c:f>
              <c:strCache>
                <c:ptCount val="1"/>
                <c:pt idx="0">
                  <c:v>Výroba tepla brutto</c:v>
                </c:pt>
              </c:strCache>
            </c:strRef>
          </c:tx>
          <c:invertIfNegative val="0"/>
          <c:val>
            <c:numRef>
              <c:f>'8.3'!$M$40</c:f>
              <c:numCache>
                <c:formatCode>0.0%</c:formatCode>
                <c:ptCount val="1"/>
                <c:pt idx="0">
                  <c:v>4.0875463553469917E-2</c:v>
                </c:pt>
              </c:numCache>
            </c:numRef>
          </c:val>
          <c:extLst xmlns:c16r2="http://schemas.microsoft.com/office/drawing/2015/06/chart">
            <c:ext xmlns:c16="http://schemas.microsoft.com/office/drawing/2014/chart" uri="{C3380CC4-5D6E-409C-BE32-E72D297353CC}">
              <c16:uniqueId val="{00000001-A48A-4FC2-8B4C-AF3E8BE22567}"/>
            </c:ext>
          </c:extLst>
        </c:ser>
        <c:ser>
          <c:idx val="2"/>
          <c:order val="2"/>
          <c:tx>
            <c:strRef>
              <c:f>'8.3'!$L$41</c:f>
              <c:strCache>
                <c:ptCount val="1"/>
                <c:pt idx="0">
                  <c:v>Dodávky tepla</c:v>
                </c:pt>
              </c:strCache>
            </c:strRef>
          </c:tx>
          <c:invertIfNegative val="0"/>
          <c:val>
            <c:numRef>
              <c:f>'8.3'!$M$41</c:f>
              <c:numCache>
                <c:formatCode>0.0%</c:formatCode>
                <c:ptCount val="1"/>
                <c:pt idx="0">
                  <c:v>6.0091370667684718E-2</c:v>
                </c:pt>
              </c:numCache>
            </c:numRef>
          </c:val>
          <c:extLst xmlns:c16r2="http://schemas.microsoft.com/office/drawing/2015/06/chart">
            <c:ext xmlns:c16="http://schemas.microsoft.com/office/drawing/2014/chart" uri="{C3380CC4-5D6E-409C-BE32-E72D297353CC}">
              <c16:uniqueId val="{00000002-A48A-4FC2-8B4C-AF3E8BE22567}"/>
            </c:ext>
          </c:extLst>
        </c:ser>
        <c:dLbls>
          <c:showLegendKey val="0"/>
          <c:showVal val="0"/>
          <c:showCatName val="0"/>
          <c:showSerName val="0"/>
          <c:showPercent val="0"/>
          <c:showBubbleSize val="0"/>
        </c:dLbls>
        <c:gapWidth val="150"/>
        <c:axId val="165331712"/>
        <c:axId val="165333248"/>
      </c:barChart>
      <c:catAx>
        <c:axId val="165331712"/>
        <c:scaling>
          <c:orientation val="maxMin"/>
        </c:scaling>
        <c:delete val="0"/>
        <c:axPos val="l"/>
        <c:numFmt formatCode="General" sourceLinked="1"/>
        <c:majorTickMark val="none"/>
        <c:minorTickMark val="none"/>
        <c:tickLblPos val="none"/>
        <c:crossAx val="165333248"/>
        <c:crosses val="autoZero"/>
        <c:auto val="1"/>
        <c:lblAlgn val="ctr"/>
        <c:lblOffset val="100"/>
        <c:noMultiLvlLbl val="0"/>
      </c:catAx>
      <c:valAx>
        <c:axId val="16533324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533171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Duben</c:v>
                </c:pt>
                <c:pt idx="1">
                  <c:v>Květen</c:v>
                </c:pt>
                <c:pt idx="2">
                  <c:v>Červen</c:v>
                </c:pt>
              </c:strCache>
            </c:strRef>
          </c:cat>
          <c:val>
            <c:numRef>
              <c:f>'8.3'!$L$10:$N$10</c:f>
              <c:numCache>
                <c:formatCode>#,##0.0</c:formatCode>
                <c:ptCount val="3"/>
                <c:pt idx="0">
                  <c:v>36901.279999999999</c:v>
                </c:pt>
                <c:pt idx="1">
                  <c:v>26864.28</c:v>
                </c:pt>
                <c:pt idx="2">
                  <c:v>18536.47</c:v>
                </c:pt>
              </c:numCache>
            </c:numRef>
          </c:val>
          <c:extLst xmlns:c16r2="http://schemas.microsoft.com/office/drawing/2015/06/chart">
            <c:ext xmlns:c16="http://schemas.microsoft.com/office/drawing/2014/chart" uri="{C3380CC4-5D6E-409C-BE32-E72D297353CC}">
              <c16:uniqueId val="{00000000-74D1-4BBC-8C89-D8EFEDB5B258}"/>
            </c:ext>
          </c:extLst>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Duben</c:v>
                </c:pt>
                <c:pt idx="1">
                  <c:v>Květen</c:v>
                </c:pt>
                <c:pt idx="2">
                  <c:v>Červen</c:v>
                </c:pt>
              </c:strCache>
            </c:strRef>
          </c:cat>
          <c:val>
            <c:numRef>
              <c:f>'8.3'!$L$11:$N$11</c:f>
              <c:numCache>
                <c:formatCode>#,##0.0</c:formatCode>
                <c:ptCount val="3"/>
                <c:pt idx="0">
                  <c:v>4671.8590000000004</c:v>
                </c:pt>
                <c:pt idx="1">
                  <c:v>4980.3389999999999</c:v>
                </c:pt>
                <c:pt idx="2">
                  <c:v>3751.04</c:v>
                </c:pt>
              </c:numCache>
            </c:numRef>
          </c:val>
          <c:extLst xmlns:c16r2="http://schemas.microsoft.com/office/drawing/2015/06/chart">
            <c:ext xmlns:c16="http://schemas.microsoft.com/office/drawing/2014/chart" uri="{C3380CC4-5D6E-409C-BE32-E72D297353CC}">
              <c16:uniqueId val="{00000001-74D1-4BBC-8C89-D8EFEDB5B258}"/>
            </c:ext>
          </c:extLst>
        </c:ser>
        <c:ser>
          <c:idx val="2"/>
          <c:order val="2"/>
          <c:tx>
            <c:strRef>
              <c:f>'8.3'!$K$12</c:f>
              <c:strCache>
                <c:ptCount val="1"/>
                <c:pt idx="0">
                  <c:v>Černé uhlí</c:v>
                </c:pt>
              </c:strCache>
            </c:strRef>
          </c:tx>
          <c:spPr>
            <a:solidFill>
              <a:schemeClr val="tx1"/>
            </a:solidFill>
          </c:spPr>
          <c:invertIfNegative val="0"/>
          <c:cat>
            <c:strRef>
              <c:f>'8.3'!$L$9:$N$9</c:f>
              <c:strCache>
                <c:ptCount val="3"/>
                <c:pt idx="0">
                  <c:v>Duben</c:v>
                </c:pt>
                <c:pt idx="1">
                  <c:v>Květen</c:v>
                </c:pt>
                <c:pt idx="2">
                  <c:v>Červen</c:v>
                </c:pt>
              </c:strCache>
            </c:strRef>
          </c:cat>
          <c:val>
            <c:numRef>
              <c:f>'8.3'!$L$12:$N$12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74D1-4BBC-8C89-D8EFEDB5B258}"/>
            </c:ext>
          </c:extLst>
        </c:ser>
        <c:ser>
          <c:idx val="3"/>
          <c:order val="3"/>
          <c:tx>
            <c:strRef>
              <c:f>'8.3'!$K$13</c:f>
              <c:strCache>
                <c:ptCount val="1"/>
                <c:pt idx="0">
                  <c:v>Elektrická energie</c:v>
                </c:pt>
              </c:strCache>
            </c:strRef>
          </c:tx>
          <c:invertIfNegative val="0"/>
          <c:cat>
            <c:strRef>
              <c:f>'8.3'!$L$9:$N$9</c:f>
              <c:strCache>
                <c:ptCount val="3"/>
                <c:pt idx="0">
                  <c:v>Duben</c:v>
                </c:pt>
                <c:pt idx="1">
                  <c:v>Květen</c:v>
                </c:pt>
                <c:pt idx="2">
                  <c:v>Červen</c:v>
                </c:pt>
              </c:strCache>
            </c:strRef>
          </c:cat>
          <c:val>
            <c:numRef>
              <c:f>'8.3'!$L$13:$N$13</c:f>
              <c:numCache>
                <c:formatCode>#,##0.0</c:formatCode>
                <c:ptCount val="3"/>
                <c:pt idx="0">
                  <c:v>250</c:v>
                </c:pt>
                <c:pt idx="1">
                  <c:v>208</c:v>
                </c:pt>
                <c:pt idx="2">
                  <c:v>13</c:v>
                </c:pt>
              </c:numCache>
            </c:numRef>
          </c:val>
          <c:extLst xmlns:c16r2="http://schemas.microsoft.com/office/drawing/2015/06/chart">
            <c:ext xmlns:c16="http://schemas.microsoft.com/office/drawing/2014/chart" uri="{C3380CC4-5D6E-409C-BE32-E72D297353CC}">
              <c16:uniqueId val="{00000003-74D1-4BBC-8C89-D8EFEDB5B258}"/>
            </c:ext>
          </c:extLst>
        </c:ser>
        <c:ser>
          <c:idx val="4"/>
          <c:order val="4"/>
          <c:tx>
            <c:strRef>
              <c:f>'8.3'!$K$14</c:f>
              <c:strCache>
                <c:ptCount val="1"/>
                <c:pt idx="0">
                  <c:v>Energie prostředí (tepelné čerpadlo)</c:v>
                </c:pt>
              </c:strCache>
            </c:strRef>
          </c:tx>
          <c:invertIfNegative val="0"/>
          <c:cat>
            <c:strRef>
              <c:f>'8.3'!$L$9:$N$9</c:f>
              <c:strCache>
                <c:ptCount val="3"/>
                <c:pt idx="0">
                  <c:v>Duben</c:v>
                </c:pt>
                <c:pt idx="1">
                  <c:v>Květen</c:v>
                </c:pt>
                <c:pt idx="2">
                  <c:v>Červen</c:v>
                </c:pt>
              </c:strCache>
            </c:strRef>
          </c:cat>
          <c:val>
            <c:numRef>
              <c:f>'8.3'!$L$14:$N$14</c:f>
              <c:numCache>
                <c:formatCode>#,##0.0</c:formatCode>
                <c:ptCount val="3"/>
                <c:pt idx="0">
                  <c:v>53</c:v>
                </c:pt>
                <c:pt idx="1">
                  <c:v>39</c:v>
                </c:pt>
                <c:pt idx="2">
                  <c:v>28</c:v>
                </c:pt>
              </c:numCache>
            </c:numRef>
          </c:val>
          <c:extLst xmlns:c16r2="http://schemas.microsoft.com/office/drawing/2015/06/chart">
            <c:ext xmlns:c16="http://schemas.microsoft.com/office/drawing/2014/chart" uri="{C3380CC4-5D6E-409C-BE32-E72D297353CC}">
              <c16:uniqueId val="{00000004-74D1-4BBC-8C89-D8EFEDB5B258}"/>
            </c:ext>
          </c:extLst>
        </c:ser>
        <c:ser>
          <c:idx val="5"/>
          <c:order val="5"/>
          <c:tx>
            <c:strRef>
              <c:f>'8.3'!$K$15</c:f>
              <c:strCache>
                <c:ptCount val="1"/>
                <c:pt idx="0">
                  <c:v>Energie Slunce (solární kolektor)</c:v>
                </c:pt>
              </c:strCache>
            </c:strRef>
          </c:tx>
          <c:invertIfNegative val="0"/>
          <c:cat>
            <c:strRef>
              <c:f>'8.3'!$L$9:$N$9</c:f>
              <c:strCache>
                <c:ptCount val="3"/>
                <c:pt idx="0">
                  <c:v>Duben</c:v>
                </c:pt>
                <c:pt idx="1">
                  <c:v>Květen</c:v>
                </c:pt>
                <c:pt idx="2">
                  <c:v>Červen</c:v>
                </c:pt>
              </c:strCache>
            </c:strRef>
          </c:cat>
          <c:val>
            <c:numRef>
              <c:f>'8.3'!$L$15:$N$15</c:f>
              <c:numCache>
                <c:formatCode>#,##0.0</c:formatCode>
                <c:ptCount val="3"/>
                <c:pt idx="0">
                  <c:v>16</c:v>
                </c:pt>
                <c:pt idx="1">
                  <c:v>9</c:v>
                </c:pt>
                <c:pt idx="2">
                  <c:v>10</c:v>
                </c:pt>
              </c:numCache>
            </c:numRef>
          </c:val>
          <c:extLst xmlns:c16r2="http://schemas.microsoft.com/office/drawing/2015/06/chart">
            <c:ext xmlns:c16="http://schemas.microsoft.com/office/drawing/2014/chart" uri="{C3380CC4-5D6E-409C-BE32-E72D297353CC}">
              <c16:uniqueId val="{00000005-74D1-4BBC-8C89-D8EFEDB5B258}"/>
            </c:ext>
          </c:extLst>
        </c:ser>
        <c:ser>
          <c:idx val="6"/>
          <c:order val="6"/>
          <c:tx>
            <c:strRef>
              <c:f>'8.3'!$K$16</c:f>
              <c:strCache>
                <c:ptCount val="1"/>
                <c:pt idx="0">
                  <c:v>Hnědé uhlí</c:v>
                </c:pt>
              </c:strCache>
            </c:strRef>
          </c:tx>
          <c:spPr>
            <a:solidFill>
              <a:srgbClr val="6E4932"/>
            </a:solidFill>
          </c:spPr>
          <c:invertIfNegative val="0"/>
          <c:cat>
            <c:strRef>
              <c:f>'8.3'!$L$9:$N$9</c:f>
              <c:strCache>
                <c:ptCount val="3"/>
                <c:pt idx="0">
                  <c:v>Duben</c:v>
                </c:pt>
                <c:pt idx="1">
                  <c:v>Květen</c:v>
                </c:pt>
                <c:pt idx="2">
                  <c:v>Červen</c:v>
                </c:pt>
              </c:strCache>
            </c:strRef>
          </c:cat>
          <c:val>
            <c:numRef>
              <c:f>'8.3'!$L$16:$N$16</c:f>
              <c:numCache>
                <c:formatCode>#,##0.0</c:formatCode>
                <c:ptCount val="3"/>
                <c:pt idx="0">
                  <c:v>251</c:v>
                </c:pt>
                <c:pt idx="1">
                  <c:v>236</c:v>
                </c:pt>
                <c:pt idx="2">
                  <c:v>191</c:v>
                </c:pt>
              </c:numCache>
            </c:numRef>
          </c:val>
          <c:extLst xmlns:c16r2="http://schemas.microsoft.com/office/drawing/2015/06/chart">
            <c:ext xmlns:c16="http://schemas.microsoft.com/office/drawing/2014/chart" uri="{C3380CC4-5D6E-409C-BE32-E72D297353CC}">
              <c16:uniqueId val="{00000006-74D1-4BBC-8C89-D8EFEDB5B258}"/>
            </c:ext>
          </c:extLst>
        </c:ser>
        <c:ser>
          <c:idx val="7"/>
          <c:order val="7"/>
          <c:tx>
            <c:strRef>
              <c:f>'8.3'!$K$17</c:f>
              <c:strCache>
                <c:ptCount val="1"/>
                <c:pt idx="0">
                  <c:v>Jaderné palivo</c:v>
                </c:pt>
              </c:strCache>
            </c:strRef>
          </c:tx>
          <c:invertIfNegative val="0"/>
          <c:cat>
            <c:strRef>
              <c:f>'8.3'!$L$9:$N$9</c:f>
              <c:strCache>
                <c:ptCount val="3"/>
                <c:pt idx="0">
                  <c:v>Duben</c:v>
                </c:pt>
                <c:pt idx="1">
                  <c:v>Květen</c:v>
                </c:pt>
                <c:pt idx="2">
                  <c:v>Červen</c:v>
                </c:pt>
              </c:strCache>
            </c:strRef>
          </c:cat>
          <c:val>
            <c:numRef>
              <c:f>'8.3'!$L$17:$N$17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74D1-4BBC-8C89-D8EFEDB5B258}"/>
            </c:ext>
          </c:extLst>
        </c:ser>
        <c:ser>
          <c:idx val="8"/>
          <c:order val="8"/>
          <c:tx>
            <c:strRef>
              <c:f>'8.3'!$K$18</c:f>
              <c:strCache>
                <c:ptCount val="1"/>
                <c:pt idx="0">
                  <c:v>Koks</c:v>
                </c:pt>
              </c:strCache>
            </c:strRef>
          </c:tx>
          <c:invertIfNegative val="0"/>
          <c:cat>
            <c:strRef>
              <c:f>'8.3'!$L$9:$N$9</c:f>
              <c:strCache>
                <c:ptCount val="3"/>
                <c:pt idx="0">
                  <c:v>Duben</c:v>
                </c:pt>
                <c:pt idx="1">
                  <c:v>Květen</c:v>
                </c:pt>
                <c:pt idx="2">
                  <c:v>Červen</c:v>
                </c:pt>
              </c:strCache>
            </c:strRef>
          </c:cat>
          <c:val>
            <c:numRef>
              <c:f>'8.3'!$L$18:$N$18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74D1-4BBC-8C89-D8EFEDB5B258}"/>
            </c:ext>
          </c:extLst>
        </c:ser>
        <c:ser>
          <c:idx val="9"/>
          <c:order val="9"/>
          <c:tx>
            <c:strRef>
              <c:f>'8.3'!$K$19</c:f>
              <c:strCache>
                <c:ptCount val="1"/>
                <c:pt idx="0">
                  <c:v>Odpadní teplo</c:v>
                </c:pt>
              </c:strCache>
            </c:strRef>
          </c:tx>
          <c:invertIfNegative val="0"/>
          <c:cat>
            <c:strRef>
              <c:f>'8.3'!$L$9:$N$9</c:f>
              <c:strCache>
                <c:ptCount val="3"/>
                <c:pt idx="0">
                  <c:v>Duben</c:v>
                </c:pt>
                <c:pt idx="1">
                  <c:v>Květen</c:v>
                </c:pt>
                <c:pt idx="2">
                  <c:v>Červen</c:v>
                </c:pt>
              </c:strCache>
            </c:strRef>
          </c:cat>
          <c:val>
            <c:numRef>
              <c:f>'8.3'!$L$19:$N$19</c:f>
              <c:numCache>
                <c:formatCode>#,##0.0</c:formatCode>
                <c:ptCount val="3"/>
                <c:pt idx="0">
                  <c:v>6670.33</c:v>
                </c:pt>
                <c:pt idx="1">
                  <c:v>4900.47</c:v>
                </c:pt>
                <c:pt idx="2">
                  <c:v>2445.54</c:v>
                </c:pt>
              </c:numCache>
            </c:numRef>
          </c:val>
          <c:extLst xmlns:c16r2="http://schemas.microsoft.com/office/drawing/2015/06/chart">
            <c:ext xmlns:c16="http://schemas.microsoft.com/office/drawing/2014/chart" uri="{C3380CC4-5D6E-409C-BE32-E72D297353CC}">
              <c16:uniqueId val="{00000009-74D1-4BBC-8C89-D8EFEDB5B258}"/>
            </c:ext>
          </c:extLst>
        </c:ser>
        <c:ser>
          <c:idx val="10"/>
          <c:order val="10"/>
          <c:tx>
            <c:strRef>
              <c:f>'8.3'!$K$20</c:f>
              <c:strCache>
                <c:ptCount val="1"/>
                <c:pt idx="0">
                  <c:v>Ostatní kapalná paliva</c:v>
                </c:pt>
              </c:strCache>
            </c:strRef>
          </c:tx>
          <c:invertIfNegative val="0"/>
          <c:cat>
            <c:strRef>
              <c:f>'8.3'!$L$9:$N$9</c:f>
              <c:strCache>
                <c:ptCount val="3"/>
                <c:pt idx="0">
                  <c:v>Duben</c:v>
                </c:pt>
                <c:pt idx="1">
                  <c:v>Květen</c:v>
                </c:pt>
                <c:pt idx="2">
                  <c:v>Červen</c:v>
                </c:pt>
              </c:strCache>
            </c:strRef>
          </c:cat>
          <c:val>
            <c:numRef>
              <c:f>'8.3'!$L$20:$N$20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74D1-4BBC-8C89-D8EFEDB5B258}"/>
            </c:ext>
          </c:extLst>
        </c:ser>
        <c:ser>
          <c:idx val="11"/>
          <c:order val="11"/>
          <c:tx>
            <c:strRef>
              <c:f>'8.3'!$K$21</c:f>
              <c:strCache>
                <c:ptCount val="1"/>
                <c:pt idx="0">
                  <c:v>Ostatní pevná paliva</c:v>
                </c:pt>
              </c:strCache>
            </c:strRef>
          </c:tx>
          <c:invertIfNegative val="0"/>
          <c:cat>
            <c:strRef>
              <c:f>'8.3'!$L$9:$N$9</c:f>
              <c:strCache>
                <c:ptCount val="3"/>
                <c:pt idx="0">
                  <c:v>Duben</c:v>
                </c:pt>
                <c:pt idx="1">
                  <c:v>Květen</c:v>
                </c:pt>
                <c:pt idx="2">
                  <c:v>Červen</c:v>
                </c:pt>
              </c:strCache>
            </c:strRef>
          </c:cat>
          <c:val>
            <c:numRef>
              <c:f>'8.3'!$L$21:$N$21</c:f>
              <c:numCache>
                <c:formatCode>#,##0.0</c:formatCode>
                <c:ptCount val="3"/>
                <c:pt idx="0">
                  <c:v>114495</c:v>
                </c:pt>
                <c:pt idx="1">
                  <c:v>146618</c:v>
                </c:pt>
                <c:pt idx="2">
                  <c:v>108827</c:v>
                </c:pt>
              </c:numCache>
            </c:numRef>
          </c:val>
          <c:extLst xmlns:c16r2="http://schemas.microsoft.com/office/drawing/2015/06/chart">
            <c:ext xmlns:c16="http://schemas.microsoft.com/office/drawing/2014/chart" uri="{C3380CC4-5D6E-409C-BE32-E72D297353CC}">
              <c16:uniqueId val="{0000000B-74D1-4BBC-8C89-D8EFEDB5B258}"/>
            </c:ext>
          </c:extLst>
        </c:ser>
        <c:ser>
          <c:idx val="12"/>
          <c:order val="12"/>
          <c:tx>
            <c:strRef>
              <c:f>'8.3'!$K$22</c:f>
              <c:strCache>
                <c:ptCount val="1"/>
                <c:pt idx="0">
                  <c:v>Ostatní plyny</c:v>
                </c:pt>
              </c:strCache>
            </c:strRef>
          </c:tx>
          <c:invertIfNegative val="0"/>
          <c:cat>
            <c:strRef>
              <c:f>'8.3'!$L$9:$N$9</c:f>
              <c:strCache>
                <c:ptCount val="3"/>
                <c:pt idx="0">
                  <c:v>Duben</c:v>
                </c:pt>
                <c:pt idx="1">
                  <c:v>Květen</c:v>
                </c:pt>
                <c:pt idx="2">
                  <c:v>Červen</c:v>
                </c:pt>
              </c:strCache>
            </c:strRef>
          </c:cat>
          <c:val>
            <c:numRef>
              <c:f>'8.3'!$L$22:$N$22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74D1-4BBC-8C89-D8EFEDB5B258}"/>
            </c:ext>
          </c:extLst>
        </c:ser>
        <c:ser>
          <c:idx val="13"/>
          <c:order val="13"/>
          <c:tx>
            <c:strRef>
              <c:f>'8.3'!$K$23</c:f>
              <c:strCache>
                <c:ptCount val="1"/>
                <c:pt idx="0">
                  <c:v>Ostatní</c:v>
                </c:pt>
              </c:strCache>
            </c:strRef>
          </c:tx>
          <c:invertIfNegative val="0"/>
          <c:cat>
            <c:strRef>
              <c:f>'8.3'!$L$9:$N$9</c:f>
              <c:strCache>
                <c:ptCount val="3"/>
                <c:pt idx="0">
                  <c:v>Duben</c:v>
                </c:pt>
                <c:pt idx="1">
                  <c:v>Květen</c:v>
                </c:pt>
                <c:pt idx="2">
                  <c:v>Červen</c:v>
                </c:pt>
              </c:strCache>
            </c:strRef>
          </c:cat>
          <c:val>
            <c:numRef>
              <c:f>'8.3'!$L$23:$N$23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74D1-4BBC-8C89-D8EFEDB5B258}"/>
            </c:ext>
          </c:extLst>
        </c:ser>
        <c:ser>
          <c:idx val="14"/>
          <c:order val="14"/>
          <c:tx>
            <c:strRef>
              <c:f>'8.3'!$K$24</c:f>
              <c:strCache>
                <c:ptCount val="1"/>
                <c:pt idx="0">
                  <c:v>Topné oleje</c:v>
                </c:pt>
              </c:strCache>
            </c:strRef>
          </c:tx>
          <c:invertIfNegative val="0"/>
          <c:cat>
            <c:strRef>
              <c:f>'8.3'!$L$9:$N$9</c:f>
              <c:strCache>
                <c:ptCount val="3"/>
                <c:pt idx="0">
                  <c:v>Duben</c:v>
                </c:pt>
                <c:pt idx="1">
                  <c:v>Květen</c:v>
                </c:pt>
                <c:pt idx="2">
                  <c:v>Červen</c:v>
                </c:pt>
              </c:strCache>
            </c:strRef>
          </c:cat>
          <c:val>
            <c:numRef>
              <c:f>'8.3'!$L$24:$N$24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74D1-4BBC-8C89-D8EFEDB5B258}"/>
            </c:ext>
          </c:extLst>
        </c:ser>
        <c:ser>
          <c:idx val="15"/>
          <c:order val="15"/>
          <c:tx>
            <c:strRef>
              <c:f>'8.3'!$K$25</c:f>
              <c:strCache>
                <c:ptCount val="1"/>
                <c:pt idx="0">
                  <c:v>Zemní plyn</c:v>
                </c:pt>
              </c:strCache>
            </c:strRef>
          </c:tx>
          <c:spPr>
            <a:solidFill>
              <a:srgbClr val="EBE600"/>
            </a:solidFill>
          </c:spPr>
          <c:invertIfNegative val="0"/>
          <c:cat>
            <c:strRef>
              <c:f>'8.3'!$L$9:$N$9</c:f>
              <c:strCache>
                <c:ptCount val="3"/>
                <c:pt idx="0">
                  <c:v>Duben</c:v>
                </c:pt>
                <c:pt idx="1">
                  <c:v>Květen</c:v>
                </c:pt>
                <c:pt idx="2">
                  <c:v>Červen</c:v>
                </c:pt>
              </c:strCache>
            </c:strRef>
          </c:cat>
          <c:val>
            <c:numRef>
              <c:f>'8.3'!$L$25:$N$25</c:f>
              <c:numCache>
                <c:formatCode>#,##0.0</c:formatCode>
                <c:ptCount val="3"/>
                <c:pt idx="0">
                  <c:v>221748.78100000002</c:v>
                </c:pt>
                <c:pt idx="1">
                  <c:v>118082.54999999996</c:v>
                </c:pt>
                <c:pt idx="2">
                  <c:v>62855.402999999998</c:v>
                </c:pt>
              </c:numCache>
            </c:numRef>
          </c:val>
          <c:extLst xmlns:c16r2="http://schemas.microsoft.com/office/drawing/2015/06/chart">
            <c:ext xmlns:c16="http://schemas.microsoft.com/office/drawing/2014/chart" uri="{C3380CC4-5D6E-409C-BE32-E72D297353CC}">
              <c16:uniqueId val="{0000000F-74D1-4BBC-8C89-D8EFEDB5B258}"/>
            </c:ext>
          </c:extLst>
        </c:ser>
        <c:dLbls>
          <c:showLegendKey val="0"/>
          <c:showVal val="0"/>
          <c:showCatName val="0"/>
          <c:showSerName val="0"/>
          <c:showPercent val="0"/>
          <c:showBubbleSize val="0"/>
        </c:dLbls>
        <c:gapWidth val="150"/>
        <c:overlap val="100"/>
        <c:axId val="163762944"/>
        <c:axId val="163764480"/>
      </c:barChart>
      <c:catAx>
        <c:axId val="163762944"/>
        <c:scaling>
          <c:orientation val="minMax"/>
        </c:scaling>
        <c:delete val="0"/>
        <c:axPos val="b"/>
        <c:numFmt formatCode="General" sourceLinked="1"/>
        <c:majorTickMark val="none"/>
        <c:minorTickMark val="none"/>
        <c:tickLblPos val="nextTo"/>
        <c:txPr>
          <a:bodyPr/>
          <a:lstStyle/>
          <a:p>
            <a:pPr>
              <a:defRPr sz="900"/>
            </a:pPr>
            <a:endParaRPr lang="cs-CZ"/>
          </a:p>
        </c:txPr>
        <c:crossAx val="163764480"/>
        <c:crosses val="autoZero"/>
        <c:auto val="1"/>
        <c:lblAlgn val="ctr"/>
        <c:lblOffset val="100"/>
        <c:noMultiLvlLbl val="0"/>
      </c:catAx>
      <c:valAx>
        <c:axId val="163764480"/>
        <c:scaling>
          <c:orientation val="minMax"/>
          <c:max val="4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37629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466B-46C6-B426-62D34B9E0FAD}"/>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466B-46C6-B426-62D34B9E0FAD}"/>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466B-46C6-B426-62D34B9E0FAD}"/>
              </c:ext>
            </c:extLst>
          </c:dPt>
          <c:dPt>
            <c:idx val="5"/>
            <c:bubble3D val="0"/>
            <c:extLst xmlns:c16r2="http://schemas.microsoft.com/office/drawing/2015/06/chart">
              <c:ext xmlns:c16="http://schemas.microsoft.com/office/drawing/2014/chart" uri="{C3380CC4-5D6E-409C-BE32-E72D297353CC}">
                <c16:uniqueId val="{00000006-466B-46C6-B426-62D34B9E0FAD}"/>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466B-46C6-B426-62D34B9E0FAD}"/>
              </c:ext>
            </c:extLst>
          </c:dPt>
          <c:dPt>
            <c:idx val="7"/>
            <c:bubble3D val="0"/>
            <c:extLst xmlns:c16r2="http://schemas.microsoft.com/office/drawing/2015/06/chart">
              <c:ext xmlns:c16="http://schemas.microsoft.com/office/drawing/2014/chart" uri="{C3380CC4-5D6E-409C-BE32-E72D297353CC}">
                <c16:uniqueId val="{00000009-466B-46C6-B426-62D34B9E0FAD}"/>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466B-46C6-B426-62D34B9E0FAD}"/>
              </c:ext>
            </c:extLst>
          </c:dPt>
          <c:cat>
            <c:numRef>
              <c:f>'8.3'!$O$10:$O$25</c:f>
              <c:numCache>
                <c:formatCode>0.0%</c:formatCode>
                <c:ptCount val="16"/>
              </c:numCache>
            </c:numRef>
          </c:cat>
          <c:val>
            <c:numRef>
              <c:f>'8.3'!$J$10:$J$25</c:f>
              <c:numCache>
                <c:formatCode>0.0</c:formatCode>
                <c:ptCount val="16"/>
              </c:numCache>
            </c:numRef>
          </c:val>
          <c:extLst xmlns:c16r2="http://schemas.microsoft.com/office/drawing/2015/06/chart">
            <c:ext xmlns:c16="http://schemas.microsoft.com/office/drawing/2014/chart" uri="{C3380CC4-5D6E-409C-BE32-E72D297353CC}">
              <c16:uniqueId val="{0000000C-466B-46C6-B426-62D34B9E0FA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E68B-4B52-9D15-3EE48C1AAD06}"/>
              </c:ext>
            </c:extLst>
          </c:dPt>
          <c:cat>
            <c:numRef>
              <c:f>'8.3'!$O$27:$O$34</c:f>
              <c:numCache>
                <c:formatCode>#,##0.0</c:formatCode>
                <c:ptCount val="8"/>
              </c:numCache>
            </c:numRef>
          </c:cat>
          <c:val>
            <c:numRef>
              <c:f>'8.3'!$J$27:$J$34</c:f>
              <c:numCache>
                <c:formatCode>0.0</c:formatCode>
                <c:ptCount val="8"/>
              </c:numCache>
            </c:numRef>
          </c:val>
          <c:extLst xmlns:c16r2="http://schemas.microsoft.com/office/drawing/2015/06/chart">
            <c:ext xmlns:c16="http://schemas.microsoft.com/office/drawing/2014/chart" uri="{C3380CC4-5D6E-409C-BE32-E72D297353CC}">
              <c16:uniqueId val="{00000001-E68B-4B52-9D15-3EE48C1AAD0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Duben</c:v>
                </c:pt>
                <c:pt idx="1">
                  <c:v>Květen</c:v>
                </c:pt>
                <c:pt idx="2">
                  <c:v>Červen</c:v>
                </c:pt>
              </c:strCache>
            </c:strRef>
          </c:cat>
          <c:val>
            <c:numRef>
              <c:f>'8.4'!$L$27:$N$27</c:f>
              <c:numCache>
                <c:formatCode>#,##0.0</c:formatCode>
                <c:ptCount val="3"/>
                <c:pt idx="0">
                  <c:v>12485.238000000001</c:v>
                </c:pt>
                <c:pt idx="1">
                  <c:v>8578.5580000000009</c:v>
                </c:pt>
                <c:pt idx="2">
                  <c:v>4823.5659999999998</c:v>
                </c:pt>
              </c:numCache>
            </c:numRef>
          </c:val>
          <c:extLst xmlns:c16r2="http://schemas.microsoft.com/office/drawing/2015/06/chart">
            <c:ext xmlns:c16="http://schemas.microsoft.com/office/drawing/2014/chart" uri="{C3380CC4-5D6E-409C-BE32-E72D297353CC}">
              <c16:uniqueId val="{00000000-3370-416A-BA2F-F112FABA85B0}"/>
            </c:ext>
          </c:extLst>
        </c:ser>
        <c:ser>
          <c:idx val="1"/>
          <c:order val="1"/>
          <c:tx>
            <c:strRef>
              <c:f>'8.4'!$K$28</c:f>
              <c:strCache>
                <c:ptCount val="1"/>
                <c:pt idx="0">
                  <c:v>Energetika</c:v>
                </c:pt>
              </c:strCache>
            </c:strRef>
          </c:tx>
          <c:invertIfNegative val="0"/>
          <c:cat>
            <c:strRef>
              <c:f>'8.4'!$L$26:$N$26</c:f>
              <c:strCache>
                <c:ptCount val="3"/>
                <c:pt idx="0">
                  <c:v>Duben</c:v>
                </c:pt>
                <c:pt idx="1">
                  <c:v>Květen</c:v>
                </c:pt>
                <c:pt idx="2">
                  <c:v>Červen</c:v>
                </c:pt>
              </c:strCache>
            </c:strRef>
          </c:cat>
          <c:val>
            <c:numRef>
              <c:f>'8.4'!$L$28:$N$28</c:f>
              <c:numCache>
                <c:formatCode>#,##0.0</c:formatCode>
                <c:ptCount val="3"/>
                <c:pt idx="0">
                  <c:v>25742.949999999997</c:v>
                </c:pt>
                <c:pt idx="1">
                  <c:v>21626.38</c:v>
                </c:pt>
                <c:pt idx="2">
                  <c:v>3145.04</c:v>
                </c:pt>
              </c:numCache>
            </c:numRef>
          </c:val>
          <c:extLst xmlns:c16r2="http://schemas.microsoft.com/office/drawing/2015/06/chart">
            <c:ext xmlns:c16="http://schemas.microsoft.com/office/drawing/2014/chart" uri="{C3380CC4-5D6E-409C-BE32-E72D297353CC}">
              <c16:uniqueId val="{00000001-3370-416A-BA2F-F112FABA85B0}"/>
            </c:ext>
          </c:extLst>
        </c:ser>
        <c:ser>
          <c:idx val="2"/>
          <c:order val="2"/>
          <c:tx>
            <c:strRef>
              <c:f>'8.4'!$K$29</c:f>
              <c:strCache>
                <c:ptCount val="1"/>
                <c:pt idx="0">
                  <c:v>Doprava</c:v>
                </c:pt>
              </c:strCache>
            </c:strRef>
          </c:tx>
          <c:invertIfNegative val="0"/>
          <c:cat>
            <c:strRef>
              <c:f>'8.4'!$L$26:$N$26</c:f>
              <c:strCache>
                <c:ptCount val="3"/>
                <c:pt idx="0">
                  <c:v>Duben</c:v>
                </c:pt>
                <c:pt idx="1">
                  <c:v>Květen</c:v>
                </c:pt>
                <c:pt idx="2">
                  <c:v>Červen</c:v>
                </c:pt>
              </c:strCache>
            </c:strRef>
          </c:cat>
          <c:val>
            <c:numRef>
              <c:f>'8.4'!$L$29:$N$29</c:f>
              <c:numCache>
                <c:formatCode>#,##0.0</c:formatCode>
                <c:ptCount val="3"/>
                <c:pt idx="0">
                  <c:v>1051.5740000000001</c:v>
                </c:pt>
                <c:pt idx="1">
                  <c:v>773.04200000000003</c:v>
                </c:pt>
                <c:pt idx="2">
                  <c:v>300.22999999999996</c:v>
                </c:pt>
              </c:numCache>
            </c:numRef>
          </c:val>
          <c:extLst xmlns:c16r2="http://schemas.microsoft.com/office/drawing/2015/06/chart">
            <c:ext xmlns:c16="http://schemas.microsoft.com/office/drawing/2014/chart" uri="{C3380CC4-5D6E-409C-BE32-E72D297353CC}">
              <c16:uniqueId val="{00000002-3370-416A-BA2F-F112FABA85B0}"/>
            </c:ext>
          </c:extLst>
        </c:ser>
        <c:ser>
          <c:idx val="3"/>
          <c:order val="3"/>
          <c:tx>
            <c:strRef>
              <c:f>'8.4'!$K$30</c:f>
              <c:strCache>
                <c:ptCount val="1"/>
                <c:pt idx="0">
                  <c:v>Stavebnictví</c:v>
                </c:pt>
              </c:strCache>
            </c:strRef>
          </c:tx>
          <c:invertIfNegative val="0"/>
          <c:cat>
            <c:strRef>
              <c:f>'8.4'!$L$26:$N$26</c:f>
              <c:strCache>
                <c:ptCount val="3"/>
                <c:pt idx="0">
                  <c:v>Duben</c:v>
                </c:pt>
                <c:pt idx="1">
                  <c:v>Květen</c:v>
                </c:pt>
                <c:pt idx="2">
                  <c:v>Červen</c:v>
                </c:pt>
              </c:strCache>
            </c:strRef>
          </c:cat>
          <c:val>
            <c:numRef>
              <c:f>'8.4'!$L$30:$N$30</c:f>
              <c:numCache>
                <c:formatCode>#,##0.0</c:formatCode>
                <c:ptCount val="3"/>
                <c:pt idx="0">
                  <c:v>1179.6579999999999</c:v>
                </c:pt>
                <c:pt idx="1">
                  <c:v>826.38699999999994</c:v>
                </c:pt>
                <c:pt idx="2">
                  <c:v>296.08199999999999</c:v>
                </c:pt>
              </c:numCache>
            </c:numRef>
          </c:val>
          <c:extLst xmlns:c16r2="http://schemas.microsoft.com/office/drawing/2015/06/chart">
            <c:ext xmlns:c16="http://schemas.microsoft.com/office/drawing/2014/chart" uri="{C3380CC4-5D6E-409C-BE32-E72D297353CC}">
              <c16:uniqueId val="{00000003-3370-416A-BA2F-F112FABA85B0}"/>
            </c:ext>
          </c:extLst>
        </c:ser>
        <c:ser>
          <c:idx val="4"/>
          <c:order val="4"/>
          <c:tx>
            <c:strRef>
              <c:f>'8.4'!$K$31</c:f>
              <c:strCache>
                <c:ptCount val="1"/>
                <c:pt idx="0">
                  <c:v>Zemědělství a lesnictví</c:v>
                </c:pt>
              </c:strCache>
            </c:strRef>
          </c:tx>
          <c:invertIfNegative val="0"/>
          <c:cat>
            <c:strRef>
              <c:f>'8.4'!$L$26:$N$26</c:f>
              <c:strCache>
                <c:ptCount val="3"/>
                <c:pt idx="0">
                  <c:v>Duben</c:v>
                </c:pt>
                <c:pt idx="1">
                  <c:v>Květen</c:v>
                </c:pt>
                <c:pt idx="2">
                  <c:v>Červen</c:v>
                </c:pt>
              </c:strCache>
            </c:strRef>
          </c:cat>
          <c:val>
            <c:numRef>
              <c:f>'8.4'!$L$31:$N$31</c:f>
              <c:numCache>
                <c:formatCode>#,##0.0</c:formatCode>
                <c:ptCount val="3"/>
                <c:pt idx="0">
                  <c:v>583.9</c:v>
                </c:pt>
                <c:pt idx="1">
                  <c:v>597.26</c:v>
                </c:pt>
                <c:pt idx="2">
                  <c:v>499.87</c:v>
                </c:pt>
              </c:numCache>
            </c:numRef>
          </c:val>
          <c:extLst xmlns:c16r2="http://schemas.microsoft.com/office/drawing/2015/06/chart">
            <c:ext xmlns:c16="http://schemas.microsoft.com/office/drawing/2014/chart" uri="{C3380CC4-5D6E-409C-BE32-E72D297353CC}">
              <c16:uniqueId val="{00000004-3370-416A-BA2F-F112FABA85B0}"/>
            </c:ext>
          </c:extLst>
        </c:ser>
        <c:ser>
          <c:idx val="5"/>
          <c:order val="5"/>
          <c:tx>
            <c:strRef>
              <c:f>'8.4'!$K$32</c:f>
              <c:strCache>
                <c:ptCount val="1"/>
                <c:pt idx="0">
                  <c:v>Domácnosti</c:v>
                </c:pt>
              </c:strCache>
            </c:strRef>
          </c:tx>
          <c:invertIfNegative val="0"/>
          <c:cat>
            <c:strRef>
              <c:f>'8.4'!$L$26:$N$26</c:f>
              <c:strCache>
                <c:ptCount val="3"/>
                <c:pt idx="0">
                  <c:v>Duben</c:v>
                </c:pt>
                <c:pt idx="1">
                  <c:v>Květen</c:v>
                </c:pt>
                <c:pt idx="2">
                  <c:v>Červen</c:v>
                </c:pt>
              </c:strCache>
            </c:strRef>
          </c:cat>
          <c:val>
            <c:numRef>
              <c:f>'8.4'!$L$32:$N$32</c:f>
              <c:numCache>
                <c:formatCode>#,##0.0</c:formatCode>
                <c:ptCount val="3"/>
                <c:pt idx="0">
                  <c:v>123701.129</c:v>
                </c:pt>
                <c:pt idx="1">
                  <c:v>98565.31700000001</c:v>
                </c:pt>
                <c:pt idx="2">
                  <c:v>48966.546999999999</c:v>
                </c:pt>
              </c:numCache>
            </c:numRef>
          </c:val>
          <c:extLst xmlns:c16r2="http://schemas.microsoft.com/office/drawing/2015/06/chart">
            <c:ext xmlns:c16="http://schemas.microsoft.com/office/drawing/2014/chart" uri="{C3380CC4-5D6E-409C-BE32-E72D297353CC}">
              <c16:uniqueId val="{00000005-3370-416A-BA2F-F112FABA85B0}"/>
            </c:ext>
          </c:extLst>
        </c:ser>
        <c:ser>
          <c:idx val="6"/>
          <c:order val="6"/>
          <c:tx>
            <c:strRef>
              <c:f>'8.4'!$K$33</c:f>
              <c:strCache>
                <c:ptCount val="1"/>
                <c:pt idx="0">
                  <c:v>Obchod, služby, školství, zdravotnictví</c:v>
                </c:pt>
              </c:strCache>
            </c:strRef>
          </c:tx>
          <c:invertIfNegative val="0"/>
          <c:cat>
            <c:strRef>
              <c:f>'8.4'!$L$26:$N$26</c:f>
              <c:strCache>
                <c:ptCount val="3"/>
                <c:pt idx="0">
                  <c:v>Duben</c:v>
                </c:pt>
                <c:pt idx="1">
                  <c:v>Květen</c:v>
                </c:pt>
                <c:pt idx="2">
                  <c:v>Červen</c:v>
                </c:pt>
              </c:strCache>
            </c:strRef>
          </c:cat>
          <c:val>
            <c:numRef>
              <c:f>'8.4'!$L$33:$N$33</c:f>
              <c:numCache>
                <c:formatCode>#,##0.0</c:formatCode>
                <c:ptCount val="3"/>
                <c:pt idx="0">
                  <c:v>41012.101999999999</c:v>
                </c:pt>
                <c:pt idx="1">
                  <c:v>31510.613999999998</c:v>
                </c:pt>
                <c:pt idx="2">
                  <c:v>17312.688000000002</c:v>
                </c:pt>
              </c:numCache>
            </c:numRef>
          </c:val>
          <c:extLst xmlns:c16r2="http://schemas.microsoft.com/office/drawing/2015/06/chart">
            <c:ext xmlns:c16="http://schemas.microsoft.com/office/drawing/2014/chart" uri="{C3380CC4-5D6E-409C-BE32-E72D297353CC}">
              <c16:uniqueId val="{00000006-3370-416A-BA2F-F112FABA85B0}"/>
            </c:ext>
          </c:extLst>
        </c:ser>
        <c:ser>
          <c:idx val="7"/>
          <c:order val="7"/>
          <c:tx>
            <c:strRef>
              <c:f>'8.4'!$K$34</c:f>
              <c:strCache>
                <c:ptCount val="1"/>
                <c:pt idx="0">
                  <c:v>Ostatní</c:v>
                </c:pt>
              </c:strCache>
            </c:strRef>
          </c:tx>
          <c:invertIfNegative val="0"/>
          <c:cat>
            <c:strRef>
              <c:f>'8.4'!$L$26:$N$26</c:f>
              <c:strCache>
                <c:ptCount val="3"/>
                <c:pt idx="0">
                  <c:v>Duben</c:v>
                </c:pt>
                <c:pt idx="1">
                  <c:v>Květen</c:v>
                </c:pt>
                <c:pt idx="2">
                  <c:v>Červen</c:v>
                </c:pt>
              </c:strCache>
            </c:strRef>
          </c:cat>
          <c:val>
            <c:numRef>
              <c:f>'8.4'!$L$34:$N$34</c:f>
              <c:numCache>
                <c:formatCode>#,##0.0</c:formatCode>
                <c:ptCount val="3"/>
                <c:pt idx="0">
                  <c:v>10561.571</c:v>
                </c:pt>
                <c:pt idx="1">
                  <c:v>7654.3639999999996</c:v>
                </c:pt>
                <c:pt idx="2">
                  <c:v>3876.8779999999997</c:v>
                </c:pt>
              </c:numCache>
            </c:numRef>
          </c:val>
          <c:extLst xmlns:c16r2="http://schemas.microsoft.com/office/drawing/2015/06/chart">
            <c:ext xmlns:c16="http://schemas.microsoft.com/office/drawing/2014/chart" uri="{C3380CC4-5D6E-409C-BE32-E72D297353CC}">
              <c16:uniqueId val="{00000007-3370-416A-BA2F-F112FABA85B0}"/>
            </c:ext>
          </c:extLst>
        </c:ser>
        <c:dLbls>
          <c:showLegendKey val="0"/>
          <c:showVal val="0"/>
          <c:showCatName val="0"/>
          <c:showSerName val="0"/>
          <c:showPercent val="0"/>
          <c:showBubbleSize val="0"/>
        </c:dLbls>
        <c:gapWidth val="150"/>
        <c:overlap val="100"/>
        <c:axId val="166106240"/>
        <c:axId val="166107776"/>
      </c:barChart>
      <c:catAx>
        <c:axId val="166106240"/>
        <c:scaling>
          <c:orientation val="minMax"/>
        </c:scaling>
        <c:delete val="0"/>
        <c:axPos val="b"/>
        <c:numFmt formatCode="General" sourceLinked="1"/>
        <c:majorTickMark val="none"/>
        <c:minorTickMark val="none"/>
        <c:tickLblPos val="nextTo"/>
        <c:txPr>
          <a:bodyPr/>
          <a:lstStyle/>
          <a:p>
            <a:pPr>
              <a:defRPr sz="900"/>
            </a:pPr>
            <a:endParaRPr lang="cs-CZ"/>
          </a:p>
        </c:txPr>
        <c:crossAx val="166107776"/>
        <c:crosses val="autoZero"/>
        <c:auto val="1"/>
        <c:lblAlgn val="ctr"/>
        <c:lblOffset val="100"/>
        <c:noMultiLvlLbl val="0"/>
      </c:catAx>
      <c:valAx>
        <c:axId val="1661077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1062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7.1204760556292573E-2</c:v>
                </c:pt>
              </c:numCache>
            </c:numRef>
          </c:val>
          <c:extLst xmlns:c16r2="http://schemas.microsoft.com/office/drawing/2015/06/chart">
            <c:ext xmlns:c16="http://schemas.microsoft.com/office/drawing/2014/chart" uri="{C3380CC4-5D6E-409C-BE32-E72D297353CC}">
              <c16:uniqueId val="{00000000-AF11-40D5-B829-C32BBA350094}"/>
            </c:ext>
          </c:extLst>
        </c:ser>
        <c:ser>
          <c:idx val="1"/>
          <c:order val="1"/>
          <c:tx>
            <c:strRef>
              <c:f>'8.4'!$L$40</c:f>
              <c:strCache>
                <c:ptCount val="1"/>
                <c:pt idx="0">
                  <c:v>Výroba tepla brutto</c:v>
                </c:pt>
              </c:strCache>
            </c:strRef>
          </c:tx>
          <c:invertIfNegative val="0"/>
          <c:val>
            <c:numRef>
              <c:f>'8.4'!$M$40</c:f>
              <c:numCache>
                <c:formatCode>0.0%</c:formatCode>
                <c:ptCount val="1"/>
                <c:pt idx="0">
                  <c:v>0.12183584649002382</c:v>
                </c:pt>
              </c:numCache>
            </c:numRef>
          </c:val>
          <c:extLst xmlns:c16r2="http://schemas.microsoft.com/office/drawing/2015/06/chart">
            <c:ext xmlns:c16="http://schemas.microsoft.com/office/drawing/2014/chart" uri="{C3380CC4-5D6E-409C-BE32-E72D297353CC}">
              <c16:uniqueId val="{00000001-AF11-40D5-B829-C32BBA350094}"/>
            </c:ext>
          </c:extLst>
        </c:ser>
        <c:ser>
          <c:idx val="2"/>
          <c:order val="2"/>
          <c:tx>
            <c:strRef>
              <c:f>'8.4'!$L$41</c:f>
              <c:strCache>
                <c:ptCount val="1"/>
                <c:pt idx="0">
                  <c:v>Dodávky tepla</c:v>
                </c:pt>
              </c:strCache>
            </c:strRef>
          </c:tx>
          <c:invertIfNegative val="0"/>
          <c:val>
            <c:numRef>
              <c:f>'8.4'!$M$41</c:f>
              <c:numCache>
                <c:formatCode>0.0%</c:formatCode>
                <c:ptCount val="1"/>
                <c:pt idx="0">
                  <c:v>3.7561905684800334E-2</c:v>
                </c:pt>
              </c:numCache>
            </c:numRef>
          </c:val>
          <c:extLst xmlns:c16r2="http://schemas.microsoft.com/office/drawing/2015/06/chart">
            <c:ext xmlns:c16="http://schemas.microsoft.com/office/drawing/2014/chart" uri="{C3380CC4-5D6E-409C-BE32-E72D297353CC}">
              <c16:uniqueId val="{00000002-AF11-40D5-B829-C32BBA350094}"/>
            </c:ext>
          </c:extLst>
        </c:ser>
        <c:dLbls>
          <c:showLegendKey val="0"/>
          <c:showVal val="0"/>
          <c:showCatName val="0"/>
          <c:showSerName val="0"/>
          <c:showPercent val="0"/>
          <c:showBubbleSize val="0"/>
        </c:dLbls>
        <c:gapWidth val="150"/>
        <c:axId val="166405248"/>
        <c:axId val="166406784"/>
      </c:barChart>
      <c:catAx>
        <c:axId val="166405248"/>
        <c:scaling>
          <c:orientation val="maxMin"/>
        </c:scaling>
        <c:delete val="0"/>
        <c:axPos val="l"/>
        <c:numFmt formatCode="General" sourceLinked="1"/>
        <c:majorTickMark val="none"/>
        <c:minorTickMark val="none"/>
        <c:tickLblPos val="none"/>
        <c:crossAx val="166406784"/>
        <c:crosses val="autoZero"/>
        <c:auto val="1"/>
        <c:lblAlgn val="ctr"/>
        <c:lblOffset val="100"/>
        <c:noMultiLvlLbl val="0"/>
      </c:catAx>
      <c:valAx>
        <c:axId val="1664067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640524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Duben</c:v>
                </c:pt>
                <c:pt idx="1">
                  <c:v>Květen</c:v>
                </c:pt>
                <c:pt idx="2">
                  <c:v>Červen</c:v>
                </c:pt>
              </c:strCache>
            </c:strRef>
          </c:cat>
          <c:val>
            <c:numRef>
              <c:f>'8.4'!$L$10:$N$10</c:f>
              <c:numCache>
                <c:formatCode>#,##0.0</c:formatCode>
                <c:ptCount val="3"/>
                <c:pt idx="0">
                  <c:v>30610.780000000002</c:v>
                </c:pt>
                <c:pt idx="1">
                  <c:v>24855.064999999999</c:v>
                </c:pt>
                <c:pt idx="2">
                  <c:v>14683.190999999999</c:v>
                </c:pt>
              </c:numCache>
            </c:numRef>
          </c:val>
          <c:extLst xmlns:c16r2="http://schemas.microsoft.com/office/drawing/2015/06/chart">
            <c:ext xmlns:c16="http://schemas.microsoft.com/office/drawing/2014/chart" uri="{C3380CC4-5D6E-409C-BE32-E72D297353CC}">
              <c16:uniqueId val="{00000000-2C7C-451A-955E-62FEC1AB4D5F}"/>
            </c:ext>
          </c:extLst>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Duben</c:v>
                </c:pt>
                <c:pt idx="1">
                  <c:v>Květen</c:v>
                </c:pt>
                <c:pt idx="2">
                  <c:v>Červen</c:v>
                </c:pt>
              </c:strCache>
            </c:strRef>
          </c:cat>
          <c:val>
            <c:numRef>
              <c:f>'8.4'!$L$11:$N$11</c:f>
              <c:numCache>
                <c:formatCode>#,##0.0</c:formatCode>
                <c:ptCount val="3"/>
                <c:pt idx="0">
                  <c:v>601</c:v>
                </c:pt>
                <c:pt idx="1">
                  <c:v>598</c:v>
                </c:pt>
                <c:pt idx="2">
                  <c:v>487</c:v>
                </c:pt>
              </c:numCache>
            </c:numRef>
          </c:val>
          <c:extLst xmlns:c16r2="http://schemas.microsoft.com/office/drawing/2015/06/chart">
            <c:ext xmlns:c16="http://schemas.microsoft.com/office/drawing/2014/chart" uri="{C3380CC4-5D6E-409C-BE32-E72D297353CC}">
              <c16:uniqueId val="{00000001-2C7C-451A-955E-62FEC1AB4D5F}"/>
            </c:ext>
          </c:extLst>
        </c:ser>
        <c:ser>
          <c:idx val="2"/>
          <c:order val="2"/>
          <c:tx>
            <c:strRef>
              <c:f>'8.4'!$K$12</c:f>
              <c:strCache>
                <c:ptCount val="1"/>
                <c:pt idx="0">
                  <c:v>Černé uhlí</c:v>
                </c:pt>
              </c:strCache>
            </c:strRef>
          </c:tx>
          <c:spPr>
            <a:solidFill>
              <a:schemeClr val="tx1"/>
            </a:solidFill>
          </c:spPr>
          <c:invertIfNegative val="0"/>
          <c:cat>
            <c:strRef>
              <c:f>'8.4'!$L$9:$N$9</c:f>
              <c:strCache>
                <c:ptCount val="3"/>
                <c:pt idx="0">
                  <c:v>Duben</c:v>
                </c:pt>
                <c:pt idx="1">
                  <c:v>Květen</c:v>
                </c:pt>
                <c:pt idx="2">
                  <c:v>Červen</c:v>
                </c:pt>
              </c:strCache>
            </c:strRef>
          </c:cat>
          <c:val>
            <c:numRef>
              <c:f>'8.4'!$L$12:$N$12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2C7C-451A-955E-62FEC1AB4D5F}"/>
            </c:ext>
          </c:extLst>
        </c:ser>
        <c:ser>
          <c:idx val="3"/>
          <c:order val="3"/>
          <c:tx>
            <c:strRef>
              <c:f>'8.4'!$K$13</c:f>
              <c:strCache>
                <c:ptCount val="1"/>
                <c:pt idx="0">
                  <c:v>Elektrická energie</c:v>
                </c:pt>
              </c:strCache>
            </c:strRef>
          </c:tx>
          <c:invertIfNegative val="0"/>
          <c:cat>
            <c:strRef>
              <c:f>'8.4'!$L$9:$N$9</c:f>
              <c:strCache>
                <c:ptCount val="3"/>
                <c:pt idx="0">
                  <c:v>Duben</c:v>
                </c:pt>
                <c:pt idx="1">
                  <c:v>Květen</c:v>
                </c:pt>
                <c:pt idx="2">
                  <c:v>Červen</c:v>
                </c:pt>
              </c:strCache>
            </c:strRef>
          </c:cat>
          <c:val>
            <c:numRef>
              <c:f>'8.4'!$L$13:$N$13</c:f>
              <c:numCache>
                <c:formatCode>#,##0.0</c:formatCode>
                <c:ptCount val="3"/>
                <c:pt idx="0">
                  <c:v>0</c:v>
                </c:pt>
                <c:pt idx="1">
                  <c:v>0</c:v>
                </c:pt>
                <c:pt idx="2">
                  <c:v>3.6539999999999999</c:v>
                </c:pt>
              </c:numCache>
            </c:numRef>
          </c:val>
          <c:extLst xmlns:c16r2="http://schemas.microsoft.com/office/drawing/2015/06/chart">
            <c:ext xmlns:c16="http://schemas.microsoft.com/office/drawing/2014/chart" uri="{C3380CC4-5D6E-409C-BE32-E72D297353CC}">
              <c16:uniqueId val="{00000003-2C7C-451A-955E-62FEC1AB4D5F}"/>
            </c:ext>
          </c:extLst>
        </c:ser>
        <c:ser>
          <c:idx val="4"/>
          <c:order val="4"/>
          <c:tx>
            <c:strRef>
              <c:f>'8.4'!$K$14</c:f>
              <c:strCache>
                <c:ptCount val="1"/>
                <c:pt idx="0">
                  <c:v>Energie prostředí (tepelné čerpadlo)</c:v>
                </c:pt>
              </c:strCache>
            </c:strRef>
          </c:tx>
          <c:invertIfNegative val="0"/>
          <c:cat>
            <c:strRef>
              <c:f>'8.4'!$L$9:$N$9</c:f>
              <c:strCache>
                <c:ptCount val="3"/>
                <c:pt idx="0">
                  <c:v>Duben</c:v>
                </c:pt>
                <c:pt idx="1">
                  <c:v>Květen</c:v>
                </c:pt>
                <c:pt idx="2">
                  <c:v>Červen</c:v>
                </c:pt>
              </c:strCache>
            </c:strRef>
          </c:cat>
          <c:val>
            <c:numRef>
              <c:f>'8.4'!$L$14:$N$14</c:f>
              <c:numCache>
                <c:formatCode>#,##0.0</c:formatCode>
                <c:ptCount val="3"/>
                <c:pt idx="0">
                  <c:v>432.34</c:v>
                </c:pt>
                <c:pt idx="1">
                  <c:v>445.54</c:v>
                </c:pt>
                <c:pt idx="2">
                  <c:v>311.73</c:v>
                </c:pt>
              </c:numCache>
            </c:numRef>
          </c:val>
          <c:extLst xmlns:c16r2="http://schemas.microsoft.com/office/drawing/2015/06/chart">
            <c:ext xmlns:c16="http://schemas.microsoft.com/office/drawing/2014/chart" uri="{C3380CC4-5D6E-409C-BE32-E72D297353CC}">
              <c16:uniqueId val="{00000004-2C7C-451A-955E-62FEC1AB4D5F}"/>
            </c:ext>
          </c:extLst>
        </c:ser>
        <c:ser>
          <c:idx val="5"/>
          <c:order val="5"/>
          <c:tx>
            <c:strRef>
              <c:f>'8.4'!$K$15</c:f>
              <c:strCache>
                <c:ptCount val="1"/>
                <c:pt idx="0">
                  <c:v>Energie Slunce (solární kolektor)</c:v>
                </c:pt>
              </c:strCache>
            </c:strRef>
          </c:tx>
          <c:invertIfNegative val="0"/>
          <c:cat>
            <c:strRef>
              <c:f>'8.4'!$L$9:$N$9</c:f>
              <c:strCache>
                <c:ptCount val="3"/>
                <c:pt idx="0">
                  <c:v>Duben</c:v>
                </c:pt>
                <c:pt idx="1">
                  <c:v>Květen</c:v>
                </c:pt>
                <c:pt idx="2">
                  <c:v>Červen</c:v>
                </c:pt>
              </c:strCache>
            </c:strRef>
          </c:cat>
          <c:val>
            <c:numRef>
              <c:f>'8.4'!$L$15:$N$15</c:f>
              <c:numCache>
                <c:formatCode>#,##0.0</c:formatCode>
                <c:ptCount val="3"/>
                <c:pt idx="0">
                  <c:v>19.103999999999999</c:v>
                </c:pt>
                <c:pt idx="1">
                  <c:v>23.305999999999997</c:v>
                </c:pt>
                <c:pt idx="2">
                  <c:v>18.329000000000001</c:v>
                </c:pt>
              </c:numCache>
            </c:numRef>
          </c:val>
          <c:extLst xmlns:c16r2="http://schemas.microsoft.com/office/drawing/2015/06/chart">
            <c:ext xmlns:c16="http://schemas.microsoft.com/office/drawing/2014/chart" uri="{C3380CC4-5D6E-409C-BE32-E72D297353CC}">
              <c16:uniqueId val="{00000005-2C7C-451A-955E-62FEC1AB4D5F}"/>
            </c:ext>
          </c:extLst>
        </c:ser>
        <c:ser>
          <c:idx val="6"/>
          <c:order val="6"/>
          <c:tx>
            <c:strRef>
              <c:f>'8.4'!$K$16</c:f>
              <c:strCache>
                <c:ptCount val="1"/>
                <c:pt idx="0">
                  <c:v>Hnědé uhlí</c:v>
                </c:pt>
              </c:strCache>
            </c:strRef>
          </c:tx>
          <c:spPr>
            <a:solidFill>
              <a:srgbClr val="6E4932"/>
            </a:solidFill>
          </c:spPr>
          <c:invertIfNegative val="0"/>
          <c:cat>
            <c:strRef>
              <c:f>'8.4'!$L$9:$N$9</c:f>
              <c:strCache>
                <c:ptCount val="3"/>
                <c:pt idx="0">
                  <c:v>Duben</c:v>
                </c:pt>
                <c:pt idx="1">
                  <c:v>Květen</c:v>
                </c:pt>
                <c:pt idx="2">
                  <c:v>Červen</c:v>
                </c:pt>
              </c:strCache>
            </c:strRef>
          </c:cat>
          <c:val>
            <c:numRef>
              <c:f>'8.4'!$L$16:$N$16</c:f>
              <c:numCache>
                <c:formatCode>#,##0.0</c:formatCode>
                <c:ptCount val="3"/>
                <c:pt idx="0">
                  <c:v>108166.973</c:v>
                </c:pt>
                <c:pt idx="1">
                  <c:v>97164.613000000012</c:v>
                </c:pt>
                <c:pt idx="2">
                  <c:v>50631.32</c:v>
                </c:pt>
              </c:numCache>
            </c:numRef>
          </c:val>
          <c:extLst xmlns:c16r2="http://schemas.microsoft.com/office/drawing/2015/06/chart">
            <c:ext xmlns:c16="http://schemas.microsoft.com/office/drawing/2014/chart" uri="{C3380CC4-5D6E-409C-BE32-E72D297353CC}">
              <c16:uniqueId val="{00000006-2C7C-451A-955E-62FEC1AB4D5F}"/>
            </c:ext>
          </c:extLst>
        </c:ser>
        <c:ser>
          <c:idx val="7"/>
          <c:order val="7"/>
          <c:tx>
            <c:strRef>
              <c:f>'8.4'!$K$17</c:f>
              <c:strCache>
                <c:ptCount val="1"/>
                <c:pt idx="0">
                  <c:v>Jaderné palivo</c:v>
                </c:pt>
              </c:strCache>
            </c:strRef>
          </c:tx>
          <c:invertIfNegative val="0"/>
          <c:cat>
            <c:strRef>
              <c:f>'8.4'!$L$9:$N$9</c:f>
              <c:strCache>
                <c:ptCount val="3"/>
                <c:pt idx="0">
                  <c:v>Duben</c:v>
                </c:pt>
                <c:pt idx="1">
                  <c:v>Květen</c:v>
                </c:pt>
                <c:pt idx="2">
                  <c:v>Červen</c:v>
                </c:pt>
              </c:strCache>
            </c:strRef>
          </c:cat>
          <c:val>
            <c:numRef>
              <c:f>'8.4'!$L$17:$N$17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2C7C-451A-955E-62FEC1AB4D5F}"/>
            </c:ext>
          </c:extLst>
        </c:ser>
        <c:ser>
          <c:idx val="8"/>
          <c:order val="8"/>
          <c:tx>
            <c:strRef>
              <c:f>'8.4'!$K$18</c:f>
              <c:strCache>
                <c:ptCount val="1"/>
                <c:pt idx="0">
                  <c:v>Koks</c:v>
                </c:pt>
              </c:strCache>
            </c:strRef>
          </c:tx>
          <c:invertIfNegative val="0"/>
          <c:cat>
            <c:strRef>
              <c:f>'8.4'!$L$9:$N$9</c:f>
              <c:strCache>
                <c:ptCount val="3"/>
                <c:pt idx="0">
                  <c:v>Duben</c:v>
                </c:pt>
                <c:pt idx="1">
                  <c:v>Květen</c:v>
                </c:pt>
                <c:pt idx="2">
                  <c:v>Červen</c:v>
                </c:pt>
              </c:strCache>
            </c:strRef>
          </c:cat>
          <c:val>
            <c:numRef>
              <c:f>'8.4'!$L$18:$N$18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2C7C-451A-955E-62FEC1AB4D5F}"/>
            </c:ext>
          </c:extLst>
        </c:ser>
        <c:ser>
          <c:idx val="9"/>
          <c:order val="9"/>
          <c:tx>
            <c:strRef>
              <c:f>'8.4'!$K$19</c:f>
              <c:strCache>
                <c:ptCount val="1"/>
                <c:pt idx="0">
                  <c:v>Odpadní teplo</c:v>
                </c:pt>
              </c:strCache>
            </c:strRef>
          </c:tx>
          <c:invertIfNegative val="0"/>
          <c:cat>
            <c:strRef>
              <c:f>'8.4'!$L$9:$N$9</c:f>
              <c:strCache>
                <c:ptCount val="3"/>
                <c:pt idx="0">
                  <c:v>Duben</c:v>
                </c:pt>
                <c:pt idx="1">
                  <c:v>Květen</c:v>
                </c:pt>
                <c:pt idx="2">
                  <c:v>Červen</c:v>
                </c:pt>
              </c:strCache>
            </c:strRef>
          </c:cat>
          <c:val>
            <c:numRef>
              <c:f>'8.4'!$L$19:$N$19</c:f>
              <c:numCache>
                <c:formatCode>#,##0.0</c:formatCode>
                <c:ptCount val="3"/>
                <c:pt idx="0">
                  <c:v>0</c:v>
                </c:pt>
                <c:pt idx="1">
                  <c:v>0</c:v>
                </c:pt>
                <c:pt idx="2">
                  <c:v>65.010000000000005</c:v>
                </c:pt>
              </c:numCache>
            </c:numRef>
          </c:val>
          <c:extLst xmlns:c16r2="http://schemas.microsoft.com/office/drawing/2015/06/chart">
            <c:ext xmlns:c16="http://schemas.microsoft.com/office/drawing/2014/chart" uri="{C3380CC4-5D6E-409C-BE32-E72D297353CC}">
              <c16:uniqueId val="{00000009-2C7C-451A-955E-62FEC1AB4D5F}"/>
            </c:ext>
          </c:extLst>
        </c:ser>
        <c:ser>
          <c:idx val="10"/>
          <c:order val="10"/>
          <c:tx>
            <c:strRef>
              <c:f>'8.4'!$K$20</c:f>
              <c:strCache>
                <c:ptCount val="1"/>
                <c:pt idx="0">
                  <c:v>Ostatní kapalná paliva</c:v>
                </c:pt>
              </c:strCache>
            </c:strRef>
          </c:tx>
          <c:invertIfNegative val="0"/>
          <c:cat>
            <c:strRef>
              <c:f>'8.4'!$L$9:$N$9</c:f>
              <c:strCache>
                <c:ptCount val="3"/>
                <c:pt idx="0">
                  <c:v>Duben</c:v>
                </c:pt>
                <c:pt idx="1">
                  <c:v>Květen</c:v>
                </c:pt>
                <c:pt idx="2">
                  <c:v>Červen</c:v>
                </c:pt>
              </c:strCache>
            </c:strRef>
          </c:cat>
          <c:val>
            <c:numRef>
              <c:f>'8.4'!$L$20:$N$20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2C7C-451A-955E-62FEC1AB4D5F}"/>
            </c:ext>
          </c:extLst>
        </c:ser>
        <c:ser>
          <c:idx val="11"/>
          <c:order val="11"/>
          <c:tx>
            <c:strRef>
              <c:f>'8.4'!$K$21</c:f>
              <c:strCache>
                <c:ptCount val="1"/>
                <c:pt idx="0">
                  <c:v>Ostatní pevná paliva</c:v>
                </c:pt>
              </c:strCache>
            </c:strRef>
          </c:tx>
          <c:invertIfNegative val="0"/>
          <c:cat>
            <c:strRef>
              <c:f>'8.4'!$L$9:$N$9</c:f>
              <c:strCache>
                <c:ptCount val="3"/>
                <c:pt idx="0">
                  <c:v>Duben</c:v>
                </c:pt>
                <c:pt idx="1">
                  <c:v>Květen</c:v>
                </c:pt>
                <c:pt idx="2">
                  <c:v>Červen</c:v>
                </c:pt>
              </c:strCache>
            </c:strRef>
          </c:cat>
          <c:val>
            <c:numRef>
              <c:f>'8.4'!$L$21:$N$21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2C7C-451A-955E-62FEC1AB4D5F}"/>
            </c:ext>
          </c:extLst>
        </c:ser>
        <c:ser>
          <c:idx val="12"/>
          <c:order val="12"/>
          <c:tx>
            <c:strRef>
              <c:f>'8.4'!$K$22</c:f>
              <c:strCache>
                <c:ptCount val="1"/>
                <c:pt idx="0">
                  <c:v>Ostatní plyny</c:v>
                </c:pt>
              </c:strCache>
            </c:strRef>
          </c:tx>
          <c:invertIfNegative val="0"/>
          <c:cat>
            <c:strRef>
              <c:f>'8.4'!$L$9:$N$9</c:f>
              <c:strCache>
                <c:ptCount val="3"/>
                <c:pt idx="0">
                  <c:v>Duben</c:v>
                </c:pt>
                <c:pt idx="1">
                  <c:v>Květen</c:v>
                </c:pt>
                <c:pt idx="2">
                  <c:v>Červen</c:v>
                </c:pt>
              </c:strCache>
            </c:strRef>
          </c:cat>
          <c:val>
            <c:numRef>
              <c:f>'8.4'!$L$22:$N$22</c:f>
              <c:numCache>
                <c:formatCode>#,##0.0</c:formatCode>
                <c:ptCount val="3"/>
                <c:pt idx="0">
                  <c:v>16488.030000000002</c:v>
                </c:pt>
                <c:pt idx="1">
                  <c:v>11523.19</c:v>
                </c:pt>
                <c:pt idx="2">
                  <c:v>4220.8599999999997</c:v>
                </c:pt>
              </c:numCache>
            </c:numRef>
          </c:val>
          <c:extLst xmlns:c16r2="http://schemas.microsoft.com/office/drawing/2015/06/chart">
            <c:ext xmlns:c16="http://schemas.microsoft.com/office/drawing/2014/chart" uri="{C3380CC4-5D6E-409C-BE32-E72D297353CC}">
              <c16:uniqueId val="{0000000C-2C7C-451A-955E-62FEC1AB4D5F}"/>
            </c:ext>
          </c:extLst>
        </c:ser>
        <c:ser>
          <c:idx val="13"/>
          <c:order val="13"/>
          <c:tx>
            <c:strRef>
              <c:f>'8.4'!$K$23</c:f>
              <c:strCache>
                <c:ptCount val="1"/>
                <c:pt idx="0">
                  <c:v>Ostatní</c:v>
                </c:pt>
              </c:strCache>
            </c:strRef>
          </c:tx>
          <c:invertIfNegative val="0"/>
          <c:cat>
            <c:strRef>
              <c:f>'8.4'!$L$9:$N$9</c:f>
              <c:strCache>
                <c:ptCount val="3"/>
                <c:pt idx="0">
                  <c:v>Duben</c:v>
                </c:pt>
                <c:pt idx="1">
                  <c:v>Květen</c:v>
                </c:pt>
                <c:pt idx="2">
                  <c:v>Červen</c:v>
                </c:pt>
              </c:strCache>
            </c:strRef>
          </c:cat>
          <c:val>
            <c:numRef>
              <c:f>'8.4'!$L$23:$N$23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2C7C-451A-955E-62FEC1AB4D5F}"/>
            </c:ext>
          </c:extLst>
        </c:ser>
        <c:ser>
          <c:idx val="14"/>
          <c:order val="14"/>
          <c:tx>
            <c:strRef>
              <c:f>'8.4'!$K$24</c:f>
              <c:strCache>
                <c:ptCount val="1"/>
                <c:pt idx="0">
                  <c:v>Topné oleje</c:v>
                </c:pt>
              </c:strCache>
            </c:strRef>
          </c:tx>
          <c:invertIfNegative val="0"/>
          <c:cat>
            <c:strRef>
              <c:f>'8.4'!$L$9:$N$9</c:f>
              <c:strCache>
                <c:ptCount val="3"/>
                <c:pt idx="0">
                  <c:v>Duben</c:v>
                </c:pt>
                <c:pt idx="1">
                  <c:v>Květen</c:v>
                </c:pt>
                <c:pt idx="2">
                  <c:v>Červen</c:v>
                </c:pt>
              </c:strCache>
            </c:strRef>
          </c:cat>
          <c:val>
            <c:numRef>
              <c:f>'8.4'!$L$24:$N$24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2C7C-451A-955E-62FEC1AB4D5F}"/>
            </c:ext>
          </c:extLst>
        </c:ser>
        <c:ser>
          <c:idx val="15"/>
          <c:order val="15"/>
          <c:tx>
            <c:strRef>
              <c:f>'8.4'!$K$25</c:f>
              <c:strCache>
                <c:ptCount val="1"/>
                <c:pt idx="0">
                  <c:v>Zemní plyn</c:v>
                </c:pt>
              </c:strCache>
            </c:strRef>
          </c:tx>
          <c:spPr>
            <a:solidFill>
              <a:srgbClr val="EBE600"/>
            </a:solidFill>
          </c:spPr>
          <c:invertIfNegative val="0"/>
          <c:cat>
            <c:strRef>
              <c:f>'8.4'!$L$9:$N$9</c:f>
              <c:strCache>
                <c:ptCount val="3"/>
                <c:pt idx="0">
                  <c:v>Duben</c:v>
                </c:pt>
                <c:pt idx="1">
                  <c:v>Květen</c:v>
                </c:pt>
                <c:pt idx="2">
                  <c:v>Červen</c:v>
                </c:pt>
              </c:strCache>
            </c:strRef>
          </c:cat>
          <c:val>
            <c:numRef>
              <c:f>'8.4'!$L$25:$N$25</c:f>
              <c:numCache>
                <c:formatCode>#,##0.0</c:formatCode>
                <c:ptCount val="3"/>
                <c:pt idx="0">
                  <c:v>82643.747999999992</c:v>
                </c:pt>
                <c:pt idx="1">
                  <c:v>67498.266000000003</c:v>
                </c:pt>
                <c:pt idx="2">
                  <c:v>40862.235000000001</c:v>
                </c:pt>
              </c:numCache>
            </c:numRef>
          </c:val>
          <c:extLst xmlns:c16r2="http://schemas.microsoft.com/office/drawing/2015/06/chart">
            <c:ext xmlns:c16="http://schemas.microsoft.com/office/drawing/2014/chart" uri="{C3380CC4-5D6E-409C-BE32-E72D297353CC}">
              <c16:uniqueId val="{0000000F-2C7C-451A-955E-62FEC1AB4D5F}"/>
            </c:ext>
          </c:extLst>
        </c:ser>
        <c:dLbls>
          <c:showLegendKey val="0"/>
          <c:showVal val="0"/>
          <c:showCatName val="0"/>
          <c:showSerName val="0"/>
          <c:showPercent val="0"/>
          <c:showBubbleSize val="0"/>
        </c:dLbls>
        <c:gapWidth val="150"/>
        <c:overlap val="100"/>
        <c:axId val="166245504"/>
        <c:axId val="166247040"/>
      </c:barChart>
      <c:catAx>
        <c:axId val="166245504"/>
        <c:scaling>
          <c:orientation val="minMax"/>
        </c:scaling>
        <c:delete val="0"/>
        <c:axPos val="b"/>
        <c:numFmt formatCode="General" sourceLinked="1"/>
        <c:majorTickMark val="none"/>
        <c:minorTickMark val="none"/>
        <c:tickLblPos val="nextTo"/>
        <c:txPr>
          <a:bodyPr/>
          <a:lstStyle/>
          <a:p>
            <a:pPr>
              <a:defRPr sz="900"/>
            </a:pPr>
            <a:endParaRPr lang="cs-CZ"/>
          </a:p>
        </c:txPr>
        <c:crossAx val="166247040"/>
        <c:crosses val="autoZero"/>
        <c:auto val="1"/>
        <c:lblAlgn val="ctr"/>
        <c:lblOffset val="100"/>
        <c:noMultiLvlLbl val="0"/>
      </c:catAx>
      <c:valAx>
        <c:axId val="166247040"/>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662455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19B2-4F6B-A101-59745005D5F0}"/>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19B2-4F6B-A101-59745005D5F0}"/>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19B2-4F6B-A101-59745005D5F0}"/>
              </c:ext>
            </c:extLst>
          </c:dPt>
          <c:dPt>
            <c:idx val="5"/>
            <c:bubble3D val="0"/>
            <c:extLst xmlns:c16r2="http://schemas.microsoft.com/office/drawing/2015/06/chart">
              <c:ext xmlns:c16="http://schemas.microsoft.com/office/drawing/2014/chart" uri="{C3380CC4-5D6E-409C-BE32-E72D297353CC}">
                <c16:uniqueId val="{00000006-19B2-4F6B-A101-59745005D5F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19B2-4F6B-A101-59745005D5F0}"/>
              </c:ext>
            </c:extLst>
          </c:dPt>
          <c:dPt>
            <c:idx val="7"/>
            <c:bubble3D val="0"/>
            <c:extLst xmlns:c16r2="http://schemas.microsoft.com/office/drawing/2015/06/chart">
              <c:ext xmlns:c16="http://schemas.microsoft.com/office/drawing/2014/chart" uri="{C3380CC4-5D6E-409C-BE32-E72D297353CC}">
                <c16:uniqueId val="{00000009-19B2-4F6B-A101-59745005D5F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19B2-4F6B-A101-59745005D5F0}"/>
              </c:ext>
            </c:extLst>
          </c:dPt>
          <c:cat>
            <c:numRef>
              <c:f>'8.4'!$O$10:$O$25</c:f>
              <c:numCache>
                <c:formatCode>0.0%</c:formatCode>
                <c:ptCount val="16"/>
              </c:numCache>
            </c:numRef>
          </c:cat>
          <c:val>
            <c:numRef>
              <c:f>'8.4'!$J$10:$J$25</c:f>
              <c:numCache>
                <c:formatCode>0.0</c:formatCode>
                <c:ptCount val="16"/>
              </c:numCache>
            </c:numRef>
          </c:val>
          <c:extLst xmlns:c16r2="http://schemas.microsoft.com/office/drawing/2015/06/chart">
            <c:ext xmlns:c16="http://schemas.microsoft.com/office/drawing/2014/chart" uri="{C3380CC4-5D6E-409C-BE32-E72D297353CC}">
              <c16:uniqueId val="{0000000C-19B2-4F6B-A101-59745005D5F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CE88-46EC-A25C-1A30C3C67B1D}"/>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CE88-46EC-A25C-1A30C3C67B1D}"/>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CE88-46EC-A25C-1A30C3C67B1D}"/>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CE88-46EC-A25C-1A30C3C67B1D}"/>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CE88-46EC-A25C-1A30C3C67B1D}"/>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CE88-46EC-A25C-1A30C3C67B1D}"/>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CE88-46EC-A25C-1A30C3C67B1D}"/>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CE88-46EC-A25C-1A30C3C67B1D}"/>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CE88-46EC-A25C-1A30C3C67B1D}"/>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CE88-46EC-A25C-1A30C3C67B1D}"/>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CE88-46EC-A25C-1A30C3C67B1D}"/>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CE88-46EC-A25C-1A30C3C67B1D}"/>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CE88-46EC-A25C-1A30C3C67B1D}"/>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CE88-46EC-A25C-1A30C3C67B1D}"/>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CE88-46EC-A25C-1A30C3C67B1D}"/>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CE88-46EC-A25C-1A30C3C67B1D}"/>
            </c:ext>
          </c:extLst>
        </c:ser>
        <c:dLbls>
          <c:showLegendKey val="0"/>
          <c:showVal val="0"/>
          <c:showCatName val="0"/>
          <c:showSerName val="0"/>
          <c:showPercent val="0"/>
          <c:showBubbleSize val="0"/>
        </c:dLbls>
        <c:gapWidth val="150"/>
        <c:axId val="157034368"/>
        <c:axId val="157035904"/>
      </c:barChart>
      <c:catAx>
        <c:axId val="157034368"/>
        <c:scaling>
          <c:orientation val="minMax"/>
        </c:scaling>
        <c:delete val="1"/>
        <c:axPos val="b"/>
        <c:numFmt formatCode="General" sourceLinked="1"/>
        <c:majorTickMark val="out"/>
        <c:minorTickMark val="none"/>
        <c:tickLblPos val="nextTo"/>
        <c:crossAx val="157035904"/>
        <c:crosses val="autoZero"/>
        <c:auto val="1"/>
        <c:lblAlgn val="ctr"/>
        <c:lblOffset val="100"/>
        <c:noMultiLvlLbl val="0"/>
      </c:catAx>
      <c:valAx>
        <c:axId val="157035904"/>
        <c:scaling>
          <c:orientation val="minMax"/>
        </c:scaling>
        <c:delete val="1"/>
        <c:axPos val="l"/>
        <c:numFmt formatCode="0.0%" sourceLinked="1"/>
        <c:majorTickMark val="out"/>
        <c:minorTickMark val="none"/>
        <c:tickLblPos val="nextTo"/>
        <c:crossAx val="1570343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7B9A-4780-A2EF-1B919D60E169}"/>
              </c:ext>
            </c:extLst>
          </c:dPt>
          <c:cat>
            <c:numRef>
              <c:f>'8.4'!$O$27:$O$34</c:f>
              <c:numCache>
                <c:formatCode>#,##0.0</c:formatCode>
                <c:ptCount val="8"/>
              </c:numCache>
            </c:numRef>
          </c:cat>
          <c:val>
            <c:numRef>
              <c:f>'8.4'!$J$27:$J$34</c:f>
              <c:numCache>
                <c:formatCode>0.0</c:formatCode>
                <c:ptCount val="8"/>
              </c:numCache>
            </c:numRef>
          </c:val>
          <c:extLst xmlns:c16r2="http://schemas.microsoft.com/office/drawing/2015/06/chart">
            <c:ext xmlns:c16="http://schemas.microsoft.com/office/drawing/2014/chart" uri="{C3380CC4-5D6E-409C-BE32-E72D297353CC}">
              <c16:uniqueId val="{00000001-7B9A-4780-A2EF-1B919D60E16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Duben</c:v>
                </c:pt>
                <c:pt idx="1">
                  <c:v>Květen</c:v>
                </c:pt>
                <c:pt idx="2">
                  <c:v>Červen</c:v>
                </c:pt>
              </c:strCache>
            </c:strRef>
          </c:cat>
          <c:val>
            <c:numRef>
              <c:f>'8.5'!$L$27:$N$27</c:f>
              <c:numCache>
                <c:formatCode>#,##0.0</c:formatCode>
                <c:ptCount val="3"/>
                <c:pt idx="0">
                  <c:v>6137.3710000000001</c:v>
                </c:pt>
                <c:pt idx="1">
                  <c:v>3122.2960000000003</c:v>
                </c:pt>
                <c:pt idx="2">
                  <c:v>1270.6980000000001</c:v>
                </c:pt>
              </c:numCache>
            </c:numRef>
          </c:val>
          <c:extLst xmlns:c16r2="http://schemas.microsoft.com/office/drawing/2015/06/chart">
            <c:ext xmlns:c16="http://schemas.microsoft.com/office/drawing/2014/chart" uri="{C3380CC4-5D6E-409C-BE32-E72D297353CC}">
              <c16:uniqueId val="{00000000-B363-40D2-8D91-C550D348226B}"/>
            </c:ext>
          </c:extLst>
        </c:ser>
        <c:ser>
          <c:idx val="1"/>
          <c:order val="1"/>
          <c:tx>
            <c:strRef>
              <c:f>'8.5'!$K$28</c:f>
              <c:strCache>
                <c:ptCount val="1"/>
                <c:pt idx="0">
                  <c:v>Energetika</c:v>
                </c:pt>
              </c:strCache>
            </c:strRef>
          </c:tx>
          <c:invertIfNegative val="0"/>
          <c:cat>
            <c:strRef>
              <c:f>'8.5'!$L$26:$N$26</c:f>
              <c:strCache>
                <c:ptCount val="3"/>
                <c:pt idx="0">
                  <c:v>Duben</c:v>
                </c:pt>
                <c:pt idx="1">
                  <c:v>Květen</c:v>
                </c:pt>
                <c:pt idx="2">
                  <c:v>Červen</c:v>
                </c:pt>
              </c:strCache>
            </c:strRef>
          </c:cat>
          <c:val>
            <c:numRef>
              <c:f>'8.5'!$L$28:$N$28</c:f>
              <c:numCache>
                <c:formatCode>#,##0.0</c:formatCode>
                <c:ptCount val="3"/>
                <c:pt idx="0">
                  <c:v>3677.75</c:v>
                </c:pt>
                <c:pt idx="1">
                  <c:v>1926.35</c:v>
                </c:pt>
                <c:pt idx="2">
                  <c:v>1418.15</c:v>
                </c:pt>
              </c:numCache>
            </c:numRef>
          </c:val>
          <c:extLst xmlns:c16r2="http://schemas.microsoft.com/office/drawing/2015/06/chart">
            <c:ext xmlns:c16="http://schemas.microsoft.com/office/drawing/2014/chart" uri="{C3380CC4-5D6E-409C-BE32-E72D297353CC}">
              <c16:uniqueId val="{00000001-B363-40D2-8D91-C550D348226B}"/>
            </c:ext>
          </c:extLst>
        </c:ser>
        <c:ser>
          <c:idx val="2"/>
          <c:order val="2"/>
          <c:tx>
            <c:strRef>
              <c:f>'8.5'!$K$29</c:f>
              <c:strCache>
                <c:ptCount val="1"/>
                <c:pt idx="0">
                  <c:v>Doprava</c:v>
                </c:pt>
              </c:strCache>
            </c:strRef>
          </c:tx>
          <c:invertIfNegative val="0"/>
          <c:cat>
            <c:strRef>
              <c:f>'8.5'!$L$26:$N$26</c:f>
              <c:strCache>
                <c:ptCount val="3"/>
                <c:pt idx="0">
                  <c:v>Duben</c:v>
                </c:pt>
                <c:pt idx="1">
                  <c:v>Květen</c:v>
                </c:pt>
                <c:pt idx="2">
                  <c:v>Červen</c:v>
                </c:pt>
              </c:strCache>
            </c:strRef>
          </c:cat>
          <c:val>
            <c:numRef>
              <c:f>'8.5'!$L$29:$N$29</c:f>
              <c:numCache>
                <c:formatCode>#,##0.0</c:formatCode>
                <c:ptCount val="3"/>
                <c:pt idx="0">
                  <c:v>160.37</c:v>
                </c:pt>
                <c:pt idx="1">
                  <c:v>74.5</c:v>
                </c:pt>
                <c:pt idx="2">
                  <c:v>37.85</c:v>
                </c:pt>
              </c:numCache>
            </c:numRef>
          </c:val>
          <c:extLst xmlns:c16r2="http://schemas.microsoft.com/office/drawing/2015/06/chart">
            <c:ext xmlns:c16="http://schemas.microsoft.com/office/drawing/2014/chart" uri="{C3380CC4-5D6E-409C-BE32-E72D297353CC}">
              <c16:uniqueId val="{00000002-B363-40D2-8D91-C550D348226B}"/>
            </c:ext>
          </c:extLst>
        </c:ser>
        <c:ser>
          <c:idx val="3"/>
          <c:order val="3"/>
          <c:tx>
            <c:strRef>
              <c:f>'8.5'!$K$30</c:f>
              <c:strCache>
                <c:ptCount val="1"/>
                <c:pt idx="0">
                  <c:v>Stavebnictví</c:v>
                </c:pt>
              </c:strCache>
            </c:strRef>
          </c:tx>
          <c:invertIfNegative val="0"/>
          <c:cat>
            <c:strRef>
              <c:f>'8.5'!$L$26:$N$26</c:f>
              <c:strCache>
                <c:ptCount val="3"/>
                <c:pt idx="0">
                  <c:v>Duben</c:v>
                </c:pt>
                <c:pt idx="1">
                  <c:v>Květen</c:v>
                </c:pt>
                <c:pt idx="2">
                  <c:v>Červen</c:v>
                </c:pt>
              </c:strCache>
            </c:strRef>
          </c:cat>
          <c:val>
            <c:numRef>
              <c:f>'8.5'!$L$30:$N$30</c:f>
              <c:numCache>
                <c:formatCode>#,##0.0</c:formatCode>
                <c:ptCount val="3"/>
                <c:pt idx="0">
                  <c:v>202.98</c:v>
                </c:pt>
                <c:pt idx="1">
                  <c:v>101.56</c:v>
                </c:pt>
                <c:pt idx="2">
                  <c:v>41.629999999999995</c:v>
                </c:pt>
              </c:numCache>
            </c:numRef>
          </c:val>
          <c:extLst xmlns:c16r2="http://schemas.microsoft.com/office/drawing/2015/06/chart">
            <c:ext xmlns:c16="http://schemas.microsoft.com/office/drawing/2014/chart" uri="{C3380CC4-5D6E-409C-BE32-E72D297353CC}">
              <c16:uniqueId val="{00000003-B363-40D2-8D91-C550D348226B}"/>
            </c:ext>
          </c:extLst>
        </c:ser>
        <c:ser>
          <c:idx val="4"/>
          <c:order val="4"/>
          <c:tx>
            <c:strRef>
              <c:f>'8.5'!$K$31</c:f>
              <c:strCache>
                <c:ptCount val="1"/>
                <c:pt idx="0">
                  <c:v>Zemědělství a lesnictví</c:v>
                </c:pt>
              </c:strCache>
            </c:strRef>
          </c:tx>
          <c:invertIfNegative val="0"/>
          <c:cat>
            <c:strRef>
              <c:f>'8.5'!$L$26:$N$26</c:f>
              <c:strCache>
                <c:ptCount val="3"/>
                <c:pt idx="0">
                  <c:v>Duben</c:v>
                </c:pt>
                <c:pt idx="1">
                  <c:v>Květen</c:v>
                </c:pt>
                <c:pt idx="2">
                  <c:v>Červen</c:v>
                </c:pt>
              </c:strCache>
            </c:strRef>
          </c:cat>
          <c:val>
            <c:numRef>
              <c:f>'8.5'!$L$31:$N$31</c:f>
              <c:numCache>
                <c:formatCode>#,##0.0</c:formatCode>
                <c:ptCount val="3"/>
                <c:pt idx="0">
                  <c:v>3870.96</c:v>
                </c:pt>
                <c:pt idx="1">
                  <c:v>3888.2170000000001</c:v>
                </c:pt>
                <c:pt idx="2">
                  <c:v>4242.92</c:v>
                </c:pt>
              </c:numCache>
            </c:numRef>
          </c:val>
          <c:extLst xmlns:c16r2="http://schemas.microsoft.com/office/drawing/2015/06/chart">
            <c:ext xmlns:c16="http://schemas.microsoft.com/office/drawing/2014/chart" uri="{C3380CC4-5D6E-409C-BE32-E72D297353CC}">
              <c16:uniqueId val="{00000004-B363-40D2-8D91-C550D348226B}"/>
            </c:ext>
          </c:extLst>
        </c:ser>
        <c:ser>
          <c:idx val="5"/>
          <c:order val="5"/>
          <c:tx>
            <c:strRef>
              <c:f>'8.5'!$K$32</c:f>
              <c:strCache>
                <c:ptCount val="1"/>
                <c:pt idx="0">
                  <c:v>Domácnosti</c:v>
                </c:pt>
              </c:strCache>
            </c:strRef>
          </c:tx>
          <c:invertIfNegative val="0"/>
          <c:cat>
            <c:strRef>
              <c:f>'8.5'!$L$26:$N$26</c:f>
              <c:strCache>
                <c:ptCount val="3"/>
                <c:pt idx="0">
                  <c:v>Duben</c:v>
                </c:pt>
                <c:pt idx="1">
                  <c:v>Květen</c:v>
                </c:pt>
                <c:pt idx="2">
                  <c:v>Červen</c:v>
                </c:pt>
              </c:strCache>
            </c:strRef>
          </c:cat>
          <c:val>
            <c:numRef>
              <c:f>'8.5'!$L$32:$N$32</c:f>
              <c:numCache>
                <c:formatCode>#,##0.0</c:formatCode>
                <c:ptCount val="3"/>
                <c:pt idx="0">
                  <c:v>64333.579000000005</c:v>
                </c:pt>
                <c:pt idx="1">
                  <c:v>50454.90400000001</c:v>
                </c:pt>
                <c:pt idx="2">
                  <c:v>25778.374999999996</c:v>
                </c:pt>
              </c:numCache>
            </c:numRef>
          </c:val>
          <c:extLst xmlns:c16r2="http://schemas.microsoft.com/office/drawing/2015/06/chart">
            <c:ext xmlns:c16="http://schemas.microsoft.com/office/drawing/2014/chart" uri="{C3380CC4-5D6E-409C-BE32-E72D297353CC}">
              <c16:uniqueId val="{00000005-B363-40D2-8D91-C550D348226B}"/>
            </c:ext>
          </c:extLst>
        </c:ser>
        <c:ser>
          <c:idx val="6"/>
          <c:order val="6"/>
          <c:tx>
            <c:strRef>
              <c:f>'8.5'!$K$33</c:f>
              <c:strCache>
                <c:ptCount val="1"/>
                <c:pt idx="0">
                  <c:v>Obchod, služby, školství, zdravotnictví</c:v>
                </c:pt>
              </c:strCache>
            </c:strRef>
          </c:tx>
          <c:invertIfNegative val="0"/>
          <c:cat>
            <c:strRef>
              <c:f>'8.5'!$L$26:$N$26</c:f>
              <c:strCache>
                <c:ptCount val="3"/>
                <c:pt idx="0">
                  <c:v>Duben</c:v>
                </c:pt>
                <c:pt idx="1">
                  <c:v>Květen</c:v>
                </c:pt>
                <c:pt idx="2">
                  <c:v>Červen</c:v>
                </c:pt>
              </c:strCache>
            </c:strRef>
          </c:cat>
          <c:val>
            <c:numRef>
              <c:f>'8.5'!$L$33:$N$33</c:f>
              <c:numCache>
                <c:formatCode>#,##0.0</c:formatCode>
                <c:ptCount val="3"/>
                <c:pt idx="0">
                  <c:v>17019.414000000004</c:v>
                </c:pt>
                <c:pt idx="1">
                  <c:v>12096.160000000002</c:v>
                </c:pt>
                <c:pt idx="2">
                  <c:v>6663.067</c:v>
                </c:pt>
              </c:numCache>
            </c:numRef>
          </c:val>
          <c:extLst xmlns:c16r2="http://schemas.microsoft.com/office/drawing/2015/06/chart">
            <c:ext xmlns:c16="http://schemas.microsoft.com/office/drawing/2014/chart" uri="{C3380CC4-5D6E-409C-BE32-E72D297353CC}">
              <c16:uniqueId val="{00000006-B363-40D2-8D91-C550D348226B}"/>
            </c:ext>
          </c:extLst>
        </c:ser>
        <c:ser>
          <c:idx val="7"/>
          <c:order val="7"/>
          <c:tx>
            <c:strRef>
              <c:f>'8.5'!$K$34</c:f>
              <c:strCache>
                <c:ptCount val="1"/>
                <c:pt idx="0">
                  <c:v>Ostatní</c:v>
                </c:pt>
              </c:strCache>
            </c:strRef>
          </c:tx>
          <c:invertIfNegative val="0"/>
          <c:cat>
            <c:strRef>
              <c:f>'8.5'!$L$26:$N$26</c:f>
              <c:strCache>
                <c:ptCount val="3"/>
                <c:pt idx="0">
                  <c:v>Duben</c:v>
                </c:pt>
                <c:pt idx="1">
                  <c:v>Květen</c:v>
                </c:pt>
                <c:pt idx="2">
                  <c:v>Červen</c:v>
                </c:pt>
              </c:strCache>
            </c:strRef>
          </c:cat>
          <c:val>
            <c:numRef>
              <c:f>'8.5'!$L$34:$N$34</c:f>
              <c:numCache>
                <c:formatCode>#,##0.0</c:formatCode>
                <c:ptCount val="3"/>
                <c:pt idx="0">
                  <c:v>104.10499999999999</c:v>
                </c:pt>
                <c:pt idx="1">
                  <c:v>84.227000000000004</c:v>
                </c:pt>
                <c:pt idx="2">
                  <c:v>45.765000000000001</c:v>
                </c:pt>
              </c:numCache>
            </c:numRef>
          </c:val>
          <c:extLst xmlns:c16r2="http://schemas.microsoft.com/office/drawing/2015/06/chart">
            <c:ext xmlns:c16="http://schemas.microsoft.com/office/drawing/2014/chart" uri="{C3380CC4-5D6E-409C-BE32-E72D297353CC}">
              <c16:uniqueId val="{00000007-B363-40D2-8D91-C550D348226B}"/>
            </c:ext>
          </c:extLst>
        </c:ser>
        <c:dLbls>
          <c:showLegendKey val="0"/>
          <c:showVal val="0"/>
          <c:showCatName val="0"/>
          <c:showSerName val="0"/>
          <c:showPercent val="0"/>
          <c:showBubbleSize val="0"/>
        </c:dLbls>
        <c:gapWidth val="150"/>
        <c:overlap val="100"/>
        <c:axId val="165767040"/>
        <c:axId val="165768576"/>
      </c:barChart>
      <c:catAx>
        <c:axId val="165767040"/>
        <c:scaling>
          <c:orientation val="minMax"/>
        </c:scaling>
        <c:delete val="0"/>
        <c:axPos val="b"/>
        <c:numFmt formatCode="General" sourceLinked="1"/>
        <c:majorTickMark val="none"/>
        <c:minorTickMark val="none"/>
        <c:tickLblPos val="nextTo"/>
        <c:txPr>
          <a:bodyPr/>
          <a:lstStyle/>
          <a:p>
            <a:pPr>
              <a:defRPr sz="900"/>
            </a:pPr>
            <a:endParaRPr lang="cs-CZ"/>
          </a:p>
        </c:txPr>
        <c:crossAx val="165768576"/>
        <c:crosses val="autoZero"/>
        <c:auto val="1"/>
        <c:lblAlgn val="ctr"/>
        <c:lblOffset val="100"/>
        <c:noMultiLvlLbl val="0"/>
      </c:catAx>
      <c:valAx>
        <c:axId val="1657685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7670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1.4993760654324999E-2</c:v>
                </c:pt>
              </c:numCache>
            </c:numRef>
          </c:val>
          <c:extLst xmlns:c16r2="http://schemas.microsoft.com/office/drawing/2015/06/chart">
            <c:ext xmlns:c16="http://schemas.microsoft.com/office/drawing/2014/chart" uri="{C3380CC4-5D6E-409C-BE32-E72D297353CC}">
              <c16:uniqueId val="{00000000-3868-4782-96C7-1A7886EE5043}"/>
            </c:ext>
          </c:extLst>
        </c:ser>
        <c:ser>
          <c:idx val="1"/>
          <c:order val="1"/>
          <c:tx>
            <c:strRef>
              <c:f>'8.5'!$L$40</c:f>
              <c:strCache>
                <c:ptCount val="1"/>
                <c:pt idx="0">
                  <c:v>Výroba tepla brutto</c:v>
                </c:pt>
              </c:strCache>
            </c:strRef>
          </c:tx>
          <c:invertIfNegative val="0"/>
          <c:val>
            <c:numRef>
              <c:f>'8.5'!$M$40</c:f>
              <c:numCache>
                <c:formatCode>0.0%</c:formatCode>
                <c:ptCount val="1"/>
                <c:pt idx="0">
                  <c:v>2.0625032295805885E-2</c:v>
                </c:pt>
              </c:numCache>
            </c:numRef>
          </c:val>
          <c:extLst xmlns:c16r2="http://schemas.microsoft.com/office/drawing/2015/06/chart">
            <c:ext xmlns:c16="http://schemas.microsoft.com/office/drawing/2014/chart" uri="{C3380CC4-5D6E-409C-BE32-E72D297353CC}">
              <c16:uniqueId val="{00000001-3868-4782-96C7-1A7886EE5043}"/>
            </c:ext>
          </c:extLst>
        </c:ser>
        <c:ser>
          <c:idx val="2"/>
          <c:order val="2"/>
          <c:tx>
            <c:strRef>
              <c:f>'8.5'!$L$41</c:f>
              <c:strCache>
                <c:ptCount val="1"/>
                <c:pt idx="0">
                  <c:v>Dodávky tepla</c:v>
                </c:pt>
              </c:strCache>
            </c:strRef>
          </c:tx>
          <c:invertIfNegative val="0"/>
          <c:val>
            <c:numRef>
              <c:f>'8.5'!$M$41</c:f>
              <c:numCache>
                <c:formatCode>0.0%</c:formatCode>
                <c:ptCount val="1"/>
                <c:pt idx="0">
                  <c:v>1.553978801505786E-2</c:v>
                </c:pt>
              </c:numCache>
            </c:numRef>
          </c:val>
          <c:extLst xmlns:c16r2="http://schemas.microsoft.com/office/drawing/2015/06/chart">
            <c:ext xmlns:c16="http://schemas.microsoft.com/office/drawing/2014/chart" uri="{C3380CC4-5D6E-409C-BE32-E72D297353CC}">
              <c16:uniqueId val="{00000002-3868-4782-96C7-1A7886EE5043}"/>
            </c:ext>
          </c:extLst>
        </c:ser>
        <c:dLbls>
          <c:showLegendKey val="0"/>
          <c:showVal val="0"/>
          <c:showCatName val="0"/>
          <c:showSerName val="0"/>
          <c:showPercent val="0"/>
          <c:showBubbleSize val="0"/>
        </c:dLbls>
        <c:gapWidth val="150"/>
        <c:axId val="166332288"/>
        <c:axId val="166333824"/>
      </c:barChart>
      <c:catAx>
        <c:axId val="166332288"/>
        <c:scaling>
          <c:orientation val="maxMin"/>
        </c:scaling>
        <c:delete val="0"/>
        <c:axPos val="l"/>
        <c:numFmt formatCode="General" sourceLinked="1"/>
        <c:majorTickMark val="none"/>
        <c:minorTickMark val="none"/>
        <c:tickLblPos val="none"/>
        <c:crossAx val="166333824"/>
        <c:crosses val="autoZero"/>
        <c:auto val="1"/>
        <c:lblAlgn val="ctr"/>
        <c:lblOffset val="100"/>
        <c:noMultiLvlLbl val="0"/>
      </c:catAx>
      <c:valAx>
        <c:axId val="1663338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633228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Duben</c:v>
                </c:pt>
                <c:pt idx="1">
                  <c:v>Květen</c:v>
                </c:pt>
                <c:pt idx="2">
                  <c:v>Červen</c:v>
                </c:pt>
              </c:strCache>
            </c:strRef>
          </c:cat>
          <c:val>
            <c:numRef>
              <c:f>'8.5'!$L$10:$N$10</c:f>
              <c:numCache>
                <c:formatCode>#,##0.0</c:formatCode>
                <c:ptCount val="3"/>
                <c:pt idx="0">
                  <c:v>39254.18</c:v>
                </c:pt>
                <c:pt idx="1">
                  <c:v>29608.19</c:v>
                </c:pt>
                <c:pt idx="2">
                  <c:v>14092.363000000001</c:v>
                </c:pt>
              </c:numCache>
            </c:numRef>
          </c:val>
          <c:extLst xmlns:c16r2="http://schemas.microsoft.com/office/drawing/2015/06/chart">
            <c:ext xmlns:c16="http://schemas.microsoft.com/office/drawing/2014/chart" uri="{C3380CC4-5D6E-409C-BE32-E72D297353CC}">
              <c16:uniqueId val="{00000000-FA0B-444B-A497-0331C97397D4}"/>
            </c:ext>
          </c:extLst>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Duben</c:v>
                </c:pt>
                <c:pt idx="1">
                  <c:v>Květen</c:v>
                </c:pt>
                <c:pt idx="2">
                  <c:v>Červen</c:v>
                </c:pt>
              </c:strCache>
            </c:strRef>
          </c:cat>
          <c:val>
            <c:numRef>
              <c:f>'8.5'!$L$11:$N$11</c:f>
              <c:numCache>
                <c:formatCode>#,##0.0</c:formatCode>
                <c:ptCount val="3"/>
                <c:pt idx="0">
                  <c:v>3726.328</c:v>
                </c:pt>
                <c:pt idx="1">
                  <c:v>3173.6060000000002</c:v>
                </c:pt>
                <c:pt idx="2">
                  <c:v>2012.0309999999999</c:v>
                </c:pt>
              </c:numCache>
            </c:numRef>
          </c:val>
          <c:extLst xmlns:c16r2="http://schemas.microsoft.com/office/drawing/2015/06/chart">
            <c:ext xmlns:c16="http://schemas.microsoft.com/office/drawing/2014/chart" uri="{C3380CC4-5D6E-409C-BE32-E72D297353CC}">
              <c16:uniqueId val="{00000001-FA0B-444B-A497-0331C97397D4}"/>
            </c:ext>
          </c:extLst>
        </c:ser>
        <c:ser>
          <c:idx val="2"/>
          <c:order val="2"/>
          <c:tx>
            <c:strRef>
              <c:f>'8.5'!$K$12</c:f>
              <c:strCache>
                <c:ptCount val="1"/>
                <c:pt idx="0">
                  <c:v>Černé uhlí</c:v>
                </c:pt>
              </c:strCache>
            </c:strRef>
          </c:tx>
          <c:spPr>
            <a:solidFill>
              <a:schemeClr val="tx1"/>
            </a:solidFill>
          </c:spPr>
          <c:invertIfNegative val="0"/>
          <c:cat>
            <c:strRef>
              <c:f>'8.5'!$L$9:$N$9</c:f>
              <c:strCache>
                <c:ptCount val="3"/>
                <c:pt idx="0">
                  <c:v>Duben</c:v>
                </c:pt>
                <c:pt idx="1">
                  <c:v>Květen</c:v>
                </c:pt>
                <c:pt idx="2">
                  <c:v>Červen</c:v>
                </c:pt>
              </c:strCache>
            </c:strRef>
          </c:cat>
          <c:val>
            <c:numRef>
              <c:f>'8.5'!$L$12:$N$12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FA0B-444B-A497-0331C97397D4}"/>
            </c:ext>
          </c:extLst>
        </c:ser>
        <c:ser>
          <c:idx val="3"/>
          <c:order val="3"/>
          <c:tx>
            <c:strRef>
              <c:f>'8.5'!$K$13</c:f>
              <c:strCache>
                <c:ptCount val="1"/>
                <c:pt idx="0">
                  <c:v>Elektrická energie</c:v>
                </c:pt>
              </c:strCache>
            </c:strRef>
          </c:tx>
          <c:invertIfNegative val="0"/>
          <c:cat>
            <c:strRef>
              <c:f>'8.5'!$L$9:$N$9</c:f>
              <c:strCache>
                <c:ptCount val="3"/>
                <c:pt idx="0">
                  <c:v>Duben</c:v>
                </c:pt>
                <c:pt idx="1">
                  <c:v>Květen</c:v>
                </c:pt>
                <c:pt idx="2">
                  <c:v>Červen</c:v>
                </c:pt>
              </c:strCache>
            </c:strRef>
          </c:cat>
          <c:val>
            <c:numRef>
              <c:f>'8.5'!$L$13:$N$13</c:f>
              <c:numCache>
                <c:formatCode>#,##0.0</c:formatCode>
                <c:ptCount val="3"/>
                <c:pt idx="0">
                  <c:v>0</c:v>
                </c:pt>
                <c:pt idx="1">
                  <c:v>2</c:v>
                </c:pt>
                <c:pt idx="2">
                  <c:v>0</c:v>
                </c:pt>
              </c:numCache>
            </c:numRef>
          </c:val>
          <c:extLst xmlns:c16r2="http://schemas.microsoft.com/office/drawing/2015/06/chart">
            <c:ext xmlns:c16="http://schemas.microsoft.com/office/drawing/2014/chart" uri="{C3380CC4-5D6E-409C-BE32-E72D297353CC}">
              <c16:uniqueId val="{00000003-FA0B-444B-A497-0331C97397D4}"/>
            </c:ext>
          </c:extLst>
        </c:ser>
        <c:ser>
          <c:idx val="4"/>
          <c:order val="4"/>
          <c:tx>
            <c:strRef>
              <c:f>'8.5'!$K$14</c:f>
              <c:strCache>
                <c:ptCount val="1"/>
                <c:pt idx="0">
                  <c:v>Energie prostředí (tepelné čerpadlo)</c:v>
                </c:pt>
              </c:strCache>
            </c:strRef>
          </c:tx>
          <c:invertIfNegative val="0"/>
          <c:cat>
            <c:strRef>
              <c:f>'8.5'!$L$9:$N$9</c:f>
              <c:strCache>
                <c:ptCount val="3"/>
                <c:pt idx="0">
                  <c:v>Duben</c:v>
                </c:pt>
                <c:pt idx="1">
                  <c:v>Květen</c:v>
                </c:pt>
                <c:pt idx="2">
                  <c:v>Červen</c:v>
                </c:pt>
              </c:strCache>
            </c:strRef>
          </c:cat>
          <c:val>
            <c:numRef>
              <c:f>'8.5'!$L$14:$N$14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FA0B-444B-A497-0331C97397D4}"/>
            </c:ext>
          </c:extLst>
        </c:ser>
        <c:ser>
          <c:idx val="5"/>
          <c:order val="5"/>
          <c:tx>
            <c:strRef>
              <c:f>'8.5'!$K$15</c:f>
              <c:strCache>
                <c:ptCount val="1"/>
                <c:pt idx="0">
                  <c:v>Energie Slunce (solární kolektor)</c:v>
                </c:pt>
              </c:strCache>
            </c:strRef>
          </c:tx>
          <c:invertIfNegative val="0"/>
          <c:cat>
            <c:strRef>
              <c:f>'8.5'!$L$9:$N$9</c:f>
              <c:strCache>
                <c:ptCount val="3"/>
                <c:pt idx="0">
                  <c:v>Duben</c:v>
                </c:pt>
                <c:pt idx="1">
                  <c:v>Květen</c:v>
                </c:pt>
                <c:pt idx="2">
                  <c:v>Červen</c:v>
                </c:pt>
              </c:strCache>
            </c:strRef>
          </c:cat>
          <c:val>
            <c:numRef>
              <c:f>'8.5'!$L$15:$N$15</c:f>
              <c:numCache>
                <c:formatCode>#,##0.0</c:formatCode>
                <c:ptCount val="3"/>
                <c:pt idx="0">
                  <c:v>25.4</c:v>
                </c:pt>
                <c:pt idx="1">
                  <c:v>21.9</c:v>
                </c:pt>
                <c:pt idx="2">
                  <c:v>19.600000000000001</c:v>
                </c:pt>
              </c:numCache>
            </c:numRef>
          </c:val>
          <c:extLst xmlns:c16r2="http://schemas.microsoft.com/office/drawing/2015/06/chart">
            <c:ext xmlns:c16="http://schemas.microsoft.com/office/drawing/2014/chart" uri="{C3380CC4-5D6E-409C-BE32-E72D297353CC}">
              <c16:uniqueId val="{00000005-FA0B-444B-A497-0331C97397D4}"/>
            </c:ext>
          </c:extLst>
        </c:ser>
        <c:ser>
          <c:idx val="6"/>
          <c:order val="6"/>
          <c:tx>
            <c:strRef>
              <c:f>'8.5'!$K$16</c:f>
              <c:strCache>
                <c:ptCount val="1"/>
                <c:pt idx="0">
                  <c:v>Hnědé uhlí</c:v>
                </c:pt>
              </c:strCache>
            </c:strRef>
          </c:tx>
          <c:spPr>
            <a:solidFill>
              <a:srgbClr val="6E4932"/>
            </a:solidFill>
          </c:spPr>
          <c:invertIfNegative val="0"/>
          <c:cat>
            <c:strRef>
              <c:f>'8.5'!$L$9:$N$9</c:f>
              <c:strCache>
                <c:ptCount val="3"/>
                <c:pt idx="0">
                  <c:v>Duben</c:v>
                </c:pt>
                <c:pt idx="1">
                  <c:v>Květen</c:v>
                </c:pt>
                <c:pt idx="2">
                  <c:v>Červen</c:v>
                </c:pt>
              </c:strCache>
            </c:strRef>
          </c:cat>
          <c:val>
            <c:numRef>
              <c:f>'8.5'!$L$16:$N$16</c:f>
              <c:numCache>
                <c:formatCode>#,##0.0</c:formatCode>
                <c:ptCount val="3"/>
                <c:pt idx="0">
                  <c:v>18000.215</c:v>
                </c:pt>
                <c:pt idx="1">
                  <c:v>15671.137000000001</c:v>
                </c:pt>
                <c:pt idx="2">
                  <c:v>2935.8040000000001</c:v>
                </c:pt>
              </c:numCache>
            </c:numRef>
          </c:val>
          <c:extLst xmlns:c16r2="http://schemas.microsoft.com/office/drawing/2015/06/chart">
            <c:ext xmlns:c16="http://schemas.microsoft.com/office/drawing/2014/chart" uri="{C3380CC4-5D6E-409C-BE32-E72D297353CC}">
              <c16:uniqueId val="{00000006-FA0B-444B-A497-0331C97397D4}"/>
            </c:ext>
          </c:extLst>
        </c:ser>
        <c:ser>
          <c:idx val="7"/>
          <c:order val="7"/>
          <c:tx>
            <c:strRef>
              <c:f>'8.5'!$K$17</c:f>
              <c:strCache>
                <c:ptCount val="1"/>
                <c:pt idx="0">
                  <c:v>Jaderné palivo</c:v>
                </c:pt>
              </c:strCache>
            </c:strRef>
          </c:tx>
          <c:invertIfNegative val="0"/>
          <c:cat>
            <c:strRef>
              <c:f>'8.5'!$L$9:$N$9</c:f>
              <c:strCache>
                <c:ptCount val="3"/>
                <c:pt idx="0">
                  <c:v>Duben</c:v>
                </c:pt>
                <c:pt idx="1">
                  <c:v>Květen</c:v>
                </c:pt>
                <c:pt idx="2">
                  <c:v>Červen</c:v>
                </c:pt>
              </c:strCache>
            </c:strRef>
          </c:cat>
          <c:val>
            <c:numRef>
              <c:f>'8.5'!$L$17:$N$17</c:f>
              <c:numCache>
                <c:formatCode>#,##0.0</c:formatCode>
                <c:ptCount val="3"/>
                <c:pt idx="0">
                  <c:v>3677.75</c:v>
                </c:pt>
                <c:pt idx="1">
                  <c:v>1926.35</c:v>
                </c:pt>
                <c:pt idx="2">
                  <c:v>1418.15</c:v>
                </c:pt>
              </c:numCache>
            </c:numRef>
          </c:val>
          <c:extLst xmlns:c16r2="http://schemas.microsoft.com/office/drawing/2015/06/chart">
            <c:ext xmlns:c16="http://schemas.microsoft.com/office/drawing/2014/chart" uri="{C3380CC4-5D6E-409C-BE32-E72D297353CC}">
              <c16:uniqueId val="{00000007-FA0B-444B-A497-0331C97397D4}"/>
            </c:ext>
          </c:extLst>
        </c:ser>
        <c:ser>
          <c:idx val="8"/>
          <c:order val="8"/>
          <c:tx>
            <c:strRef>
              <c:f>'8.5'!$K$18</c:f>
              <c:strCache>
                <c:ptCount val="1"/>
                <c:pt idx="0">
                  <c:v>Koks</c:v>
                </c:pt>
              </c:strCache>
            </c:strRef>
          </c:tx>
          <c:invertIfNegative val="0"/>
          <c:cat>
            <c:strRef>
              <c:f>'8.5'!$L$9:$N$9</c:f>
              <c:strCache>
                <c:ptCount val="3"/>
                <c:pt idx="0">
                  <c:v>Duben</c:v>
                </c:pt>
                <c:pt idx="1">
                  <c:v>Květen</c:v>
                </c:pt>
                <c:pt idx="2">
                  <c:v>Červen</c:v>
                </c:pt>
              </c:strCache>
            </c:strRef>
          </c:cat>
          <c:val>
            <c:numRef>
              <c:f>'8.5'!$L$18:$N$18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FA0B-444B-A497-0331C97397D4}"/>
            </c:ext>
          </c:extLst>
        </c:ser>
        <c:ser>
          <c:idx val="9"/>
          <c:order val="9"/>
          <c:tx>
            <c:strRef>
              <c:f>'8.5'!$K$19</c:f>
              <c:strCache>
                <c:ptCount val="1"/>
                <c:pt idx="0">
                  <c:v>Odpadní teplo</c:v>
                </c:pt>
              </c:strCache>
            </c:strRef>
          </c:tx>
          <c:invertIfNegative val="0"/>
          <c:cat>
            <c:strRef>
              <c:f>'8.5'!$L$9:$N$9</c:f>
              <c:strCache>
                <c:ptCount val="3"/>
                <c:pt idx="0">
                  <c:v>Duben</c:v>
                </c:pt>
                <c:pt idx="1">
                  <c:v>Květen</c:v>
                </c:pt>
                <c:pt idx="2">
                  <c:v>Červen</c:v>
                </c:pt>
              </c:strCache>
            </c:strRef>
          </c:cat>
          <c:val>
            <c:numRef>
              <c:f>'8.5'!$L$19:$N$19</c:f>
              <c:numCache>
                <c:formatCode>#,##0.0</c:formatCode>
                <c:ptCount val="3"/>
                <c:pt idx="0">
                  <c:v>1860.171</c:v>
                </c:pt>
                <c:pt idx="1">
                  <c:v>1892.8630000000001</c:v>
                </c:pt>
                <c:pt idx="2">
                  <c:v>2025.367</c:v>
                </c:pt>
              </c:numCache>
            </c:numRef>
          </c:val>
          <c:extLst xmlns:c16r2="http://schemas.microsoft.com/office/drawing/2015/06/chart">
            <c:ext xmlns:c16="http://schemas.microsoft.com/office/drawing/2014/chart" uri="{C3380CC4-5D6E-409C-BE32-E72D297353CC}">
              <c16:uniqueId val="{00000009-FA0B-444B-A497-0331C97397D4}"/>
            </c:ext>
          </c:extLst>
        </c:ser>
        <c:ser>
          <c:idx val="10"/>
          <c:order val="10"/>
          <c:tx>
            <c:strRef>
              <c:f>'8.5'!$K$20</c:f>
              <c:strCache>
                <c:ptCount val="1"/>
                <c:pt idx="0">
                  <c:v>Ostatní kapalná paliva</c:v>
                </c:pt>
              </c:strCache>
            </c:strRef>
          </c:tx>
          <c:invertIfNegative val="0"/>
          <c:cat>
            <c:strRef>
              <c:f>'8.5'!$L$9:$N$9</c:f>
              <c:strCache>
                <c:ptCount val="3"/>
                <c:pt idx="0">
                  <c:v>Duben</c:v>
                </c:pt>
                <c:pt idx="1">
                  <c:v>Květen</c:v>
                </c:pt>
                <c:pt idx="2">
                  <c:v>Červen</c:v>
                </c:pt>
              </c:strCache>
            </c:strRef>
          </c:cat>
          <c:val>
            <c:numRef>
              <c:f>'8.5'!$L$20:$N$20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FA0B-444B-A497-0331C97397D4}"/>
            </c:ext>
          </c:extLst>
        </c:ser>
        <c:ser>
          <c:idx val="11"/>
          <c:order val="11"/>
          <c:tx>
            <c:strRef>
              <c:f>'8.5'!$K$21</c:f>
              <c:strCache>
                <c:ptCount val="1"/>
                <c:pt idx="0">
                  <c:v>Ostatní pevná paliva</c:v>
                </c:pt>
              </c:strCache>
            </c:strRef>
          </c:tx>
          <c:invertIfNegative val="0"/>
          <c:cat>
            <c:strRef>
              <c:f>'8.5'!$L$9:$N$9</c:f>
              <c:strCache>
                <c:ptCount val="3"/>
                <c:pt idx="0">
                  <c:v>Duben</c:v>
                </c:pt>
                <c:pt idx="1">
                  <c:v>Květen</c:v>
                </c:pt>
                <c:pt idx="2">
                  <c:v>Červen</c:v>
                </c:pt>
              </c:strCache>
            </c:strRef>
          </c:cat>
          <c:val>
            <c:numRef>
              <c:f>'8.5'!$L$21:$N$21</c:f>
              <c:numCache>
                <c:formatCode>#,##0.0</c:formatCode>
                <c:ptCount val="3"/>
                <c:pt idx="0">
                  <c:v>745</c:v>
                </c:pt>
                <c:pt idx="1">
                  <c:v>122</c:v>
                </c:pt>
                <c:pt idx="2">
                  <c:v>64</c:v>
                </c:pt>
              </c:numCache>
            </c:numRef>
          </c:val>
          <c:extLst xmlns:c16r2="http://schemas.microsoft.com/office/drawing/2015/06/chart">
            <c:ext xmlns:c16="http://schemas.microsoft.com/office/drawing/2014/chart" uri="{C3380CC4-5D6E-409C-BE32-E72D297353CC}">
              <c16:uniqueId val="{0000000B-FA0B-444B-A497-0331C97397D4}"/>
            </c:ext>
          </c:extLst>
        </c:ser>
        <c:ser>
          <c:idx val="12"/>
          <c:order val="12"/>
          <c:tx>
            <c:strRef>
              <c:f>'8.5'!$K$22</c:f>
              <c:strCache>
                <c:ptCount val="1"/>
                <c:pt idx="0">
                  <c:v>Ostatní plyny</c:v>
                </c:pt>
              </c:strCache>
            </c:strRef>
          </c:tx>
          <c:invertIfNegative val="0"/>
          <c:cat>
            <c:strRef>
              <c:f>'8.5'!$L$9:$N$9</c:f>
              <c:strCache>
                <c:ptCount val="3"/>
                <c:pt idx="0">
                  <c:v>Duben</c:v>
                </c:pt>
                <c:pt idx="1">
                  <c:v>Květen</c:v>
                </c:pt>
                <c:pt idx="2">
                  <c:v>Červen</c:v>
                </c:pt>
              </c:strCache>
            </c:strRef>
          </c:cat>
          <c:val>
            <c:numRef>
              <c:f>'8.5'!$L$22:$N$22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FA0B-444B-A497-0331C97397D4}"/>
            </c:ext>
          </c:extLst>
        </c:ser>
        <c:ser>
          <c:idx val="13"/>
          <c:order val="13"/>
          <c:tx>
            <c:strRef>
              <c:f>'8.5'!$K$23</c:f>
              <c:strCache>
                <c:ptCount val="1"/>
                <c:pt idx="0">
                  <c:v>Ostatní</c:v>
                </c:pt>
              </c:strCache>
            </c:strRef>
          </c:tx>
          <c:invertIfNegative val="0"/>
          <c:cat>
            <c:strRef>
              <c:f>'8.5'!$L$9:$N$9</c:f>
              <c:strCache>
                <c:ptCount val="3"/>
                <c:pt idx="0">
                  <c:v>Duben</c:v>
                </c:pt>
                <c:pt idx="1">
                  <c:v>Květen</c:v>
                </c:pt>
                <c:pt idx="2">
                  <c:v>Červen</c:v>
                </c:pt>
              </c:strCache>
            </c:strRef>
          </c:cat>
          <c:val>
            <c:numRef>
              <c:f>'8.5'!$L$23:$N$23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FA0B-444B-A497-0331C97397D4}"/>
            </c:ext>
          </c:extLst>
        </c:ser>
        <c:ser>
          <c:idx val="14"/>
          <c:order val="14"/>
          <c:tx>
            <c:strRef>
              <c:f>'8.5'!$K$24</c:f>
              <c:strCache>
                <c:ptCount val="1"/>
                <c:pt idx="0">
                  <c:v>Topné oleje</c:v>
                </c:pt>
              </c:strCache>
            </c:strRef>
          </c:tx>
          <c:invertIfNegative val="0"/>
          <c:cat>
            <c:strRef>
              <c:f>'8.5'!$L$9:$N$9</c:f>
              <c:strCache>
                <c:ptCount val="3"/>
                <c:pt idx="0">
                  <c:v>Duben</c:v>
                </c:pt>
                <c:pt idx="1">
                  <c:v>Květen</c:v>
                </c:pt>
                <c:pt idx="2">
                  <c:v>Červen</c:v>
                </c:pt>
              </c:strCache>
            </c:strRef>
          </c:cat>
          <c:val>
            <c:numRef>
              <c:f>'8.5'!$L$24:$N$24</c:f>
              <c:numCache>
                <c:formatCode>#,##0.0</c:formatCode>
                <c:ptCount val="3"/>
                <c:pt idx="0">
                  <c:v>15</c:v>
                </c:pt>
                <c:pt idx="1">
                  <c:v>6</c:v>
                </c:pt>
                <c:pt idx="2">
                  <c:v>0</c:v>
                </c:pt>
              </c:numCache>
            </c:numRef>
          </c:val>
          <c:extLst xmlns:c16r2="http://schemas.microsoft.com/office/drawing/2015/06/chart">
            <c:ext xmlns:c16="http://schemas.microsoft.com/office/drawing/2014/chart" uri="{C3380CC4-5D6E-409C-BE32-E72D297353CC}">
              <c16:uniqueId val="{0000000E-FA0B-444B-A497-0331C97397D4}"/>
            </c:ext>
          </c:extLst>
        </c:ser>
        <c:ser>
          <c:idx val="15"/>
          <c:order val="15"/>
          <c:tx>
            <c:strRef>
              <c:f>'8.5'!$K$25</c:f>
              <c:strCache>
                <c:ptCount val="1"/>
                <c:pt idx="0">
                  <c:v>Zemní plyn</c:v>
                </c:pt>
              </c:strCache>
            </c:strRef>
          </c:tx>
          <c:spPr>
            <a:solidFill>
              <a:srgbClr val="EBE600"/>
            </a:solidFill>
          </c:spPr>
          <c:invertIfNegative val="0"/>
          <c:cat>
            <c:strRef>
              <c:f>'8.5'!$L$9:$N$9</c:f>
              <c:strCache>
                <c:ptCount val="3"/>
                <c:pt idx="0">
                  <c:v>Duben</c:v>
                </c:pt>
                <c:pt idx="1">
                  <c:v>Květen</c:v>
                </c:pt>
                <c:pt idx="2">
                  <c:v>Červen</c:v>
                </c:pt>
              </c:strCache>
            </c:strRef>
          </c:cat>
          <c:val>
            <c:numRef>
              <c:f>'8.5'!$L$25:$N$25</c:f>
              <c:numCache>
                <c:formatCode>#,##0.0</c:formatCode>
                <c:ptCount val="3"/>
                <c:pt idx="0">
                  <c:v>34847.701999999997</c:v>
                </c:pt>
                <c:pt idx="1">
                  <c:v>28371.240999999998</c:v>
                </c:pt>
                <c:pt idx="2">
                  <c:v>23000.493999999995</c:v>
                </c:pt>
              </c:numCache>
            </c:numRef>
          </c:val>
          <c:extLst xmlns:c16r2="http://schemas.microsoft.com/office/drawing/2015/06/chart">
            <c:ext xmlns:c16="http://schemas.microsoft.com/office/drawing/2014/chart" uri="{C3380CC4-5D6E-409C-BE32-E72D297353CC}">
              <c16:uniqueId val="{0000000F-FA0B-444B-A497-0331C97397D4}"/>
            </c:ext>
          </c:extLst>
        </c:ser>
        <c:dLbls>
          <c:showLegendKey val="0"/>
          <c:showVal val="0"/>
          <c:showCatName val="0"/>
          <c:showSerName val="0"/>
          <c:showPercent val="0"/>
          <c:showBubbleSize val="0"/>
        </c:dLbls>
        <c:gapWidth val="150"/>
        <c:overlap val="100"/>
        <c:axId val="167090048"/>
        <c:axId val="167091584"/>
      </c:barChart>
      <c:catAx>
        <c:axId val="167090048"/>
        <c:scaling>
          <c:orientation val="minMax"/>
        </c:scaling>
        <c:delete val="0"/>
        <c:axPos val="b"/>
        <c:numFmt formatCode="General" sourceLinked="1"/>
        <c:majorTickMark val="none"/>
        <c:minorTickMark val="none"/>
        <c:tickLblPos val="nextTo"/>
        <c:txPr>
          <a:bodyPr/>
          <a:lstStyle/>
          <a:p>
            <a:pPr>
              <a:defRPr sz="900"/>
            </a:pPr>
            <a:endParaRPr lang="cs-CZ"/>
          </a:p>
        </c:txPr>
        <c:crossAx val="167091584"/>
        <c:crosses val="autoZero"/>
        <c:auto val="1"/>
        <c:lblAlgn val="ctr"/>
        <c:lblOffset val="100"/>
        <c:noMultiLvlLbl val="0"/>
      </c:catAx>
      <c:valAx>
        <c:axId val="1670915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0900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0D9-42E1-9D99-EB5E0C79AA2A}"/>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0D9-42E1-9D99-EB5E0C79AA2A}"/>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0D9-42E1-9D99-EB5E0C79AA2A}"/>
              </c:ext>
            </c:extLst>
          </c:dPt>
          <c:dPt>
            <c:idx val="5"/>
            <c:bubble3D val="0"/>
            <c:extLst xmlns:c16r2="http://schemas.microsoft.com/office/drawing/2015/06/chart">
              <c:ext xmlns:c16="http://schemas.microsoft.com/office/drawing/2014/chart" uri="{C3380CC4-5D6E-409C-BE32-E72D297353CC}">
                <c16:uniqueId val="{00000006-C0D9-42E1-9D99-EB5E0C79AA2A}"/>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0D9-42E1-9D99-EB5E0C79AA2A}"/>
              </c:ext>
            </c:extLst>
          </c:dPt>
          <c:dPt>
            <c:idx val="7"/>
            <c:bubble3D val="0"/>
            <c:extLst xmlns:c16r2="http://schemas.microsoft.com/office/drawing/2015/06/chart">
              <c:ext xmlns:c16="http://schemas.microsoft.com/office/drawing/2014/chart" uri="{C3380CC4-5D6E-409C-BE32-E72D297353CC}">
                <c16:uniqueId val="{00000009-C0D9-42E1-9D99-EB5E0C79AA2A}"/>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0D9-42E1-9D99-EB5E0C79AA2A}"/>
              </c:ext>
            </c:extLst>
          </c:dPt>
          <c:cat>
            <c:numRef>
              <c:f>'8.5'!$O$10:$O$25</c:f>
              <c:numCache>
                <c:formatCode>0.0%</c:formatCode>
                <c:ptCount val="16"/>
              </c:numCache>
            </c:numRef>
          </c:cat>
          <c:val>
            <c:numRef>
              <c:f>'8.5'!$J$10:$J$25</c:f>
              <c:numCache>
                <c:formatCode>0.0</c:formatCode>
                <c:ptCount val="16"/>
              </c:numCache>
            </c:numRef>
          </c:val>
          <c:extLst xmlns:c16r2="http://schemas.microsoft.com/office/drawing/2015/06/chart">
            <c:ext xmlns:c16="http://schemas.microsoft.com/office/drawing/2014/chart" uri="{C3380CC4-5D6E-409C-BE32-E72D297353CC}">
              <c16:uniqueId val="{0000000C-C0D9-42E1-9D99-EB5E0C79AA2A}"/>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98EE-4BD9-BE2F-DFF497B15DD7}"/>
              </c:ext>
            </c:extLst>
          </c:dPt>
          <c:cat>
            <c:numRef>
              <c:f>'8.5'!$O$27:$O$34</c:f>
              <c:numCache>
                <c:formatCode>#,##0.0</c:formatCode>
                <c:ptCount val="8"/>
              </c:numCache>
            </c:numRef>
          </c:cat>
          <c:val>
            <c:numRef>
              <c:f>'8.5'!$J$27:$J$34</c:f>
              <c:numCache>
                <c:formatCode>0.0</c:formatCode>
                <c:ptCount val="8"/>
              </c:numCache>
            </c:numRef>
          </c:val>
          <c:extLst xmlns:c16r2="http://schemas.microsoft.com/office/drawing/2015/06/chart">
            <c:ext xmlns:c16="http://schemas.microsoft.com/office/drawing/2014/chart" uri="{C3380CC4-5D6E-409C-BE32-E72D297353CC}">
              <c16:uniqueId val="{00000001-98EE-4BD9-BE2F-DFF497B15DD7}"/>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08091531021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Duben</c:v>
                </c:pt>
                <c:pt idx="1">
                  <c:v>Květen</c:v>
                </c:pt>
                <c:pt idx="2">
                  <c:v>Červen</c:v>
                </c:pt>
              </c:strCache>
            </c:strRef>
          </c:cat>
          <c:val>
            <c:numRef>
              <c:f>'8.6'!$L$28:$N$28</c:f>
              <c:numCache>
                <c:formatCode>#,##0.0</c:formatCode>
                <c:ptCount val="3"/>
                <c:pt idx="0">
                  <c:v>51565.845999999998</c:v>
                </c:pt>
                <c:pt idx="1">
                  <c:v>54217.504000000001</c:v>
                </c:pt>
                <c:pt idx="2">
                  <c:v>51928.231999999996</c:v>
                </c:pt>
              </c:numCache>
            </c:numRef>
          </c:val>
          <c:extLst xmlns:c16r2="http://schemas.microsoft.com/office/drawing/2015/06/chart">
            <c:ext xmlns:c16="http://schemas.microsoft.com/office/drawing/2014/chart" uri="{C3380CC4-5D6E-409C-BE32-E72D297353CC}">
              <c16:uniqueId val="{00000000-AB60-4BC2-95EE-3B31B5332A16}"/>
            </c:ext>
          </c:extLst>
        </c:ser>
        <c:ser>
          <c:idx val="1"/>
          <c:order val="1"/>
          <c:tx>
            <c:strRef>
              <c:f>'8.6'!$K$29</c:f>
              <c:strCache>
                <c:ptCount val="1"/>
                <c:pt idx="0">
                  <c:v>Energetika</c:v>
                </c:pt>
              </c:strCache>
            </c:strRef>
          </c:tx>
          <c:invertIfNegative val="0"/>
          <c:cat>
            <c:strRef>
              <c:f>'8.6'!$L$27:$N$27</c:f>
              <c:strCache>
                <c:ptCount val="3"/>
                <c:pt idx="0">
                  <c:v>Duben</c:v>
                </c:pt>
                <c:pt idx="1">
                  <c:v>Květen</c:v>
                </c:pt>
                <c:pt idx="2">
                  <c:v>Červen</c:v>
                </c:pt>
              </c:strCache>
            </c:strRef>
          </c:cat>
          <c:val>
            <c:numRef>
              <c:f>'8.6'!$L$29:$N$29</c:f>
              <c:numCache>
                <c:formatCode>#,##0.0</c:formatCode>
                <c:ptCount val="3"/>
                <c:pt idx="0">
                  <c:v>27855.71</c:v>
                </c:pt>
                <c:pt idx="1">
                  <c:v>31754.879999999997</c:v>
                </c:pt>
                <c:pt idx="2">
                  <c:v>24623.949999999997</c:v>
                </c:pt>
              </c:numCache>
            </c:numRef>
          </c:val>
          <c:extLst xmlns:c16r2="http://schemas.microsoft.com/office/drawing/2015/06/chart">
            <c:ext xmlns:c16="http://schemas.microsoft.com/office/drawing/2014/chart" uri="{C3380CC4-5D6E-409C-BE32-E72D297353CC}">
              <c16:uniqueId val="{00000001-AB60-4BC2-95EE-3B31B5332A16}"/>
            </c:ext>
          </c:extLst>
        </c:ser>
        <c:ser>
          <c:idx val="2"/>
          <c:order val="2"/>
          <c:tx>
            <c:strRef>
              <c:f>'8.6'!$K$30</c:f>
              <c:strCache>
                <c:ptCount val="1"/>
                <c:pt idx="0">
                  <c:v>Doprava</c:v>
                </c:pt>
              </c:strCache>
            </c:strRef>
          </c:tx>
          <c:invertIfNegative val="0"/>
          <c:cat>
            <c:strRef>
              <c:f>'8.6'!$L$27:$N$27</c:f>
              <c:strCache>
                <c:ptCount val="3"/>
                <c:pt idx="0">
                  <c:v>Duben</c:v>
                </c:pt>
                <c:pt idx="1">
                  <c:v>Květen</c:v>
                </c:pt>
                <c:pt idx="2">
                  <c:v>Červen</c:v>
                </c:pt>
              </c:strCache>
            </c:strRef>
          </c:cat>
          <c:val>
            <c:numRef>
              <c:f>'8.6'!$L$30:$N$30</c:f>
              <c:numCache>
                <c:formatCode>#,##0.0</c:formatCode>
                <c:ptCount val="3"/>
                <c:pt idx="0">
                  <c:v>1318</c:v>
                </c:pt>
                <c:pt idx="1">
                  <c:v>885.8</c:v>
                </c:pt>
                <c:pt idx="2">
                  <c:v>301</c:v>
                </c:pt>
              </c:numCache>
            </c:numRef>
          </c:val>
          <c:extLst xmlns:c16r2="http://schemas.microsoft.com/office/drawing/2015/06/chart">
            <c:ext xmlns:c16="http://schemas.microsoft.com/office/drawing/2014/chart" uri="{C3380CC4-5D6E-409C-BE32-E72D297353CC}">
              <c16:uniqueId val="{00000002-AB60-4BC2-95EE-3B31B5332A16}"/>
            </c:ext>
          </c:extLst>
        </c:ser>
        <c:ser>
          <c:idx val="3"/>
          <c:order val="3"/>
          <c:tx>
            <c:strRef>
              <c:f>'8.6'!$K$31</c:f>
              <c:strCache>
                <c:ptCount val="1"/>
                <c:pt idx="0">
                  <c:v>Stavebnictví</c:v>
                </c:pt>
              </c:strCache>
            </c:strRef>
          </c:tx>
          <c:invertIfNegative val="0"/>
          <c:cat>
            <c:strRef>
              <c:f>'8.6'!$L$27:$N$27</c:f>
              <c:strCache>
                <c:ptCount val="3"/>
                <c:pt idx="0">
                  <c:v>Duben</c:v>
                </c:pt>
                <c:pt idx="1">
                  <c:v>Květen</c:v>
                </c:pt>
                <c:pt idx="2">
                  <c:v>Červen</c:v>
                </c:pt>
              </c:strCache>
            </c:strRef>
          </c:cat>
          <c:val>
            <c:numRef>
              <c:f>'8.6'!$L$31:$N$31</c:f>
              <c:numCache>
                <c:formatCode>#,##0.0</c:formatCode>
                <c:ptCount val="3"/>
                <c:pt idx="0">
                  <c:v>608</c:v>
                </c:pt>
                <c:pt idx="1">
                  <c:v>395.9</c:v>
                </c:pt>
                <c:pt idx="2">
                  <c:v>115.2</c:v>
                </c:pt>
              </c:numCache>
            </c:numRef>
          </c:val>
          <c:extLst xmlns:c16r2="http://schemas.microsoft.com/office/drawing/2015/06/chart">
            <c:ext xmlns:c16="http://schemas.microsoft.com/office/drawing/2014/chart" uri="{C3380CC4-5D6E-409C-BE32-E72D297353CC}">
              <c16:uniqueId val="{00000003-AB60-4BC2-95EE-3B31B5332A16}"/>
            </c:ext>
          </c:extLst>
        </c:ser>
        <c:ser>
          <c:idx val="4"/>
          <c:order val="4"/>
          <c:tx>
            <c:strRef>
              <c:f>'8.6'!$K$32</c:f>
              <c:strCache>
                <c:ptCount val="1"/>
                <c:pt idx="0">
                  <c:v>Zemědělství a lesnictví</c:v>
                </c:pt>
              </c:strCache>
            </c:strRef>
          </c:tx>
          <c:invertIfNegative val="0"/>
          <c:cat>
            <c:strRef>
              <c:f>'8.6'!$L$27:$N$27</c:f>
              <c:strCache>
                <c:ptCount val="3"/>
                <c:pt idx="0">
                  <c:v>Duben</c:v>
                </c:pt>
                <c:pt idx="1">
                  <c:v>Květen</c:v>
                </c:pt>
                <c:pt idx="2">
                  <c:v>Červen</c:v>
                </c:pt>
              </c:strCache>
            </c:strRef>
          </c:cat>
          <c:val>
            <c:numRef>
              <c:f>'8.6'!$L$32:$N$32</c:f>
              <c:numCache>
                <c:formatCode>#,##0.0</c:formatCode>
                <c:ptCount val="3"/>
                <c:pt idx="0">
                  <c:v>83</c:v>
                </c:pt>
                <c:pt idx="1">
                  <c:v>37</c:v>
                </c:pt>
                <c:pt idx="2">
                  <c:v>17</c:v>
                </c:pt>
              </c:numCache>
            </c:numRef>
          </c:val>
          <c:extLst xmlns:c16r2="http://schemas.microsoft.com/office/drawing/2015/06/chart">
            <c:ext xmlns:c16="http://schemas.microsoft.com/office/drawing/2014/chart" uri="{C3380CC4-5D6E-409C-BE32-E72D297353CC}">
              <c16:uniqueId val="{00000004-AB60-4BC2-95EE-3B31B5332A16}"/>
            </c:ext>
          </c:extLst>
        </c:ser>
        <c:ser>
          <c:idx val="5"/>
          <c:order val="5"/>
          <c:tx>
            <c:strRef>
              <c:f>'8.6'!$K$33</c:f>
              <c:strCache>
                <c:ptCount val="1"/>
                <c:pt idx="0">
                  <c:v>Domácnosti</c:v>
                </c:pt>
              </c:strCache>
            </c:strRef>
          </c:tx>
          <c:invertIfNegative val="0"/>
          <c:cat>
            <c:strRef>
              <c:f>'8.6'!$L$27:$N$27</c:f>
              <c:strCache>
                <c:ptCount val="3"/>
                <c:pt idx="0">
                  <c:v>Duben</c:v>
                </c:pt>
                <c:pt idx="1">
                  <c:v>Květen</c:v>
                </c:pt>
                <c:pt idx="2">
                  <c:v>Červen</c:v>
                </c:pt>
              </c:strCache>
            </c:strRef>
          </c:cat>
          <c:val>
            <c:numRef>
              <c:f>'8.6'!$L$33:$N$33</c:f>
              <c:numCache>
                <c:formatCode>#,##0.0</c:formatCode>
                <c:ptCount val="3"/>
                <c:pt idx="0">
                  <c:v>121529.65400000002</c:v>
                </c:pt>
                <c:pt idx="1">
                  <c:v>88605.27899999998</c:v>
                </c:pt>
                <c:pt idx="2">
                  <c:v>42002.342999999993</c:v>
                </c:pt>
              </c:numCache>
            </c:numRef>
          </c:val>
          <c:extLst xmlns:c16r2="http://schemas.microsoft.com/office/drawing/2015/06/chart">
            <c:ext xmlns:c16="http://schemas.microsoft.com/office/drawing/2014/chart" uri="{C3380CC4-5D6E-409C-BE32-E72D297353CC}">
              <c16:uniqueId val="{00000005-AB60-4BC2-95EE-3B31B5332A16}"/>
            </c:ext>
          </c:extLst>
        </c:ser>
        <c:ser>
          <c:idx val="6"/>
          <c:order val="6"/>
          <c:tx>
            <c:strRef>
              <c:f>'8.6'!$K$34</c:f>
              <c:strCache>
                <c:ptCount val="1"/>
                <c:pt idx="0">
                  <c:v>Obchod, služby, školství, zdravotnictví</c:v>
                </c:pt>
              </c:strCache>
            </c:strRef>
          </c:tx>
          <c:invertIfNegative val="0"/>
          <c:cat>
            <c:strRef>
              <c:f>'8.6'!$L$27:$N$27</c:f>
              <c:strCache>
                <c:ptCount val="3"/>
                <c:pt idx="0">
                  <c:v>Duben</c:v>
                </c:pt>
                <c:pt idx="1">
                  <c:v>Květen</c:v>
                </c:pt>
                <c:pt idx="2">
                  <c:v>Červen</c:v>
                </c:pt>
              </c:strCache>
            </c:strRef>
          </c:cat>
          <c:val>
            <c:numRef>
              <c:f>'8.6'!$L$34:$N$34</c:f>
              <c:numCache>
                <c:formatCode>#,##0.0</c:formatCode>
                <c:ptCount val="3"/>
                <c:pt idx="0">
                  <c:v>62393.46699999999</c:v>
                </c:pt>
                <c:pt idx="1">
                  <c:v>46429.826000000001</c:v>
                </c:pt>
                <c:pt idx="2">
                  <c:v>19785.900000000005</c:v>
                </c:pt>
              </c:numCache>
            </c:numRef>
          </c:val>
          <c:extLst xmlns:c16r2="http://schemas.microsoft.com/office/drawing/2015/06/chart">
            <c:ext xmlns:c16="http://schemas.microsoft.com/office/drawing/2014/chart" uri="{C3380CC4-5D6E-409C-BE32-E72D297353CC}">
              <c16:uniqueId val="{00000006-AB60-4BC2-95EE-3B31B5332A16}"/>
            </c:ext>
          </c:extLst>
        </c:ser>
        <c:ser>
          <c:idx val="7"/>
          <c:order val="7"/>
          <c:tx>
            <c:strRef>
              <c:f>'8.6'!$K$35</c:f>
              <c:strCache>
                <c:ptCount val="1"/>
                <c:pt idx="0">
                  <c:v>Ostatní</c:v>
                </c:pt>
              </c:strCache>
            </c:strRef>
          </c:tx>
          <c:invertIfNegative val="0"/>
          <c:cat>
            <c:strRef>
              <c:f>'8.6'!$L$27:$N$27</c:f>
              <c:strCache>
                <c:ptCount val="3"/>
                <c:pt idx="0">
                  <c:v>Duben</c:v>
                </c:pt>
                <c:pt idx="1">
                  <c:v>Květen</c:v>
                </c:pt>
                <c:pt idx="2">
                  <c:v>Červen</c:v>
                </c:pt>
              </c:strCache>
            </c:strRef>
          </c:cat>
          <c:val>
            <c:numRef>
              <c:f>'8.6'!$L$35:$N$35</c:f>
              <c:numCache>
                <c:formatCode>#,##0.0</c:formatCode>
                <c:ptCount val="3"/>
                <c:pt idx="0">
                  <c:v>1491.2139999999999</c:v>
                </c:pt>
                <c:pt idx="1">
                  <c:v>968.55799999999988</c:v>
                </c:pt>
                <c:pt idx="2">
                  <c:v>450.68199999999996</c:v>
                </c:pt>
              </c:numCache>
            </c:numRef>
          </c:val>
          <c:extLst xmlns:c16r2="http://schemas.microsoft.com/office/drawing/2015/06/chart">
            <c:ext xmlns:c16="http://schemas.microsoft.com/office/drawing/2014/chart" uri="{C3380CC4-5D6E-409C-BE32-E72D297353CC}">
              <c16:uniqueId val="{00000007-AB60-4BC2-95EE-3B31B5332A16}"/>
            </c:ext>
          </c:extLst>
        </c:ser>
        <c:dLbls>
          <c:showLegendKey val="0"/>
          <c:showVal val="0"/>
          <c:showCatName val="0"/>
          <c:showSerName val="0"/>
          <c:showPercent val="0"/>
          <c:showBubbleSize val="0"/>
        </c:dLbls>
        <c:gapWidth val="150"/>
        <c:overlap val="100"/>
        <c:axId val="166976128"/>
        <c:axId val="166982016"/>
      </c:barChart>
      <c:catAx>
        <c:axId val="166976128"/>
        <c:scaling>
          <c:orientation val="minMax"/>
        </c:scaling>
        <c:delete val="0"/>
        <c:axPos val="b"/>
        <c:numFmt formatCode="General" sourceLinked="1"/>
        <c:majorTickMark val="none"/>
        <c:minorTickMark val="none"/>
        <c:tickLblPos val="nextTo"/>
        <c:txPr>
          <a:bodyPr/>
          <a:lstStyle/>
          <a:p>
            <a:pPr>
              <a:defRPr sz="900"/>
            </a:pPr>
            <a:endParaRPr lang="cs-CZ"/>
          </a:p>
        </c:txPr>
        <c:crossAx val="166982016"/>
        <c:crosses val="autoZero"/>
        <c:auto val="1"/>
        <c:lblAlgn val="ctr"/>
        <c:lblOffset val="100"/>
        <c:noMultiLvlLbl val="0"/>
      </c:catAx>
      <c:valAx>
        <c:axId val="1669820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9761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2.5506679374857184E-2</c:v>
                </c:pt>
              </c:numCache>
            </c:numRef>
          </c:val>
          <c:extLst xmlns:c16r2="http://schemas.microsoft.com/office/drawing/2015/06/chart">
            <c:ext xmlns:c16="http://schemas.microsoft.com/office/drawing/2014/chart" uri="{C3380CC4-5D6E-409C-BE32-E72D297353CC}">
              <c16:uniqueId val="{00000000-CCA8-4798-B065-206F87F26470}"/>
            </c:ext>
          </c:extLst>
        </c:ser>
        <c:ser>
          <c:idx val="1"/>
          <c:order val="1"/>
          <c:tx>
            <c:strRef>
              <c:f>'8.6'!$L$41</c:f>
              <c:strCache>
                <c:ptCount val="1"/>
                <c:pt idx="0">
                  <c:v>Výroba tepla brutto</c:v>
                </c:pt>
              </c:strCache>
            </c:strRef>
          </c:tx>
          <c:invertIfNegative val="0"/>
          <c:val>
            <c:numRef>
              <c:f>'8.6'!$M$41</c:f>
              <c:numCache>
                <c:formatCode>0.0%</c:formatCode>
                <c:ptCount val="1"/>
                <c:pt idx="0">
                  <c:v>2.5053779938786588E-2</c:v>
                </c:pt>
              </c:numCache>
            </c:numRef>
          </c:val>
          <c:extLst xmlns:c16r2="http://schemas.microsoft.com/office/drawing/2015/06/chart">
            <c:ext xmlns:c16="http://schemas.microsoft.com/office/drawing/2014/chart" uri="{C3380CC4-5D6E-409C-BE32-E72D297353CC}">
              <c16:uniqueId val="{00000001-CCA8-4798-B065-206F87F26470}"/>
            </c:ext>
          </c:extLst>
        </c:ser>
        <c:ser>
          <c:idx val="2"/>
          <c:order val="2"/>
          <c:tx>
            <c:strRef>
              <c:f>'8.6'!$L$42</c:f>
              <c:strCache>
                <c:ptCount val="1"/>
                <c:pt idx="0">
                  <c:v>Dodávky tepla</c:v>
                </c:pt>
              </c:strCache>
            </c:strRef>
          </c:tx>
          <c:invertIfNegative val="0"/>
          <c:val>
            <c:numRef>
              <c:f>'8.6'!$M$42</c:f>
              <c:numCache>
                <c:formatCode>0.0%</c:formatCode>
                <c:ptCount val="1"/>
                <c:pt idx="0">
                  <c:v>3.6572510638376597E-2</c:v>
                </c:pt>
              </c:numCache>
            </c:numRef>
          </c:val>
          <c:extLst xmlns:c16r2="http://schemas.microsoft.com/office/drawing/2015/06/chart">
            <c:ext xmlns:c16="http://schemas.microsoft.com/office/drawing/2014/chart" uri="{C3380CC4-5D6E-409C-BE32-E72D297353CC}">
              <c16:uniqueId val="{00000002-CCA8-4798-B065-206F87F26470}"/>
            </c:ext>
          </c:extLst>
        </c:ser>
        <c:dLbls>
          <c:showLegendKey val="0"/>
          <c:showVal val="0"/>
          <c:showCatName val="0"/>
          <c:showSerName val="0"/>
          <c:showPercent val="0"/>
          <c:showBubbleSize val="0"/>
        </c:dLbls>
        <c:gapWidth val="150"/>
        <c:axId val="167012992"/>
        <c:axId val="167018880"/>
      </c:barChart>
      <c:catAx>
        <c:axId val="167012992"/>
        <c:scaling>
          <c:orientation val="maxMin"/>
        </c:scaling>
        <c:delete val="0"/>
        <c:axPos val="l"/>
        <c:numFmt formatCode="General" sourceLinked="1"/>
        <c:majorTickMark val="none"/>
        <c:minorTickMark val="none"/>
        <c:tickLblPos val="none"/>
        <c:crossAx val="167018880"/>
        <c:crosses val="autoZero"/>
        <c:auto val="1"/>
        <c:lblAlgn val="ctr"/>
        <c:lblOffset val="100"/>
        <c:noMultiLvlLbl val="0"/>
      </c:catAx>
      <c:valAx>
        <c:axId val="16701888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70129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42533616419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Duben</c:v>
                </c:pt>
                <c:pt idx="1">
                  <c:v>Květen</c:v>
                </c:pt>
                <c:pt idx="2">
                  <c:v>Červen</c:v>
                </c:pt>
              </c:strCache>
            </c:strRef>
          </c:cat>
          <c:val>
            <c:numRef>
              <c:f>'8.6'!$L$10:$N$10</c:f>
              <c:numCache>
                <c:formatCode>#,##0.0</c:formatCode>
                <c:ptCount val="3"/>
                <c:pt idx="0">
                  <c:v>68378.159999999989</c:v>
                </c:pt>
                <c:pt idx="1">
                  <c:v>81152.579999999987</c:v>
                </c:pt>
                <c:pt idx="2">
                  <c:v>20734.900000000001</c:v>
                </c:pt>
              </c:numCache>
            </c:numRef>
          </c:val>
          <c:extLst xmlns:c16r2="http://schemas.microsoft.com/office/drawing/2015/06/chart">
            <c:ext xmlns:c16="http://schemas.microsoft.com/office/drawing/2014/chart" uri="{C3380CC4-5D6E-409C-BE32-E72D297353CC}">
              <c16:uniqueId val="{00000000-18DA-448C-ACE6-6E92A527C649}"/>
            </c:ext>
          </c:extLst>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Duben</c:v>
                </c:pt>
                <c:pt idx="1">
                  <c:v>Květen</c:v>
                </c:pt>
                <c:pt idx="2">
                  <c:v>Červen</c:v>
                </c:pt>
              </c:strCache>
            </c:strRef>
          </c:cat>
          <c:val>
            <c:numRef>
              <c:f>'8.6'!$L$11:$N$11</c:f>
              <c:numCache>
                <c:formatCode>#,##0.0</c:formatCode>
                <c:ptCount val="3"/>
                <c:pt idx="0">
                  <c:v>5045.7190000000001</c:v>
                </c:pt>
                <c:pt idx="1">
                  <c:v>4713.665</c:v>
                </c:pt>
                <c:pt idx="2">
                  <c:v>3222.6519999999996</c:v>
                </c:pt>
              </c:numCache>
            </c:numRef>
          </c:val>
          <c:extLst xmlns:c16r2="http://schemas.microsoft.com/office/drawing/2015/06/chart">
            <c:ext xmlns:c16="http://schemas.microsoft.com/office/drawing/2014/chart" uri="{C3380CC4-5D6E-409C-BE32-E72D297353CC}">
              <c16:uniqueId val="{00000001-18DA-448C-ACE6-6E92A527C649}"/>
            </c:ext>
          </c:extLst>
        </c:ser>
        <c:ser>
          <c:idx val="2"/>
          <c:order val="2"/>
          <c:tx>
            <c:strRef>
              <c:f>'8.6'!$K$12</c:f>
              <c:strCache>
                <c:ptCount val="1"/>
                <c:pt idx="0">
                  <c:v>Černé uhlí</c:v>
                </c:pt>
              </c:strCache>
            </c:strRef>
          </c:tx>
          <c:spPr>
            <a:solidFill>
              <a:schemeClr val="tx1"/>
            </a:solidFill>
          </c:spPr>
          <c:invertIfNegative val="0"/>
          <c:cat>
            <c:strRef>
              <c:f>'8.6'!$L$9:$N$9</c:f>
              <c:strCache>
                <c:ptCount val="3"/>
                <c:pt idx="0">
                  <c:v>Duben</c:v>
                </c:pt>
                <c:pt idx="1">
                  <c:v>Květen</c:v>
                </c:pt>
                <c:pt idx="2">
                  <c:v>Červen</c:v>
                </c:pt>
              </c:strCache>
            </c:strRef>
          </c:cat>
          <c:val>
            <c:numRef>
              <c:f>'8.6'!$L$12:$N$12</c:f>
              <c:numCache>
                <c:formatCode>#,##0.0</c:formatCode>
                <c:ptCount val="3"/>
                <c:pt idx="0">
                  <c:v>10233.24</c:v>
                </c:pt>
                <c:pt idx="1">
                  <c:v>2572.48</c:v>
                </c:pt>
                <c:pt idx="2">
                  <c:v>4840.08</c:v>
                </c:pt>
              </c:numCache>
            </c:numRef>
          </c:val>
          <c:extLst xmlns:c16r2="http://schemas.microsoft.com/office/drawing/2015/06/chart">
            <c:ext xmlns:c16="http://schemas.microsoft.com/office/drawing/2014/chart" uri="{C3380CC4-5D6E-409C-BE32-E72D297353CC}">
              <c16:uniqueId val="{00000002-18DA-448C-ACE6-6E92A527C649}"/>
            </c:ext>
          </c:extLst>
        </c:ser>
        <c:ser>
          <c:idx val="3"/>
          <c:order val="3"/>
          <c:tx>
            <c:strRef>
              <c:f>'8.6'!$K$13</c:f>
              <c:strCache>
                <c:ptCount val="1"/>
                <c:pt idx="0">
                  <c:v>Elektrická energie</c:v>
                </c:pt>
              </c:strCache>
            </c:strRef>
          </c:tx>
          <c:invertIfNegative val="0"/>
          <c:cat>
            <c:strRef>
              <c:f>'8.6'!$L$9:$N$9</c:f>
              <c:strCache>
                <c:ptCount val="3"/>
                <c:pt idx="0">
                  <c:v>Duben</c:v>
                </c:pt>
                <c:pt idx="1">
                  <c:v>Květen</c:v>
                </c:pt>
                <c:pt idx="2">
                  <c:v>Červen</c:v>
                </c:pt>
              </c:strCache>
            </c:strRef>
          </c:cat>
          <c:val>
            <c:numRef>
              <c:f>'8.6'!$L$13:$N$13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18DA-448C-ACE6-6E92A527C649}"/>
            </c:ext>
          </c:extLst>
        </c:ser>
        <c:ser>
          <c:idx val="4"/>
          <c:order val="4"/>
          <c:tx>
            <c:strRef>
              <c:f>'8.6'!$K$14</c:f>
              <c:strCache>
                <c:ptCount val="1"/>
                <c:pt idx="0">
                  <c:v>Energie prostředí (tepelné čerpadlo)</c:v>
                </c:pt>
              </c:strCache>
            </c:strRef>
          </c:tx>
          <c:invertIfNegative val="0"/>
          <c:cat>
            <c:strRef>
              <c:f>'8.6'!$L$9:$N$9</c:f>
              <c:strCache>
                <c:ptCount val="3"/>
                <c:pt idx="0">
                  <c:v>Duben</c:v>
                </c:pt>
                <c:pt idx="1">
                  <c:v>Květen</c:v>
                </c:pt>
                <c:pt idx="2">
                  <c:v>Červen</c:v>
                </c:pt>
              </c:strCache>
            </c:strRef>
          </c:cat>
          <c:val>
            <c:numRef>
              <c:f>'8.6'!$L$14:$N$14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18DA-448C-ACE6-6E92A527C649}"/>
            </c:ext>
          </c:extLst>
        </c:ser>
        <c:ser>
          <c:idx val="5"/>
          <c:order val="5"/>
          <c:tx>
            <c:strRef>
              <c:f>'8.6'!$K$15</c:f>
              <c:strCache>
                <c:ptCount val="1"/>
                <c:pt idx="0">
                  <c:v>Energie Slunce (solární kolektor)</c:v>
                </c:pt>
              </c:strCache>
            </c:strRef>
          </c:tx>
          <c:invertIfNegative val="0"/>
          <c:cat>
            <c:strRef>
              <c:f>'8.6'!$L$9:$N$9</c:f>
              <c:strCache>
                <c:ptCount val="3"/>
                <c:pt idx="0">
                  <c:v>Duben</c:v>
                </c:pt>
                <c:pt idx="1">
                  <c:v>Květen</c:v>
                </c:pt>
                <c:pt idx="2">
                  <c:v>Červen</c:v>
                </c:pt>
              </c:strCache>
            </c:strRef>
          </c:cat>
          <c:val>
            <c:numRef>
              <c:f>'8.6'!$L$15:$N$15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18DA-448C-ACE6-6E92A527C649}"/>
            </c:ext>
          </c:extLst>
        </c:ser>
        <c:ser>
          <c:idx val="6"/>
          <c:order val="6"/>
          <c:tx>
            <c:strRef>
              <c:f>'8.6'!$K$16</c:f>
              <c:strCache>
                <c:ptCount val="1"/>
                <c:pt idx="0">
                  <c:v>Hnědé uhlí</c:v>
                </c:pt>
              </c:strCache>
            </c:strRef>
          </c:tx>
          <c:spPr>
            <a:solidFill>
              <a:srgbClr val="6E4932"/>
            </a:solidFill>
          </c:spPr>
          <c:invertIfNegative val="0"/>
          <c:cat>
            <c:strRef>
              <c:f>'8.6'!$L$9:$N$9</c:f>
              <c:strCache>
                <c:ptCount val="3"/>
                <c:pt idx="0">
                  <c:v>Duben</c:v>
                </c:pt>
                <c:pt idx="1">
                  <c:v>Květen</c:v>
                </c:pt>
                <c:pt idx="2">
                  <c:v>Červen</c:v>
                </c:pt>
              </c:strCache>
            </c:strRef>
          </c:cat>
          <c:val>
            <c:numRef>
              <c:f>'8.6'!$L$16:$N$16</c:f>
              <c:numCache>
                <c:formatCode>#,##0.0</c:formatCode>
                <c:ptCount val="3"/>
                <c:pt idx="0">
                  <c:v>67087.06</c:v>
                </c:pt>
                <c:pt idx="1">
                  <c:v>42001.34</c:v>
                </c:pt>
                <c:pt idx="2">
                  <c:v>58746.380000000005</c:v>
                </c:pt>
              </c:numCache>
            </c:numRef>
          </c:val>
          <c:extLst xmlns:c16r2="http://schemas.microsoft.com/office/drawing/2015/06/chart">
            <c:ext xmlns:c16="http://schemas.microsoft.com/office/drawing/2014/chart" uri="{C3380CC4-5D6E-409C-BE32-E72D297353CC}">
              <c16:uniqueId val="{00000006-18DA-448C-ACE6-6E92A527C649}"/>
            </c:ext>
          </c:extLst>
        </c:ser>
        <c:ser>
          <c:idx val="7"/>
          <c:order val="7"/>
          <c:tx>
            <c:strRef>
              <c:f>'8.6'!$K$17</c:f>
              <c:strCache>
                <c:ptCount val="1"/>
                <c:pt idx="0">
                  <c:v>Jaderné palivo</c:v>
                </c:pt>
              </c:strCache>
            </c:strRef>
          </c:tx>
          <c:invertIfNegative val="0"/>
          <c:cat>
            <c:strRef>
              <c:f>'8.6'!$L$9:$N$9</c:f>
              <c:strCache>
                <c:ptCount val="3"/>
                <c:pt idx="0">
                  <c:v>Duben</c:v>
                </c:pt>
                <c:pt idx="1">
                  <c:v>Květen</c:v>
                </c:pt>
                <c:pt idx="2">
                  <c:v>Červen</c:v>
                </c:pt>
              </c:strCache>
            </c:strRef>
          </c:cat>
          <c:val>
            <c:numRef>
              <c:f>'8.6'!$L$17:$N$17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18DA-448C-ACE6-6E92A527C649}"/>
            </c:ext>
          </c:extLst>
        </c:ser>
        <c:ser>
          <c:idx val="8"/>
          <c:order val="8"/>
          <c:tx>
            <c:strRef>
              <c:f>'8.6'!$K$18</c:f>
              <c:strCache>
                <c:ptCount val="1"/>
                <c:pt idx="0">
                  <c:v>Koks</c:v>
                </c:pt>
              </c:strCache>
            </c:strRef>
          </c:tx>
          <c:invertIfNegative val="0"/>
          <c:cat>
            <c:strRef>
              <c:f>'8.6'!$L$9:$N$9</c:f>
              <c:strCache>
                <c:ptCount val="3"/>
                <c:pt idx="0">
                  <c:v>Duben</c:v>
                </c:pt>
                <c:pt idx="1">
                  <c:v>Květen</c:v>
                </c:pt>
                <c:pt idx="2">
                  <c:v>Červen</c:v>
                </c:pt>
              </c:strCache>
            </c:strRef>
          </c:cat>
          <c:val>
            <c:numRef>
              <c:f>'8.6'!$L$18:$N$18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18DA-448C-ACE6-6E92A527C649}"/>
            </c:ext>
          </c:extLst>
        </c:ser>
        <c:ser>
          <c:idx val="9"/>
          <c:order val="9"/>
          <c:tx>
            <c:strRef>
              <c:f>'8.6'!$K$19</c:f>
              <c:strCache>
                <c:ptCount val="1"/>
                <c:pt idx="0">
                  <c:v>Odpadní teplo</c:v>
                </c:pt>
              </c:strCache>
            </c:strRef>
          </c:tx>
          <c:invertIfNegative val="0"/>
          <c:cat>
            <c:strRef>
              <c:f>'8.6'!$L$9:$N$9</c:f>
              <c:strCache>
                <c:ptCount val="3"/>
                <c:pt idx="0">
                  <c:v>Duben</c:v>
                </c:pt>
                <c:pt idx="1">
                  <c:v>Květen</c:v>
                </c:pt>
                <c:pt idx="2">
                  <c:v>Červen</c:v>
                </c:pt>
              </c:strCache>
            </c:strRef>
          </c:cat>
          <c:val>
            <c:numRef>
              <c:f>'8.6'!$L$19:$N$19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18DA-448C-ACE6-6E92A527C649}"/>
            </c:ext>
          </c:extLst>
        </c:ser>
        <c:ser>
          <c:idx val="10"/>
          <c:order val="10"/>
          <c:tx>
            <c:strRef>
              <c:f>'8.6'!$K$20</c:f>
              <c:strCache>
                <c:ptCount val="1"/>
                <c:pt idx="0">
                  <c:v>Ostatní kapalná paliva</c:v>
                </c:pt>
              </c:strCache>
            </c:strRef>
          </c:tx>
          <c:invertIfNegative val="0"/>
          <c:cat>
            <c:strRef>
              <c:f>'8.6'!$L$9:$N$9</c:f>
              <c:strCache>
                <c:ptCount val="3"/>
                <c:pt idx="0">
                  <c:v>Duben</c:v>
                </c:pt>
                <c:pt idx="1">
                  <c:v>Květen</c:v>
                </c:pt>
                <c:pt idx="2">
                  <c:v>Červen</c:v>
                </c:pt>
              </c:strCache>
            </c:strRef>
          </c:cat>
          <c:val>
            <c:numRef>
              <c:f>'8.6'!$L$20:$N$20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18DA-448C-ACE6-6E92A527C649}"/>
            </c:ext>
          </c:extLst>
        </c:ser>
        <c:ser>
          <c:idx val="11"/>
          <c:order val="11"/>
          <c:tx>
            <c:strRef>
              <c:f>'8.6'!$K$21</c:f>
              <c:strCache>
                <c:ptCount val="1"/>
                <c:pt idx="0">
                  <c:v>Ostatní pevná paliva</c:v>
                </c:pt>
              </c:strCache>
            </c:strRef>
          </c:tx>
          <c:invertIfNegative val="0"/>
          <c:cat>
            <c:strRef>
              <c:f>'8.6'!$L$9:$N$9</c:f>
              <c:strCache>
                <c:ptCount val="3"/>
                <c:pt idx="0">
                  <c:v>Duben</c:v>
                </c:pt>
                <c:pt idx="1">
                  <c:v>Květen</c:v>
                </c:pt>
                <c:pt idx="2">
                  <c:v>Červen</c:v>
                </c:pt>
              </c:strCache>
            </c:strRef>
          </c:cat>
          <c:val>
            <c:numRef>
              <c:f>'8.6'!$L$21:$N$21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18DA-448C-ACE6-6E92A527C649}"/>
            </c:ext>
          </c:extLst>
        </c:ser>
        <c:ser>
          <c:idx val="12"/>
          <c:order val="12"/>
          <c:tx>
            <c:strRef>
              <c:f>'8.6'!$K$22</c:f>
              <c:strCache>
                <c:ptCount val="1"/>
                <c:pt idx="0">
                  <c:v>Ostatní plyny</c:v>
                </c:pt>
              </c:strCache>
            </c:strRef>
          </c:tx>
          <c:invertIfNegative val="0"/>
          <c:cat>
            <c:strRef>
              <c:f>'8.6'!$L$9:$N$9</c:f>
              <c:strCache>
                <c:ptCount val="3"/>
                <c:pt idx="0">
                  <c:v>Duben</c:v>
                </c:pt>
                <c:pt idx="1">
                  <c:v>Květen</c:v>
                </c:pt>
                <c:pt idx="2">
                  <c:v>Červen</c:v>
                </c:pt>
              </c:strCache>
            </c:strRef>
          </c:cat>
          <c:val>
            <c:numRef>
              <c:f>'8.6'!$L$22:$N$22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18DA-448C-ACE6-6E92A527C649}"/>
            </c:ext>
          </c:extLst>
        </c:ser>
        <c:ser>
          <c:idx val="13"/>
          <c:order val="13"/>
          <c:tx>
            <c:strRef>
              <c:f>'8.6'!$K$23</c:f>
              <c:strCache>
                <c:ptCount val="1"/>
                <c:pt idx="0">
                  <c:v>Ostatní</c:v>
                </c:pt>
              </c:strCache>
            </c:strRef>
          </c:tx>
          <c:invertIfNegative val="0"/>
          <c:cat>
            <c:strRef>
              <c:f>'8.6'!$L$9:$N$9</c:f>
              <c:strCache>
                <c:ptCount val="3"/>
                <c:pt idx="0">
                  <c:v>Duben</c:v>
                </c:pt>
                <c:pt idx="1">
                  <c:v>Květen</c:v>
                </c:pt>
                <c:pt idx="2">
                  <c:v>Červen</c:v>
                </c:pt>
              </c:strCache>
            </c:strRef>
          </c:cat>
          <c:val>
            <c:numRef>
              <c:f>'8.6'!$L$23:$N$23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18DA-448C-ACE6-6E92A527C649}"/>
            </c:ext>
          </c:extLst>
        </c:ser>
        <c:ser>
          <c:idx val="14"/>
          <c:order val="14"/>
          <c:tx>
            <c:strRef>
              <c:f>'8.6'!$K$24</c:f>
              <c:strCache>
                <c:ptCount val="1"/>
                <c:pt idx="0">
                  <c:v>Topné oleje</c:v>
                </c:pt>
              </c:strCache>
            </c:strRef>
          </c:tx>
          <c:invertIfNegative val="0"/>
          <c:cat>
            <c:strRef>
              <c:f>'8.6'!$L$9:$N$9</c:f>
              <c:strCache>
                <c:ptCount val="3"/>
                <c:pt idx="0">
                  <c:v>Duben</c:v>
                </c:pt>
                <c:pt idx="1">
                  <c:v>Květen</c:v>
                </c:pt>
                <c:pt idx="2">
                  <c:v>Červen</c:v>
                </c:pt>
              </c:strCache>
            </c:strRef>
          </c:cat>
          <c:val>
            <c:numRef>
              <c:f>'8.6'!$L$24:$N$24</c:f>
              <c:numCache>
                <c:formatCode>#,##0.0</c:formatCode>
                <c:ptCount val="3"/>
                <c:pt idx="0">
                  <c:v>43.5</c:v>
                </c:pt>
                <c:pt idx="1">
                  <c:v>0</c:v>
                </c:pt>
                <c:pt idx="2">
                  <c:v>0</c:v>
                </c:pt>
              </c:numCache>
            </c:numRef>
          </c:val>
          <c:extLst xmlns:c16r2="http://schemas.microsoft.com/office/drawing/2015/06/chart">
            <c:ext xmlns:c16="http://schemas.microsoft.com/office/drawing/2014/chart" uri="{C3380CC4-5D6E-409C-BE32-E72D297353CC}">
              <c16:uniqueId val="{0000000E-18DA-448C-ACE6-6E92A527C649}"/>
            </c:ext>
          </c:extLst>
        </c:ser>
        <c:ser>
          <c:idx val="15"/>
          <c:order val="15"/>
          <c:tx>
            <c:strRef>
              <c:f>'8.6'!$K$25</c:f>
              <c:strCache>
                <c:ptCount val="1"/>
                <c:pt idx="0">
                  <c:v>Zemní plyn</c:v>
                </c:pt>
              </c:strCache>
            </c:strRef>
          </c:tx>
          <c:spPr>
            <a:solidFill>
              <a:srgbClr val="EBE600"/>
            </a:solidFill>
          </c:spPr>
          <c:invertIfNegative val="0"/>
          <c:cat>
            <c:strRef>
              <c:f>'8.6'!$L$9:$N$9</c:f>
              <c:strCache>
                <c:ptCount val="3"/>
                <c:pt idx="0">
                  <c:v>Duben</c:v>
                </c:pt>
                <c:pt idx="1">
                  <c:v>Květen</c:v>
                </c:pt>
                <c:pt idx="2">
                  <c:v>Červen</c:v>
                </c:pt>
              </c:strCache>
            </c:strRef>
          </c:cat>
          <c:val>
            <c:numRef>
              <c:f>'8.6'!$L$25:$N$25</c:f>
              <c:numCache>
                <c:formatCode>#,##0.0</c:formatCode>
                <c:ptCount val="3"/>
                <c:pt idx="0">
                  <c:v>61980.497000000003</c:v>
                </c:pt>
                <c:pt idx="1">
                  <c:v>61059.338000000011</c:v>
                </c:pt>
                <c:pt idx="2">
                  <c:v>45992.494999999995</c:v>
                </c:pt>
              </c:numCache>
            </c:numRef>
          </c:val>
          <c:extLst xmlns:c16r2="http://schemas.microsoft.com/office/drawing/2015/06/chart">
            <c:ext xmlns:c16="http://schemas.microsoft.com/office/drawing/2014/chart" uri="{C3380CC4-5D6E-409C-BE32-E72D297353CC}">
              <c16:uniqueId val="{0000000F-18DA-448C-ACE6-6E92A527C649}"/>
            </c:ext>
          </c:extLst>
        </c:ser>
        <c:dLbls>
          <c:showLegendKey val="0"/>
          <c:showVal val="0"/>
          <c:showCatName val="0"/>
          <c:showSerName val="0"/>
          <c:showPercent val="0"/>
          <c:showBubbleSize val="0"/>
        </c:dLbls>
        <c:gapWidth val="150"/>
        <c:overlap val="100"/>
        <c:axId val="30939776"/>
        <c:axId val="30941568"/>
      </c:barChart>
      <c:catAx>
        <c:axId val="30939776"/>
        <c:scaling>
          <c:orientation val="minMax"/>
        </c:scaling>
        <c:delete val="0"/>
        <c:axPos val="b"/>
        <c:numFmt formatCode="General" sourceLinked="1"/>
        <c:majorTickMark val="none"/>
        <c:minorTickMark val="none"/>
        <c:tickLblPos val="nextTo"/>
        <c:txPr>
          <a:bodyPr/>
          <a:lstStyle/>
          <a:p>
            <a:pPr>
              <a:defRPr sz="900"/>
            </a:pPr>
            <a:endParaRPr lang="cs-CZ"/>
          </a:p>
        </c:txPr>
        <c:crossAx val="30941568"/>
        <c:crosses val="autoZero"/>
        <c:auto val="1"/>
        <c:lblAlgn val="ctr"/>
        <c:lblOffset val="100"/>
        <c:noMultiLvlLbl val="0"/>
      </c:catAx>
      <c:valAx>
        <c:axId val="30941568"/>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309397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5F9E-4F40-9FA3-18A69888CC3E}"/>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5F9E-4F40-9FA3-18A69888CC3E}"/>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5F9E-4F40-9FA3-18A69888CC3E}"/>
              </c:ext>
            </c:extLst>
          </c:dPt>
          <c:dPt>
            <c:idx val="5"/>
            <c:bubble3D val="0"/>
            <c:extLst xmlns:c16r2="http://schemas.microsoft.com/office/drawing/2015/06/chart">
              <c:ext xmlns:c16="http://schemas.microsoft.com/office/drawing/2014/chart" uri="{C3380CC4-5D6E-409C-BE32-E72D297353CC}">
                <c16:uniqueId val="{00000006-5F9E-4F40-9FA3-18A69888CC3E}"/>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5F9E-4F40-9FA3-18A69888CC3E}"/>
              </c:ext>
            </c:extLst>
          </c:dPt>
          <c:dPt>
            <c:idx val="7"/>
            <c:bubble3D val="0"/>
            <c:extLst xmlns:c16r2="http://schemas.microsoft.com/office/drawing/2015/06/chart">
              <c:ext xmlns:c16="http://schemas.microsoft.com/office/drawing/2014/chart" uri="{C3380CC4-5D6E-409C-BE32-E72D297353CC}">
                <c16:uniqueId val="{00000009-5F9E-4F40-9FA3-18A69888CC3E}"/>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5F9E-4F40-9FA3-18A69888CC3E}"/>
              </c:ext>
            </c:extLst>
          </c:dPt>
          <c:cat>
            <c:numRef>
              <c:f>'8.6'!$O$9:$O$23</c:f>
              <c:numCache>
                <c:formatCode>General</c:formatCode>
                <c:ptCount val="15"/>
              </c:numCache>
            </c:numRef>
          </c:cat>
          <c:val>
            <c:numRef>
              <c:f>'8.6'!$J$10:$J$25</c:f>
              <c:numCache>
                <c:formatCode>0.0</c:formatCode>
                <c:ptCount val="16"/>
              </c:numCache>
            </c:numRef>
          </c:val>
          <c:extLst xmlns:c16r2="http://schemas.microsoft.com/office/drawing/2015/06/chart">
            <c:ext xmlns:c16="http://schemas.microsoft.com/office/drawing/2014/chart" uri="{C3380CC4-5D6E-409C-BE32-E72D297353CC}">
              <c16:uniqueId val="{0000000C-5F9E-4F40-9FA3-18A69888CC3E}"/>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570A-41FC-B770-3C4F89171EBC}"/>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570A-41FC-B770-3C4F89171EBC}"/>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570A-41FC-B770-3C4F89171EBC}"/>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570A-41FC-B770-3C4F89171EBC}"/>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570A-41FC-B770-3C4F89171EBC}"/>
              </c:ext>
            </c:extLst>
          </c:dPt>
          <c:dLbls>
            <c:dLbl>
              <c:idx val="0"/>
              <c:numFmt formatCode="0.0%" sourceLinked="0"/>
              <c:spPr>
                <a:noFill/>
                <a:ln>
                  <a:noFill/>
                </a:ln>
                <a:effectLst/>
              </c:spPr>
              <c:txPr>
                <a:bodyPr/>
                <a:lstStyle/>
                <a:p>
                  <a:pPr>
                    <a:defRPr sz="900"/>
                  </a:pPr>
                  <a:endParaRPr lang="cs-CZ"/>
                </a:p>
              </c:txPr>
              <c:showLegendKey val="0"/>
              <c:showVal val="0"/>
              <c:showCatName val="0"/>
              <c:showSerName val="0"/>
              <c:showPercent val="1"/>
              <c:showBubbleSize val="0"/>
            </c:dLbl>
            <c:dLbl>
              <c:idx val="1"/>
              <c:layout>
                <c:manualLayout>
                  <c:x val="0.11866161616161616"/>
                  <c:y val="-0.10044823802762359"/>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70A-41FC-B770-3C4F89171EBC}"/>
                </c:ext>
              </c:extLst>
            </c:dLbl>
            <c:dLbl>
              <c:idx val="2"/>
              <c:numFmt formatCode="0.0%" sourceLinked="0"/>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570A-41FC-B770-3C4F89171EBC}"/>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570A-41FC-B770-3C4F89171EBC}"/>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570A-41FC-B770-3C4F89171EBC}"/>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8.6590909090909121E-2"/>
                  <c:y val="0.13934426229508196"/>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570A-41FC-B770-3C4F89171EBC}"/>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570A-41FC-B770-3C4F89171EBC}"/>
                </c:ext>
              </c:extLst>
            </c:dLbl>
            <c:dLbl>
              <c:idx val="9"/>
              <c:layout>
                <c:manualLayout>
                  <c:x val="-0.11866161616161616"/>
                  <c:y val="9.4262295081967207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570A-41FC-B770-3C4F89171EBC}"/>
                </c:ext>
              </c:extLst>
            </c:dLbl>
            <c:dLbl>
              <c:idx val="10"/>
              <c:layout>
                <c:manualLayout>
                  <c:x val="-0.1346969696969697"/>
                  <c:y val="4.5081967213114756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570A-41FC-B770-3C4F89171EBC}"/>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570A-41FC-B770-3C4F89171EBC}"/>
                </c:ext>
              </c:extLst>
            </c:dLbl>
            <c:dLbl>
              <c:idx val="14"/>
              <c:layout>
                <c:manualLayout>
                  <c:x val="-0.1282828282828283"/>
                  <c:y val="0"/>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570A-41FC-B770-3C4F89171EBC}"/>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'5.1'!$A$26:$A$41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'5.1'!$B$26:$B$41</c:f>
              <c:numCache>
                <c:formatCode>#,##0.0</c:formatCode>
                <c:ptCount val="16"/>
                <c:pt idx="0">
                  <c:v>1529.3295850000002</c:v>
                </c:pt>
                <c:pt idx="1">
                  <c:v>117.87191100000001</c:v>
                </c:pt>
                <c:pt idx="2">
                  <c:v>1488.6638249999999</c:v>
                </c:pt>
                <c:pt idx="3">
                  <c:v>1.523622</c:v>
                </c:pt>
                <c:pt idx="4">
                  <c:v>3.0366099999999996</c:v>
                </c:pt>
                <c:pt idx="5">
                  <c:v>0.191639</c:v>
                </c:pt>
                <c:pt idx="6">
                  <c:v>6139.6439820000014</c:v>
                </c:pt>
                <c:pt idx="7">
                  <c:v>16.33802</c:v>
                </c:pt>
                <c:pt idx="8">
                  <c:v>2.3719999999999998E-2</c:v>
                </c:pt>
                <c:pt idx="9">
                  <c:v>236.07368100000002</c:v>
                </c:pt>
                <c:pt idx="10">
                  <c:v>20.829772999999996</c:v>
                </c:pt>
                <c:pt idx="11">
                  <c:v>792.62471029792232</c:v>
                </c:pt>
                <c:pt idx="12">
                  <c:v>608.36180100000001</c:v>
                </c:pt>
                <c:pt idx="13">
                  <c:v>0</c:v>
                </c:pt>
                <c:pt idx="14">
                  <c:v>16.099788</c:v>
                </c:pt>
                <c:pt idx="15">
                  <c:v>3734.5327168329245</c:v>
                </c:pt>
              </c:numCache>
            </c:numRef>
          </c:val>
          <c:extLst xmlns:c16r2="http://schemas.microsoft.com/office/drawing/2015/06/chart">
            <c:ext xmlns:c16="http://schemas.microsoft.com/office/drawing/2014/chart" uri="{C3380CC4-5D6E-409C-BE32-E72D297353CC}">
              <c16:uniqueId val="{00000013-570A-41FC-B770-3C4F89171EBC}"/>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83A4-4CD1-B417-370ED4ACB3FD}"/>
              </c:ext>
            </c:extLst>
          </c:dPt>
          <c:cat>
            <c:numRef>
              <c:f>'8.6'!$O$31:$O$35</c:f>
              <c:numCache>
                <c:formatCode>General</c:formatCode>
                <c:ptCount val="5"/>
              </c:numCache>
            </c:numRef>
          </c:cat>
          <c:val>
            <c:numRef>
              <c:f>'8.6'!$J$28:$J$35</c:f>
              <c:numCache>
                <c:formatCode>0.0</c:formatCode>
                <c:ptCount val="8"/>
              </c:numCache>
            </c:numRef>
          </c:val>
          <c:extLst xmlns:c16r2="http://schemas.microsoft.com/office/drawing/2015/06/chart">
            <c:ext xmlns:c16="http://schemas.microsoft.com/office/drawing/2014/chart" uri="{C3380CC4-5D6E-409C-BE32-E72D297353CC}">
              <c16:uniqueId val="{00000001-83A4-4CD1-B417-370ED4ACB3FD}"/>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5188583078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Duben</c:v>
                </c:pt>
                <c:pt idx="1">
                  <c:v>Květen</c:v>
                </c:pt>
                <c:pt idx="2">
                  <c:v>Červen</c:v>
                </c:pt>
              </c:strCache>
            </c:strRef>
          </c:cat>
          <c:val>
            <c:numRef>
              <c:f>'8.7'!$L$27:$N$27</c:f>
              <c:numCache>
                <c:formatCode>#,##0.0</c:formatCode>
                <c:ptCount val="3"/>
                <c:pt idx="0">
                  <c:v>10780.494000000001</c:v>
                </c:pt>
                <c:pt idx="1">
                  <c:v>13399.516</c:v>
                </c:pt>
                <c:pt idx="2">
                  <c:v>7884.6760000000004</c:v>
                </c:pt>
              </c:numCache>
            </c:numRef>
          </c:val>
          <c:extLst xmlns:c16r2="http://schemas.microsoft.com/office/drawing/2015/06/chart">
            <c:ext xmlns:c16="http://schemas.microsoft.com/office/drawing/2014/chart" uri="{C3380CC4-5D6E-409C-BE32-E72D297353CC}">
              <c16:uniqueId val="{00000000-711E-44BE-B6EB-1A9A3B4B8E9A}"/>
            </c:ext>
          </c:extLst>
        </c:ser>
        <c:ser>
          <c:idx val="1"/>
          <c:order val="1"/>
          <c:tx>
            <c:strRef>
              <c:f>'8.7'!$K$28</c:f>
              <c:strCache>
                <c:ptCount val="1"/>
                <c:pt idx="0">
                  <c:v>Energetika</c:v>
                </c:pt>
              </c:strCache>
            </c:strRef>
          </c:tx>
          <c:invertIfNegative val="0"/>
          <c:cat>
            <c:strRef>
              <c:f>'8.7'!$L$26:$N$26</c:f>
              <c:strCache>
                <c:ptCount val="3"/>
                <c:pt idx="0">
                  <c:v>Duben</c:v>
                </c:pt>
                <c:pt idx="1">
                  <c:v>Květen</c:v>
                </c:pt>
                <c:pt idx="2">
                  <c:v>Červen</c:v>
                </c:pt>
              </c:strCache>
            </c:strRef>
          </c:cat>
          <c:val>
            <c:numRef>
              <c:f>'8.7'!$L$28:$N$28</c:f>
              <c:numCache>
                <c:formatCode>#,##0.0</c:formatCode>
                <c:ptCount val="3"/>
                <c:pt idx="0">
                  <c:v>468</c:v>
                </c:pt>
                <c:pt idx="1">
                  <c:v>236</c:v>
                </c:pt>
                <c:pt idx="2">
                  <c:v>61</c:v>
                </c:pt>
              </c:numCache>
            </c:numRef>
          </c:val>
          <c:extLst xmlns:c16r2="http://schemas.microsoft.com/office/drawing/2015/06/chart">
            <c:ext xmlns:c16="http://schemas.microsoft.com/office/drawing/2014/chart" uri="{C3380CC4-5D6E-409C-BE32-E72D297353CC}">
              <c16:uniqueId val="{00000001-711E-44BE-B6EB-1A9A3B4B8E9A}"/>
            </c:ext>
          </c:extLst>
        </c:ser>
        <c:ser>
          <c:idx val="2"/>
          <c:order val="2"/>
          <c:tx>
            <c:strRef>
              <c:f>'8.7'!$K$29</c:f>
              <c:strCache>
                <c:ptCount val="1"/>
                <c:pt idx="0">
                  <c:v>Doprava</c:v>
                </c:pt>
              </c:strCache>
            </c:strRef>
          </c:tx>
          <c:invertIfNegative val="0"/>
          <c:cat>
            <c:strRef>
              <c:f>'8.7'!$L$26:$N$26</c:f>
              <c:strCache>
                <c:ptCount val="3"/>
                <c:pt idx="0">
                  <c:v>Duben</c:v>
                </c:pt>
                <c:pt idx="1">
                  <c:v>Květen</c:v>
                </c:pt>
                <c:pt idx="2">
                  <c:v>Červen</c:v>
                </c:pt>
              </c:strCache>
            </c:strRef>
          </c:cat>
          <c:val>
            <c:numRef>
              <c:f>'8.7'!$L$29:$N$29</c:f>
              <c:numCache>
                <c:formatCode>#,##0.0</c:formatCode>
                <c:ptCount val="3"/>
                <c:pt idx="0">
                  <c:v>384</c:v>
                </c:pt>
                <c:pt idx="1">
                  <c:v>260</c:v>
                </c:pt>
                <c:pt idx="2">
                  <c:v>4</c:v>
                </c:pt>
              </c:numCache>
            </c:numRef>
          </c:val>
          <c:extLst xmlns:c16r2="http://schemas.microsoft.com/office/drawing/2015/06/chart">
            <c:ext xmlns:c16="http://schemas.microsoft.com/office/drawing/2014/chart" uri="{C3380CC4-5D6E-409C-BE32-E72D297353CC}">
              <c16:uniqueId val="{00000002-711E-44BE-B6EB-1A9A3B4B8E9A}"/>
            </c:ext>
          </c:extLst>
        </c:ser>
        <c:ser>
          <c:idx val="3"/>
          <c:order val="3"/>
          <c:tx>
            <c:strRef>
              <c:f>'8.7'!$K$30</c:f>
              <c:strCache>
                <c:ptCount val="1"/>
                <c:pt idx="0">
                  <c:v>Stavebnictví</c:v>
                </c:pt>
              </c:strCache>
            </c:strRef>
          </c:tx>
          <c:invertIfNegative val="0"/>
          <c:cat>
            <c:strRef>
              <c:f>'8.7'!$L$26:$N$26</c:f>
              <c:strCache>
                <c:ptCount val="3"/>
                <c:pt idx="0">
                  <c:v>Duben</c:v>
                </c:pt>
                <c:pt idx="1">
                  <c:v>Květen</c:v>
                </c:pt>
                <c:pt idx="2">
                  <c:v>Červen</c:v>
                </c:pt>
              </c:strCache>
            </c:strRef>
          </c:cat>
          <c:val>
            <c:numRef>
              <c:f>'8.7'!$L$30:$N$30</c:f>
              <c:numCache>
                <c:formatCode>#,##0.0</c:formatCode>
                <c:ptCount val="3"/>
                <c:pt idx="0">
                  <c:v>532.29999999999995</c:v>
                </c:pt>
                <c:pt idx="1">
                  <c:v>48</c:v>
                </c:pt>
                <c:pt idx="2">
                  <c:v>6.6</c:v>
                </c:pt>
              </c:numCache>
            </c:numRef>
          </c:val>
          <c:extLst xmlns:c16r2="http://schemas.microsoft.com/office/drawing/2015/06/chart">
            <c:ext xmlns:c16="http://schemas.microsoft.com/office/drawing/2014/chart" uri="{C3380CC4-5D6E-409C-BE32-E72D297353CC}">
              <c16:uniqueId val="{00000003-711E-44BE-B6EB-1A9A3B4B8E9A}"/>
            </c:ext>
          </c:extLst>
        </c:ser>
        <c:ser>
          <c:idx val="4"/>
          <c:order val="4"/>
          <c:tx>
            <c:strRef>
              <c:f>'8.7'!$K$31</c:f>
              <c:strCache>
                <c:ptCount val="1"/>
                <c:pt idx="0">
                  <c:v>Zemědělství a lesnictví</c:v>
                </c:pt>
              </c:strCache>
            </c:strRef>
          </c:tx>
          <c:invertIfNegative val="0"/>
          <c:cat>
            <c:strRef>
              <c:f>'8.7'!$L$26:$N$26</c:f>
              <c:strCache>
                <c:ptCount val="3"/>
                <c:pt idx="0">
                  <c:v>Duben</c:v>
                </c:pt>
                <c:pt idx="1">
                  <c:v>Květen</c:v>
                </c:pt>
                <c:pt idx="2">
                  <c:v>Červen</c:v>
                </c:pt>
              </c:strCache>
            </c:strRef>
          </c:cat>
          <c:val>
            <c:numRef>
              <c:f>'8.7'!$L$31:$N$31</c:f>
              <c:numCache>
                <c:formatCode>#,##0.0</c:formatCode>
                <c:ptCount val="3"/>
                <c:pt idx="0">
                  <c:v>923.42</c:v>
                </c:pt>
                <c:pt idx="1">
                  <c:v>850.5</c:v>
                </c:pt>
                <c:pt idx="2">
                  <c:v>889.78</c:v>
                </c:pt>
              </c:numCache>
            </c:numRef>
          </c:val>
          <c:extLst xmlns:c16r2="http://schemas.microsoft.com/office/drawing/2015/06/chart">
            <c:ext xmlns:c16="http://schemas.microsoft.com/office/drawing/2014/chart" uri="{C3380CC4-5D6E-409C-BE32-E72D297353CC}">
              <c16:uniqueId val="{00000004-711E-44BE-B6EB-1A9A3B4B8E9A}"/>
            </c:ext>
          </c:extLst>
        </c:ser>
        <c:ser>
          <c:idx val="5"/>
          <c:order val="5"/>
          <c:tx>
            <c:strRef>
              <c:f>'8.7'!$K$32</c:f>
              <c:strCache>
                <c:ptCount val="1"/>
                <c:pt idx="0">
                  <c:v>Domácnosti</c:v>
                </c:pt>
              </c:strCache>
            </c:strRef>
          </c:tx>
          <c:invertIfNegative val="0"/>
          <c:cat>
            <c:strRef>
              <c:f>'8.7'!$L$26:$N$26</c:f>
              <c:strCache>
                <c:ptCount val="3"/>
                <c:pt idx="0">
                  <c:v>Duben</c:v>
                </c:pt>
                <c:pt idx="1">
                  <c:v>Květen</c:v>
                </c:pt>
                <c:pt idx="2">
                  <c:v>Červen</c:v>
                </c:pt>
              </c:strCache>
            </c:strRef>
          </c:cat>
          <c:val>
            <c:numRef>
              <c:f>'8.7'!$L$32:$N$32</c:f>
              <c:numCache>
                <c:formatCode>#,##0.0</c:formatCode>
                <c:ptCount val="3"/>
                <c:pt idx="0">
                  <c:v>78822.603999999992</c:v>
                </c:pt>
                <c:pt idx="1">
                  <c:v>65997.392000000007</c:v>
                </c:pt>
                <c:pt idx="2">
                  <c:v>29002.716</c:v>
                </c:pt>
              </c:numCache>
            </c:numRef>
          </c:val>
          <c:extLst xmlns:c16r2="http://schemas.microsoft.com/office/drawing/2015/06/chart">
            <c:ext xmlns:c16="http://schemas.microsoft.com/office/drawing/2014/chart" uri="{C3380CC4-5D6E-409C-BE32-E72D297353CC}">
              <c16:uniqueId val="{00000005-711E-44BE-B6EB-1A9A3B4B8E9A}"/>
            </c:ext>
          </c:extLst>
        </c:ser>
        <c:ser>
          <c:idx val="6"/>
          <c:order val="6"/>
          <c:tx>
            <c:strRef>
              <c:f>'8.7'!$K$33</c:f>
              <c:strCache>
                <c:ptCount val="1"/>
                <c:pt idx="0">
                  <c:v>Obchod, služby, školství, zdravotnictví</c:v>
                </c:pt>
              </c:strCache>
            </c:strRef>
          </c:tx>
          <c:invertIfNegative val="0"/>
          <c:cat>
            <c:strRef>
              <c:f>'8.7'!$L$26:$N$26</c:f>
              <c:strCache>
                <c:ptCount val="3"/>
                <c:pt idx="0">
                  <c:v>Duben</c:v>
                </c:pt>
                <c:pt idx="1">
                  <c:v>Květen</c:v>
                </c:pt>
                <c:pt idx="2">
                  <c:v>Červen</c:v>
                </c:pt>
              </c:strCache>
            </c:strRef>
          </c:cat>
          <c:val>
            <c:numRef>
              <c:f>'8.7'!$L$33:$N$33</c:f>
              <c:numCache>
                <c:formatCode>#,##0.0</c:formatCode>
                <c:ptCount val="3"/>
                <c:pt idx="0">
                  <c:v>36266.668999999994</c:v>
                </c:pt>
                <c:pt idx="1">
                  <c:v>31861.778000000006</c:v>
                </c:pt>
                <c:pt idx="2">
                  <c:v>15275.078000000003</c:v>
                </c:pt>
              </c:numCache>
            </c:numRef>
          </c:val>
          <c:extLst xmlns:c16r2="http://schemas.microsoft.com/office/drawing/2015/06/chart">
            <c:ext xmlns:c16="http://schemas.microsoft.com/office/drawing/2014/chart" uri="{C3380CC4-5D6E-409C-BE32-E72D297353CC}">
              <c16:uniqueId val="{00000006-711E-44BE-B6EB-1A9A3B4B8E9A}"/>
            </c:ext>
          </c:extLst>
        </c:ser>
        <c:ser>
          <c:idx val="7"/>
          <c:order val="7"/>
          <c:tx>
            <c:strRef>
              <c:f>'8.7'!$K$34</c:f>
              <c:strCache>
                <c:ptCount val="1"/>
                <c:pt idx="0">
                  <c:v>Ostatní</c:v>
                </c:pt>
              </c:strCache>
            </c:strRef>
          </c:tx>
          <c:invertIfNegative val="0"/>
          <c:cat>
            <c:strRef>
              <c:f>'8.7'!$L$26:$N$26</c:f>
              <c:strCache>
                <c:ptCount val="3"/>
                <c:pt idx="0">
                  <c:v>Duben</c:v>
                </c:pt>
                <c:pt idx="1">
                  <c:v>Květen</c:v>
                </c:pt>
                <c:pt idx="2">
                  <c:v>Červen</c:v>
                </c:pt>
              </c:strCache>
            </c:strRef>
          </c:cat>
          <c:val>
            <c:numRef>
              <c:f>'8.7'!$L$34:$N$34</c:f>
              <c:numCache>
                <c:formatCode>#,##0.0</c:formatCode>
                <c:ptCount val="3"/>
                <c:pt idx="0">
                  <c:v>1082.856</c:v>
                </c:pt>
                <c:pt idx="1">
                  <c:v>745.18000000000006</c:v>
                </c:pt>
                <c:pt idx="2">
                  <c:v>193.83599999999998</c:v>
                </c:pt>
              </c:numCache>
            </c:numRef>
          </c:val>
          <c:extLst xmlns:c16r2="http://schemas.microsoft.com/office/drawing/2015/06/chart">
            <c:ext xmlns:c16="http://schemas.microsoft.com/office/drawing/2014/chart" uri="{C3380CC4-5D6E-409C-BE32-E72D297353CC}">
              <c16:uniqueId val="{00000007-711E-44BE-B6EB-1A9A3B4B8E9A}"/>
            </c:ext>
          </c:extLst>
        </c:ser>
        <c:dLbls>
          <c:showLegendKey val="0"/>
          <c:showVal val="0"/>
          <c:showCatName val="0"/>
          <c:showSerName val="0"/>
          <c:showPercent val="0"/>
          <c:showBubbleSize val="0"/>
        </c:dLbls>
        <c:gapWidth val="150"/>
        <c:overlap val="100"/>
        <c:axId val="167251328"/>
        <c:axId val="167261312"/>
      </c:barChart>
      <c:catAx>
        <c:axId val="167251328"/>
        <c:scaling>
          <c:orientation val="minMax"/>
        </c:scaling>
        <c:delete val="0"/>
        <c:axPos val="b"/>
        <c:numFmt formatCode="General" sourceLinked="1"/>
        <c:majorTickMark val="none"/>
        <c:minorTickMark val="none"/>
        <c:tickLblPos val="nextTo"/>
        <c:txPr>
          <a:bodyPr/>
          <a:lstStyle/>
          <a:p>
            <a:pPr>
              <a:defRPr sz="900"/>
            </a:pPr>
            <a:endParaRPr lang="cs-CZ"/>
          </a:p>
        </c:txPr>
        <c:crossAx val="167261312"/>
        <c:crosses val="autoZero"/>
        <c:auto val="1"/>
        <c:lblAlgn val="ctr"/>
        <c:lblOffset val="100"/>
        <c:noMultiLvlLbl val="0"/>
      </c:catAx>
      <c:valAx>
        <c:axId val="167261312"/>
        <c:scaling>
          <c:orientation val="minMax"/>
          <c:max val="2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72513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1.4435840700415748E-2</c:v>
                </c:pt>
              </c:numCache>
            </c:numRef>
          </c:val>
          <c:extLst xmlns:c16r2="http://schemas.microsoft.com/office/drawing/2015/06/chart">
            <c:ext xmlns:c16="http://schemas.microsoft.com/office/drawing/2014/chart" uri="{C3380CC4-5D6E-409C-BE32-E72D297353CC}">
              <c16:uniqueId val="{00000000-9F10-4CBA-A76F-743625AF37B9}"/>
            </c:ext>
          </c:extLst>
        </c:ser>
        <c:ser>
          <c:idx val="1"/>
          <c:order val="1"/>
          <c:tx>
            <c:strRef>
              <c:f>'8.7'!$L$40</c:f>
              <c:strCache>
                <c:ptCount val="1"/>
                <c:pt idx="0">
                  <c:v>Výroba tepla brutto</c:v>
                </c:pt>
              </c:strCache>
            </c:strRef>
          </c:tx>
          <c:invertIfNegative val="0"/>
          <c:val>
            <c:numRef>
              <c:f>'8.7'!$M$40</c:f>
              <c:numCache>
                <c:formatCode>0.0%</c:formatCode>
                <c:ptCount val="1"/>
                <c:pt idx="0">
                  <c:v>1.4418702671745443E-2</c:v>
                </c:pt>
              </c:numCache>
            </c:numRef>
          </c:val>
          <c:extLst xmlns:c16r2="http://schemas.microsoft.com/office/drawing/2015/06/chart">
            <c:ext xmlns:c16="http://schemas.microsoft.com/office/drawing/2014/chart" uri="{C3380CC4-5D6E-409C-BE32-E72D297353CC}">
              <c16:uniqueId val="{00000001-9F10-4CBA-A76F-743625AF37B9}"/>
            </c:ext>
          </c:extLst>
        </c:ser>
        <c:ser>
          <c:idx val="2"/>
          <c:order val="2"/>
          <c:tx>
            <c:strRef>
              <c:f>'8.7'!$L$41</c:f>
              <c:strCache>
                <c:ptCount val="1"/>
                <c:pt idx="0">
                  <c:v>Dodávky tepla</c:v>
                </c:pt>
              </c:strCache>
            </c:strRef>
          </c:tx>
          <c:invertIfNegative val="0"/>
          <c:val>
            <c:numRef>
              <c:f>'8.7'!$M$41</c:f>
              <c:numCache>
                <c:formatCode>0.0%</c:formatCode>
                <c:ptCount val="1"/>
                <c:pt idx="0">
                  <c:v>2.4378968833878054E-2</c:v>
                </c:pt>
              </c:numCache>
            </c:numRef>
          </c:val>
          <c:extLst xmlns:c16r2="http://schemas.microsoft.com/office/drawing/2015/06/chart">
            <c:ext xmlns:c16="http://schemas.microsoft.com/office/drawing/2014/chart" uri="{C3380CC4-5D6E-409C-BE32-E72D297353CC}">
              <c16:uniqueId val="{00000002-9F10-4CBA-A76F-743625AF37B9}"/>
            </c:ext>
          </c:extLst>
        </c:ser>
        <c:dLbls>
          <c:showLegendKey val="0"/>
          <c:showVal val="0"/>
          <c:showCatName val="0"/>
          <c:showSerName val="0"/>
          <c:showPercent val="0"/>
          <c:showBubbleSize val="0"/>
        </c:dLbls>
        <c:gapWidth val="150"/>
        <c:axId val="167288192"/>
        <c:axId val="167306368"/>
      </c:barChart>
      <c:catAx>
        <c:axId val="167288192"/>
        <c:scaling>
          <c:orientation val="maxMin"/>
        </c:scaling>
        <c:delete val="0"/>
        <c:axPos val="l"/>
        <c:numFmt formatCode="General" sourceLinked="1"/>
        <c:majorTickMark val="none"/>
        <c:minorTickMark val="none"/>
        <c:tickLblPos val="none"/>
        <c:crossAx val="167306368"/>
        <c:crosses val="autoZero"/>
        <c:auto val="1"/>
        <c:lblAlgn val="ctr"/>
        <c:lblOffset val="100"/>
        <c:noMultiLvlLbl val="0"/>
      </c:catAx>
      <c:valAx>
        <c:axId val="1673063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728819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192695995487876"/>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Duben</c:v>
                </c:pt>
                <c:pt idx="1">
                  <c:v>Květen</c:v>
                </c:pt>
                <c:pt idx="2">
                  <c:v>Červen</c:v>
                </c:pt>
              </c:strCache>
            </c:strRef>
          </c:cat>
          <c:val>
            <c:numRef>
              <c:f>'8.7'!$L$10:$N$10</c:f>
              <c:numCache>
                <c:formatCode>#,##0.0</c:formatCode>
                <c:ptCount val="3"/>
                <c:pt idx="0">
                  <c:v>1484.37</c:v>
                </c:pt>
                <c:pt idx="1">
                  <c:v>1108.68</c:v>
                </c:pt>
                <c:pt idx="2">
                  <c:v>489</c:v>
                </c:pt>
              </c:numCache>
            </c:numRef>
          </c:val>
          <c:extLst xmlns:c16r2="http://schemas.microsoft.com/office/drawing/2015/06/chart">
            <c:ext xmlns:c16="http://schemas.microsoft.com/office/drawing/2014/chart" uri="{C3380CC4-5D6E-409C-BE32-E72D297353CC}">
              <c16:uniqueId val="{00000000-1AE8-460B-8CB3-FD7511116173}"/>
            </c:ext>
          </c:extLst>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Duben</c:v>
                </c:pt>
                <c:pt idx="1">
                  <c:v>Květen</c:v>
                </c:pt>
                <c:pt idx="2">
                  <c:v>Červen</c:v>
                </c:pt>
              </c:strCache>
            </c:strRef>
          </c:cat>
          <c:val>
            <c:numRef>
              <c:f>'8.7'!$L$11:$N$11</c:f>
              <c:numCache>
                <c:formatCode>#,##0.0</c:formatCode>
                <c:ptCount val="3"/>
                <c:pt idx="0">
                  <c:v>923.42</c:v>
                </c:pt>
                <c:pt idx="1">
                  <c:v>850.5</c:v>
                </c:pt>
                <c:pt idx="2">
                  <c:v>889.78</c:v>
                </c:pt>
              </c:numCache>
            </c:numRef>
          </c:val>
          <c:extLst xmlns:c16r2="http://schemas.microsoft.com/office/drawing/2015/06/chart">
            <c:ext xmlns:c16="http://schemas.microsoft.com/office/drawing/2014/chart" uri="{C3380CC4-5D6E-409C-BE32-E72D297353CC}">
              <c16:uniqueId val="{00000001-1AE8-460B-8CB3-FD7511116173}"/>
            </c:ext>
          </c:extLst>
        </c:ser>
        <c:ser>
          <c:idx val="2"/>
          <c:order val="2"/>
          <c:tx>
            <c:strRef>
              <c:f>'8.7'!$K$12</c:f>
              <c:strCache>
                <c:ptCount val="1"/>
                <c:pt idx="0">
                  <c:v>Černé uhlí</c:v>
                </c:pt>
              </c:strCache>
            </c:strRef>
          </c:tx>
          <c:spPr>
            <a:solidFill>
              <a:schemeClr val="tx1"/>
            </a:solidFill>
          </c:spPr>
          <c:invertIfNegative val="0"/>
          <c:cat>
            <c:strRef>
              <c:f>'8.7'!$L$9:$N$9</c:f>
              <c:strCache>
                <c:ptCount val="3"/>
                <c:pt idx="0">
                  <c:v>Duben</c:v>
                </c:pt>
                <c:pt idx="1">
                  <c:v>Květen</c:v>
                </c:pt>
                <c:pt idx="2">
                  <c:v>Červen</c:v>
                </c:pt>
              </c:strCache>
            </c:strRef>
          </c:cat>
          <c:val>
            <c:numRef>
              <c:f>'8.7'!$L$12:$N$12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1AE8-460B-8CB3-FD7511116173}"/>
            </c:ext>
          </c:extLst>
        </c:ser>
        <c:ser>
          <c:idx val="3"/>
          <c:order val="3"/>
          <c:tx>
            <c:strRef>
              <c:f>'8.7'!$K$13</c:f>
              <c:strCache>
                <c:ptCount val="1"/>
                <c:pt idx="0">
                  <c:v>Elektrická energie</c:v>
                </c:pt>
              </c:strCache>
            </c:strRef>
          </c:tx>
          <c:invertIfNegative val="0"/>
          <c:cat>
            <c:strRef>
              <c:f>'8.7'!$L$9:$N$9</c:f>
              <c:strCache>
                <c:ptCount val="3"/>
                <c:pt idx="0">
                  <c:v>Duben</c:v>
                </c:pt>
                <c:pt idx="1">
                  <c:v>Květen</c:v>
                </c:pt>
                <c:pt idx="2">
                  <c:v>Červen</c:v>
                </c:pt>
              </c:strCache>
            </c:strRef>
          </c:cat>
          <c:val>
            <c:numRef>
              <c:f>'8.7'!$L$13:$N$13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1AE8-460B-8CB3-FD7511116173}"/>
            </c:ext>
          </c:extLst>
        </c:ser>
        <c:ser>
          <c:idx val="4"/>
          <c:order val="4"/>
          <c:tx>
            <c:strRef>
              <c:f>'8.7'!$K$14</c:f>
              <c:strCache>
                <c:ptCount val="1"/>
                <c:pt idx="0">
                  <c:v>Energie prostředí (tepelné čerpadlo)</c:v>
                </c:pt>
              </c:strCache>
            </c:strRef>
          </c:tx>
          <c:invertIfNegative val="0"/>
          <c:cat>
            <c:strRef>
              <c:f>'8.7'!$L$9:$N$9</c:f>
              <c:strCache>
                <c:ptCount val="3"/>
                <c:pt idx="0">
                  <c:v>Duben</c:v>
                </c:pt>
                <c:pt idx="1">
                  <c:v>Květen</c:v>
                </c:pt>
                <c:pt idx="2">
                  <c:v>Červen</c:v>
                </c:pt>
              </c:strCache>
            </c:strRef>
          </c:cat>
          <c:val>
            <c:numRef>
              <c:f>'8.7'!$L$14:$N$14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1AE8-460B-8CB3-FD7511116173}"/>
            </c:ext>
          </c:extLst>
        </c:ser>
        <c:ser>
          <c:idx val="5"/>
          <c:order val="5"/>
          <c:tx>
            <c:strRef>
              <c:f>'8.7'!$K$15</c:f>
              <c:strCache>
                <c:ptCount val="1"/>
                <c:pt idx="0">
                  <c:v>Energie Slunce (solární kolektor)</c:v>
                </c:pt>
              </c:strCache>
            </c:strRef>
          </c:tx>
          <c:invertIfNegative val="0"/>
          <c:cat>
            <c:strRef>
              <c:f>'8.7'!$L$9:$N$9</c:f>
              <c:strCache>
                <c:ptCount val="3"/>
                <c:pt idx="0">
                  <c:v>Duben</c:v>
                </c:pt>
                <c:pt idx="1">
                  <c:v>Květen</c:v>
                </c:pt>
                <c:pt idx="2">
                  <c:v>Červen</c:v>
                </c:pt>
              </c:strCache>
            </c:strRef>
          </c:cat>
          <c:val>
            <c:numRef>
              <c:f>'8.7'!$L$15:$N$15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1AE8-460B-8CB3-FD7511116173}"/>
            </c:ext>
          </c:extLst>
        </c:ser>
        <c:ser>
          <c:idx val="6"/>
          <c:order val="6"/>
          <c:tx>
            <c:strRef>
              <c:f>'8.7'!$K$16</c:f>
              <c:strCache>
                <c:ptCount val="1"/>
                <c:pt idx="0">
                  <c:v>Hnědé uhlí</c:v>
                </c:pt>
              </c:strCache>
            </c:strRef>
          </c:tx>
          <c:spPr>
            <a:solidFill>
              <a:srgbClr val="6E4932"/>
            </a:solidFill>
          </c:spPr>
          <c:invertIfNegative val="0"/>
          <c:cat>
            <c:strRef>
              <c:f>'8.7'!$L$9:$N$9</c:f>
              <c:strCache>
                <c:ptCount val="3"/>
                <c:pt idx="0">
                  <c:v>Duben</c:v>
                </c:pt>
                <c:pt idx="1">
                  <c:v>Květen</c:v>
                </c:pt>
                <c:pt idx="2">
                  <c:v>Červen</c:v>
                </c:pt>
              </c:strCache>
            </c:strRef>
          </c:cat>
          <c:val>
            <c:numRef>
              <c:f>'8.7'!$L$16:$N$16</c:f>
              <c:numCache>
                <c:formatCode>#,##0.0</c:formatCode>
                <c:ptCount val="3"/>
                <c:pt idx="0">
                  <c:v>6515.8</c:v>
                </c:pt>
                <c:pt idx="1">
                  <c:v>5539.8</c:v>
                </c:pt>
                <c:pt idx="2">
                  <c:v>2716.4</c:v>
                </c:pt>
              </c:numCache>
            </c:numRef>
          </c:val>
          <c:extLst xmlns:c16r2="http://schemas.microsoft.com/office/drawing/2015/06/chart">
            <c:ext xmlns:c16="http://schemas.microsoft.com/office/drawing/2014/chart" uri="{C3380CC4-5D6E-409C-BE32-E72D297353CC}">
              <c16:uniqueId val="{00000006-1AE8-460B-8CB3-FD7511116173}"/>
            </c:ext>
          </c:extLst>
        </c:ser>
        <c:ser>
          <c:idx val="7"/>
          <c:order val="7"/>
          <c:tx>
            <c:strRef>
              <c:f>'8.7'!$K$17</c:f>
              <c:strCache>
                <c:ptCount val="1"/>
                <c:pt idx="0">
                  <c:v>Jaderné palivo</c:v>
                </c:pt>
              </c:strCache>
            </c:strRef>
          </c:tx>
          <c:invertIfNegative val="0"/>
          <c:cat>
            <c:strRef>
              <c:f>'8.7'!$L$9:$N$9</c:f>
              <c:strCache>
                <c:ptCount val="3"/>
                <c:pt idx="0">
                  <c:v>Duben</c:v>
                </c:pt>
                <c:pt idx="1">
                  <c:v>Květen</c:v>
                </c:pt>
                <c:pt idx="2">
                  <c:v>Červen</c:v>
                </c:pt>
              </c:strCache>
            </c:strRef>
          </c:cat>
          <c:val>
            <c:numRef>
              <c:f>'8.7'!$L$17:$N$17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1AE8-460B-8CB3-FD7511116173}"/>
            </c:ext>
          </c:extLst>
        </c:ser>
        <c:ser>
          <c:idx val="8"/>
          <c:order val="8"/>
          <c:tx>
            <c:strRef>
              <c:f>'8.7'!$K$18</c:f>
              <c:strCache>
                <c:ptCount val="1"/>
                <c:pt idx="0">
                  <c:v>Koks</c:v>
                </c:pt>
              </c:strCache>
            </c:strRef>
          </c:tx>
          <c:invertIfNegative val="0"/>
          <c:cat>
            <c:strRef>
              <c:f>'8.7'!$L$9:$N$9</c:f>
              <c:strCache>
                <c:ptCount val="3"/>
                <c:pt idx="0">
                  <c:v>Duben</c:v>
                </c:pt>
                <c:pt idx="1">
                  <c:v>Květen</c:v>
                </c:pt>
                <c:pt idx="2">
                  <c:v>Červen</c:v>
                </c:pt>
              </c:strCache>
            </c:strRef>
          </c:cat>
          <c:val>
            <c:numRef>
              <c:f>'8.7'!$L$18:$N$18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1AE8-460B-8CB3-FD7511116173}"/>
            </c:ext>
          </c:extLst>
        </c:ser>
        <c:ser>
          <c:idx val="9"/>
          <c:order val="9"/>
          <c:tx>
            <c:strRef>
              <c:f>'8.7'!$K$19</c:f>
              <c:strCache>
                <c:ptCount val="1"/>
                <c:pt idx="0">
                  <c:v>Odpadní teplo</c:v>
                </c:pt>
              </c:strCache>
            </c:strRef>
          </c:tx>
          <c:invertIfNegative val="0"/>
          <c:cat>
            <c:strRef>
              <c:f>'8.7'!$L$9:$N$9</c:f>
              <c:strCache>
                <c:ptCount val="3"/>
                <c:pt idx="0">
                  <c:v>Duben</c:v>
                </c:pt>
                <c:pt idx="1">
                  <c:v>Květen</c:v>
                </c:pt>
                <c:pt idx="2">
                  <c:v>Červen</c:v>
                </c:pt>
              </c:strCache>
            </c:strRef>
          </c:cat>
          <c:val>
            <c:numRef>
              <c:f>'8.7'!$L$19:$N$19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1AE8-460B-8CB3-FD7511116173}"/>
            </c:ext>
          </c:extLst>
        </c:ser>
        <c:ser>
          <c:idx val="10"/>
          <c:order val="10"/>
          <c:tx>
            <c:strRef>
              <c:f>'8.7'!$K$20</c:f>
              <c:strCache>
                <c:ptCount val="1"/>
                <c:pt idx="0">
                  <c:v>Ostatní kapalná paliva</c:v>
                </c:pt>
              </c:strCache>
            </c:strRef>
          </c:tx>
          <c:invertIfNegative val="0"/>
          <c:cat>
            <c:strRef>
              <c:f>'8.7'!$L$9:$N$9</c:f>
              <c:strCache>
                <c:ptCount val="3"/>
                <c:pt idx="0">
                  <c:v>Duben</c:v>
                </c:pt>
                <c:pt idx="1">
                  <c:v>Květen</c:v>
                </c:pt>
                <c:pt idx="2">
                  <c:v>Červen</c:v>
                </c:pt>
              </c:strCache>
            </c:strRef>
          </c:cat>
          <c:val>
            <c:numRef>
              <c:f>'8.7'!$L$20:$N$20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1AE8-460B-8CB3-FD7511116173}"/>
            </c:ext>
          </c:extLst>
        </c:ser>
        <c:ser>
          <c:idx val="11"/>
          <c:order val="11"/>
          <c:tx>
            <c:strRef>
              <c:f>'8.7'!$K$21</c:f>
              <c:strCache>
                <c:ptCount val="1"/>
                <c:pt idx="0">
                  <c:v>Ostatní pevná paliva</c:v>
                </c:pt>
              </c:strCache>
            </c:strRef>
          </c:tx>
          <c:invertIfNegative val="0"/>
          <c:cat>
            <c:strRef>
              <c:f>'8.7'!$L$9:$N$9</c:f>
              <c:strCache>
                <c:ptCount val="3"/>
                <c:pt idx="0">
                  <c:v>Duben</c:v>
                </c:pt>
                <c:pt idx="1">
                  <c:v>Květen</c:v>
                </c:pt>
                <c:pt idx="2">
                  <c:v>Červen</c:v>
                </c:pt>
              </c:strCache>
            </c:strRef>
          </c:cat>
          <c:val>
            <c:numRef>
              <c:f>'8.7'!$L$21:$N$21</c:f>
              <c:numCache>
                <c:formatCode>#,##0.0</c:formatCode>
                <c:ptCount val="3"/>
                <c:pt idx="0">
                  <c:v>56840</c:v>
                </c:pt>
                <c:pt idx="1">
                  <c:v>30897</c:v>
                </c:pt>
                <c:pt idx="2">
                  <c:v>36198</c:v>
                </c:pt>
              </c:numCache>
            </c:numRef>
          </c:val>
          <c:extLst xmlns:c16r2="http://schemas.microsoft.com/office/drawing/2015/06/chart">
            <c:ext xmlns:c16="http://schemas.microsoft.com/office/drawing/2014/chart" uri="{C3380CC4-5D6E-409C-BE32-E72D297353CC}">
              <c16:uniqueId val="{0000000B-1AE8-460B-8CB3-FD7511116173}"/>
            </c:ext>
          </c:extLst>
        </c:ser>
        <c:ser>
          <c:idx val="12"/>
          <c:order val="12"/>
          <c:tx>
            <c:strRef>
              <c:f>'8.7'!$K$22</c:f>
              <c:strCache>
                <c:ptCount val="1"/>
                <c:pt idx="0">
                  <c:v>Ostatní plyny</c:v>
                </c:pt>
              </c:strCache>
            </c:strRef>
          </c:tx>
          <c:invertIfNegative val="0"/>
          <c:cat>
            <c:strRef>
              <c:f>'8.7'!$L$9:$N$9</c:f>
              <c:strCache>
                <c:ptCount val="3"/>
                <c:pt idx="0">
                  <c:v>Duben</c:v>
                </c:pt>
                <c:pt idx="1">
                  <c:v>Květen</c:v>
                </c:pt>
                <c:pt idx="2">
                  <c:v>Červen</c:v>
                </c:pt>
              </c:strCache>
            </c:strRef>
          </c:cat>
          <c:val>
            <c:numRef>
              <c:f>'8.7'!$L$22:$N$22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1AE8-460B-8CB3-FD7511116173}"/>
            </c:ext>
          </c:extLst>
        </c:ser>
        <c:ser>
          <c:idx val="13"/>
          <c:order val="13"/>
          <c:tx>
            <c:strRef>
              <c:f>'8.7'!$K$23</c:f>
              <c:strCache>
                <c:ptCount val="1"/>
                <c:pt idx="0">
                  <c:v>Ostatní</c:v>
                </c:pt>
              </c:strCache>
            </c:strRef>
          </c:tx>
          <c:invertIfNegative val="0"/>
          <c:cat>
            <c:strRef>
              <c:f>'8.7'!$L$9:$N$9</c:f>
              <c:strCache>
                <c:ptCount val="3"/>
                <c:pt idx="0">
                  <c:v>Duben</c:v>
                </c:pt>
                <c:pt idx="1">
                  <c:v>Květen</c:v>
                </c:pt>
                <c:pt idx="2">
                  <c:v>Červen</c:v>
                </c:pt>
              </c:strCache>
            </c:strRef>
          </c:cat>
          <c:val>
            <c:numRef>
              <c:f>'8.7'!$L$23:$N$23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1AE8-460B-8CB3-FD7511116173}"/>
            </c:ext>
          </c:extLst>
        </c:ser>
        <c:ser>
          <c:idx val="14"/>
          <c:order val="14"/>
          <c:tx>
            <c:strRef>
              <c:f>'8.7'!$K$24</c:f>
              <c:strCache>
                <c:ptCount val="1"/>
                <c:pt idx="0">
                  <c:v>Topné oleje</c:v>
                </c:pt>
              </c:strCache>
            </c:strRef>
          </c:tx>
          <c:invertIfNegative val="0"/>
          <c:cat>
            <c:strRef>
              <c:f>'8.7'!$L$9:$N$9</c:f>
              <c:strCache>
                <c:ptCount val="3"/>
                <c:pt idx="0">
                  <c:v>Duben</c:v>
                </c:pt>
                <c:pt idx="1">
                  <c:v>Květen</c:v>
                </c:pt>
                <c:pt idx="2">
                  <c:v>Červen</c:v>
                </c:pt>
              </c:strCache>
            </c:strRef>
          </c:cat>
          <c:val>
            <c:numRef>
              <c:f>'8.7'!$L$24:$N$24</c:f>
              <c:numCache>
                <c:formatCode>#,##0.0</c:formatCode>
                <c:ptCount val="3"/>
                <c:pt idx="0">
                  <c:v>145.38999999999999</c:v>
                </c:pt>
                <c:pt idx="1">
                  <c:v>0</c:v>
                </c:pt>
                <c:pt idx="2">
                  <c:v>0</c:v>
                </c:pt>
              </c:numCache>
            </c:numRef>
          </c:val>
          <c:extLst xmlns:c16r2="http://schemas.microsoft.com/office/drawing/2015/06/chart">
            <c:ext xmlns:c16="http://schemas.microsoft.com/office/drawing/2014/chart" uri="{C3380CC4-5D6E-409C-BE32-E72D297353CC}">
              <c16:uniqueId val="{0000000E-1AE8-460B-8CB3-FD7511116173}"/>
            </c:ext>
          </c:extLst>
        </c:ser>
        <c:ser>
          <c:idx val="15"/>
          <c:order val="15"/>
          <c:tx>
            <c:strRef>
              <c:f>'8.7'!$K$25</c:f>
              <c:strCache>
                <c:ptCount val="1"/>
                <c:pt idx="0">
                  <c:v>Zemní plyn</c:v>
                </c:pt>
              </c:strCache>
            </c:strRef>
          </c:tx>
          <c:spPr>
            <a:solidFill>
              <a:srgbClr val="EBE600"/>
            </a:solidFill>
          </c:spPr>
          <c:invertIfNegative val="0"/>
          <c:cat>
            <c:strRef>
              <c:f>'8.7'!$L$9:$N$9</c:f>
              <c:strCache>
                <c:ptCount val="3"/>
                <c:pt idx="0">
                  <c:v>Duben</c:v>
                </c:pt>
                <c:pt idx="1">
                  <c:v>Květen</c:v>
                </c:pt>
                <c:pt idx="2">
                  <c:v>Červen</c:v>
                </c:pt>
              </c:strCache>
            </c:strRef>
          </c:cat>
          <c:val>
            <c:numRef>
              <c:f>'8.7'!$L$25:$N$25</c:f>
              <c:numCache>
                <c:formatCode>#,##0.0</c:formatCode>
                <c:ptCount val="3"/>
                <c:pt idx="0">
                  <c:v>87941.578737013886</c:v>
                </c:pt>
                <c:pt idx="1">
                  <c:v>94677.058798443177</c:v>
                </c:pt>
                <c:pt idx="2">
                  <c:v>31279.503481914624</c:v>
                </c:pt>
              </c:numCache>
            </c:numRef>
          </c:val>
          <c:extLst xmlns:c16r2="http://schemas.microsoft.com/office/drawing/2015/06/chart">
            <c:ext xmlns:c16="http://schemas.microsoft.com/office/drawing/2014/chart" uri="{C3380CC4-5D6E-409C-BE32-E72D297353CC}">
              <c16:uniqueId val="{0000000F-1AE8-460B-8CB3-FD7511116173}"/>
            </c:ext>
          </c:extLst>
        </c:ser>
        <c:dLbls>
          <c:showLegendKey val="0"/>
          <c:showVal val="0"/>
          <c:showCatName val="0"/>
          <c:showSerName val="0"/>
          <c:showPercent val="0"/>
          <c:showBubbleSize val="0"/>
        </c:dLbls>
        <c:gapWidth val="150"/>
        <c:overlap val="100"/>
        <c:axId val="167980416"/>
        <c:axId val="167994496"/>
      </c:barChart>
      <c:catAx>
        <c:axId val="167980416"/>
        <c:scaling>
          <c:orientation val="minMax"/>
        </c:scaling>
        <c:delete val="0"/>
        <c:axPos val="b"/>
        <c:numFmt formatCode="General" sourceLinked="1"/>
        <c:majorTickMark val="none"/>
        <c:minorTickMark val="none"/>
        <c:tickLblPos val="nextTo"/>
        <c:txPr>
          <a:bodyPr/>
          <a:lstStyle/>
          <a:p>
            <a:pPr>
              <a:defRPr sz="900"/>
            </a:pPr>
            <a:endParaRPr lang="cs-CZ"/>
          </a:p>
        </c:txPr>
        <c:crossAx val="167994496"/>
        <c:crosses val="autoZero"/>
        <c:auto val="1"/>
        <c:lblAlgn val="ctr"/>
        <c:lblOffset val="100"/>
        <c:noMultiLvlLbl val="0"/>
      </c:catAx>
      <c:valAx>
        <c:axId val="1679944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9804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85D0-491E-9FFD-244AEE65EF6D}"/>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85D0-491E-9FFD-244AEE65EF6D}"/>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85D0-491E-9FFD-244AEE65EF6D}"/>
              </c:ext>
            </c:extLst>
          </c:dPt>
          <c:dPt>
            <c:idx val="5"/>
            <c:bubble3D val="0"/>
            <c:extLst xmlns:c16r2="http://schemas.microsoft.com/office/drawing/2015/06/chart">
              <c:ext xmlns:c16="http://schemas.microsoft.com/office/drawing/2014/chart" uri="{C3380CC4-5D6E-409C-BE32-E72D297353CC}">
                <c16:uniqueId val="{00000006-85D0-491E-9FFD-244AEE65EF6D}"/>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85D0-491E-9FFD-244AEE65EF6D}"/>
              </c:ext>
            </c:extLst>
          </c:dPt>
          <c:dPt>
            <c:idx val="7"/>
            <c:bubble3D val="0"/>
            <c:extLst xmlns:c16r2="http://schemas.microsoft.com/office/drawing/2015/06/chart">
              <c:ext xmlns:c16="http://schemas.microsoft.com/office/drawing/2014/chart" uri="{C3380CC4-5D6E-409C-BE32-E72D297353CC}">
                <c16:uniqueId val="{00000009-85D0-491E-9FFD-244AEE65EF6D}"/>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85D0-491E-9FFD-244AEE65EF6D}"/>
              </c:ext>
            </c:extLst>
          </c:dPt>
          <c:cat>
            <c:numRef>
              <c:f>'8.7'!$O$10:$O$25</c:f>
              <c:numCache>
                <c:formatCode>0.0%</c:formatCode>
                <c:ptCount val="16"/>
              </c:numCache>
            </c:numRef>
          </c:cat>
          <c:val>
            <c:numRef>
              <c:f>'8.7'!$J$10:$J$25</c:f>
              <c:numCache>
                <c:formatCode>0.0</c:formatCode>
                <c:ptCount val="16"/>
              </c:numCache>
            </c:numRef>
          </c:val>
          <c:extLst xmlns:c16r2="http://schemas.microsoft.com/office/drawing/2015/06/chart">
            <c:ext xmlns:c16="http://schemas.microsoft.com/office/drawing/2014/chart" uri="{C3380CC4-5D6E-409C-BE32-E72D297353CC}">
              <c16:uniqueId val="{0000000C-85D0-491E-9FFD-244AEE65EF6D}"/>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B289-4285-8C27-2C689B7A2E8C}"/>
              </c:ext>
            </c:extLst>
          </c:dPt>
          <c:cat>
            <c:numRef>
              <c:f>'8.7'!$O$27:$O$34</c:f>
              <c:numCache>
                <c:formatCode>#,##0.0</c:formatCode>
                <c:ptCount val="8"/>
              </c:numCache>
            </c:numRef>
          </c:cat>
          <c:val>
            <c:numRef>
              <c:f>'8.7'!$J$27:$J$34</c:f>
              <c:numCache>
                <c:formatCode>0.0</c:formatCode>
                <c:ptCount val="8"/>
              </c:numCache>
            </c:numRef>
          </c:val>
          <c:extLst xmlns:c16r2="http://schemas.microsoft.com/office/drawing/2015/06/chart">
            <c:ext xmlns:c16="http://schemas.microsoft.com/office/drawing/2014/chart" uri="{C3380CC4-5D6E-409C-BE32-E72D297353CC}">
              <c16:uniqueId val="{00000001-B289-4285-8C27-2C689B7A2E8C}"/>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953414882772679"/>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Duben</c:v>
                </c:pt>
                <c:pt idx="1">
                  <c:v>Květen</c:v>
                </c:pt>
                <c:pt idx="2">
                  <c:v>Červen</c:v>
                </c:pt>
              </c:strCache>
            </c:strRef>
          </c:cat>
          <c:val>
            <c:numRef>
              <c:f>'8.8'!$L$27:$N$27</c:f>
              <c:numCache>
                <c:formatCode>#,##0.0</c:formatCode>
                <c:ptCount val="3"/>
                <c:pt idx="0">
                  <c:v>406956.00599999999</c:v>
                </c:pt>
                <c:pt idx="1">
                  <c:v>359697.02700000006</c:v>
                </c:pt>
                <c:pt idx="2">
                  <c:v>260740.04200000002</c:v>
                </c:pt>
              </c:numCache>
            </c:numRef>
          </c:val>
          <c:extLst xmlns:c16r2="http://schemas.microsoft.com/office/drawing/2015/06/chart">
            <c:ext xmlns:c16="http://schemas.microsoft.com/office/drawing/2014/chart" uri="{C3380CC4-5D6E-409C-BE32-E72D297353CC}">
              <c16:uniqueId val="{00000000-DF36-4A74-B5C1-6F11E1399518}"/>
            </c:ext>
          </c:extLst>
        </c:ser>
        <c:ser>
          <c:idx val="1"/>
          <c:order val="1"/>
          <c:tx>
            <c:strRef>
              <c:f>'8.8'!$K$28</c:f>
              <c:strCache>
                <c:ptCount val="1"/>
                <c:pt idx="0">
                  <c:v>Energetika</c:v>
                </c:pt>
              </c:strCache>
            </c:strRef>
          </c:tx>
          <c:invertIfNegative val="0"/>
          <c:cat>
            <c:strRef>
              <c:f>'8.8'!$L$26:$N$26</c:f>
              <c:strCache>
                <c:ptCount val="3"/>
                <c:pt idx="0">
                  <c:v>Duben</c:v>
                </c:pt>
                <c:pt idx="1">
                  <c:v>Květen</c:v>
                </c:pt>
                <c:pt idx="2">
                  <c:v>Červen</c:v>
                </c:pt>
              </c:strCache>
            </c:strRef>
          </c:cat>
          <c:val>
            <c:numRef>
              <c:f>'8.8'!$L$28:$N$28</c:f>
              <c:numCache>
                <c:formatCode>#,##0.0</c:formatCode>
                <c:ptCount val="3"/>
                <c:pt idx="0">
                  <c:v>55895</c:v>
                </c:pt>
                <c:pt idx="1">
                  <c:v>46354.570000000007</c:v>
                </c:pt>
                <c:pt idx="2">
                  <c:v>33341.118000000002</c:v>
                </c:pt>
              </c:numCache>
            </c:numRef>
          </c:val>
          <c:extLst xmlns:c16r2="http://schemas.microsoft.com/office/drawing/2015/06/chart">
            <c:ext xmlns:c16="http://schemas.microsoft.com/office/drawing/2014/chart" uri="{C3380CC4-5D6E-409C-BE32-E72D297353CC}">
              <c16:uniqueId val="{00000001-DF36-4A74-B5C1-6F11E1399518}"/>
            </c:ext>
          </c:extLst>
        </c:ser>
        <c:ser>
          <c:idx val="2"/>
          <c:order val="2"/>
          <c:tx>
            <c:strRef>
              <c:f>'8.8'!$K$29</c:f>
              <c:strCache>
                <c:ptCount val="1"/>
                <c:pt idx="0">
                  <c:v>Doprava</c:v>
                </c:pt>
              </c:strCache>
            </c:strRef>
          </c:tx>
          <c:invertIfNegative val="0"/>
          <c:cat>
            <c:strRef>
              <c:f>'8.8'!$L$26:$N$26</c:f>
              <c:strCache>
                <c:ptCount val="3"/>
                <c:pt idx="0">
                  <c:v>Duben</c:v>
                </c:pt>
                <c:pt idx="1">
                  <c:v>Květen</c:v>
                </c:pt>
                <c:pt idx="2">
                  <c:v>Červen</c:v>
                </c:pt>
              </c:strCache>
            </c:strRef>
          </c:cat>
          <c:val>
            <c:numRef>
              <c:f>'8.8'!$L$29:$N$29</c:f>
              <c:numCache>
                <c:formatCode>#,##0.0</c:formatCode>
                <c:ptCount val="3"/>
                <c:pt idx="0">
                  <c:v>3350.69</c:v>
                </c:pt>
                <c:pt idx="1">
                  <c:v>1796.5020000000002</c:v>
                </c:pt>
                <c:pt idx="2">
                  <c:v>740.57499999999993</c:v>
                </c:pt>
              </c:numCache>
            </c:numRef>
          </c:val>
          <c:extLst xmlns:c16r2="http://schemas.microsoft.com/office/drawing/2015/06/chart">
            <c:ext xmlns:c16="http://schemas.microsoft.com/office/drawing/2014/chart" uri="{C3380CC4-5D6E-409C-BE32-E72D297353CC}">
              <c16:uniqueId val="{00000002-DF36-4A74-B5C1-6F11E1399518}"/>
            </c:ext>
          </c:extLst>
        </c:ser>
        <c:ser>
          <c:idx val="3"/>
          <c:order val="3"/>
          <c:tx>
            <c:strRef>
              <c:f>'8.8'!$K$30</c:f>
              <c:strCache>
                <c:ptCount val="1"/>
                <c:pt idx="0">
                  <c:v>Stavebnictví</c:v>
                </c:pt>
              </c:strCache>
            </c:strRef>
          </c:tx>
          <c:invertIfNegative val="0"/>
          <c:cat>
            <c:strRef>
              <c:f>'8.8'!$L$26:$N$26</c:f>
              <c:strCache>
                <c:ptCount val="3"/>
                <c:pt idx="0">
                  <c:v>Duben</c:v>
                </c:pt>
                <c:pt idx="1">
                  <c:v>Květen</c:v>
                </c:pt>
                <c:pt idx="2">
                  <c:v>Červen</c:v>
                </c:pt>
              </c:strCache>
            </c:strRef>
          </c:cat>
          <c:val>
            <c:numRef>
              <c:f>'8.8'!$L$30:$N$30</c:f>
              <c:numCache>
                <c:formatCode>#,##0.0</c:formatCode>
                <c:ptCount val="3"/>
                <c:pt idx="0">
                  <c:v>5051.8919999999998</c:v>
                </c:pt>
                <c:pt idx="1">
                  <c:v>3781.4749999999999</c:v>
                </c:pt>
                <c:pt idx="2">
                  <c:v>1649.3</c:v>
                </c:pt>
              </c:numCache>
            </c:numRef>
          </c:val>
          <c:extLst xmlns:c16r2="http://schemas.microsoft.com/office/drawing/2015/06/chart">
            <c:ext xmlns:c16="http://schemas.microsoft.com/office/drawing/2014/chart" uri="{C3380CC4-5D6E-409C-BE32-E72D297353CC}">
              <c16:uniqueId val="{00000003-DF36-4A74-B5C1-6F11E1399518}"/>
            </c:ext>
          </c:extLst>
        </c:ser>
        <c:ser>
          <c:idx val="4"/>
          <c:order val="4"/>
          <c:tx>
            <c:strRef>
              <c:f>'8.8'!$K$31</c:f>
              <c:strCache>
                <c:ptCount val="1"/>
                <c:pt idx="0">
                  <c:v>Zemědělství a lesnictví</c:v>
                </c:pt>
              </c:strCache>
            </c:strRef>
          </c:tx>
          <c:invertIfNegative val="0"/>
          <c:cat>
            <c:strRef>
              <c:f>'8.8'!$L$26:$N$26</c:f>
              <c:strCache>
                <c:ptCount val="3"/>
                <c:pt idx="0">
                  <c:v>Duben</c:v>
                </c:pt>
                <c:pt idx="1">
                  <c:v>Květen</c:v>
                </c:pt>
                <c:pt idx="2">
                  <c:v>Červen</c:v>
                </c:pt>
              </c:strCache>
            </c:strRef>
          </c:cat>
          <c:val>
            <c:numRef>
              <c:f>'8.8'!$L$31:$N$31</c:f>
              <c:numCache>
                <c:formatCode>#,##0.0</c:formatCode>
                <c:ptCount val="3"/>
                <c:pt idx="0">
                  <c:v>25.8</c:v>
                </c:pt>
                <c:pt idx="1">
                  <c:v>0</c:v>
                </c:pt>
                <c:pt idx="2">
                  <c:v>35.200000000000003</c:v>
                </c:pt>
              </c:numCache>
            </c:numRef>
          </c:val>
          <c:extLst xmlns:c16r2="http://schemas.microsoft.com/office/drawing/2015/06/chart">
            <c:ext xmlns:c16="http://schemas.microsoft.com/office/drawing/2014/chart" uri="{C3380CC4-5D6E-409C-BE32-E72D297353CC}">
              <c16:uniqueId val="{00000004-DF36-4A74-B5C1-6F11E1399518}"/>
            </c:ext>
          </c:extLst>
        </c:ser>
        <c:ser>
          <c:idx val="5"/>
          <c:order val="5"/>
          <c:tx>
            <c:strRef>
              <c:f>'8.8'!$K$32</c:f>
              <c:strCache>
                <c:ptCount val="1"/>
                <c:pt idx="0">
                  <c:v>Domácnosti</c:v>
                </c:pt>
              </c:strCache>
            </c:strRef>
          </c:tx>
          <c:invertIfNegative val="0"/>
          <c:cat>
            <c:strRef>
              <c:f>'8.8'!$L$26:$N$26</c:f>
              <c:strCache>
                <c:ptCount val="3"/>
                <c:pt idx="0">
                  <c:v>Duben</c:v>
                </c:pt>
                <c:pt idx="1">
                  <c:v>Květen</c:v>
                </c:pt>
                <c:pt idx="2">
                  <c:v>Červen</c:v>
                </c:pt>
              </c:strCache>
            </c:strRef>
          </c:cat>
          <c:val>
            <c:numRef>
              <c:f>'8.8'!$L$32:$N$32</c:f>
              <c:numCache>
                <c:formatCode>#,##0.0</c:formatCode>
                <c:ptCount val="3"/>
                <c:pt idx="0">
                  <c:v>363414.38899999997</c:v>
                </c:pt>
                <c:pt idx="1">
                  <c:v>304426.11300000013</c:v>
                </c:pt>
                <c:pt idx="2">
                  <c:v>129005.61099999998</c:v>
                </c:pt>
              </c:numCache>
            </c:numRef>
          </c:val>
          <c:extLst xmlns:c16r2="http://schemas.microsoft.com/office/drawing/2015/06/chart">
            <c:ext xmlns:c16="http://schemas.microsoft.com/office/drawing/2014/chart" uri="{C3380CC4-5D6E-409C-BE32-E72D297353CC}">
              <c16:uniqueId val="{00000005-DF36-4A74-B5C1-6F11E1399518}"/>
            </c:ext>
          </c:extLst>
        </c:ser>
        <c:ser>
          <c:idx val="6"/>
          <c:order val="6"/>
          <c:tx>
            <c:strRef>
              <c:f>'8.8'!$K$33</c:f>
              <c:strCache>
                <c:ptCount val="1"/>
                <c:pt idx="0">
                  <c:v>Obchod, služby, školství, zdravotnictví</c:v>
                </c:pt>
              </c:strCache>
            </c:strRef>
          </c:tx>
          <c:invertIfNegative val="0"/>
          <c:cat>
            <c:strRef>
              <c:f>'8.8'!$L$26:$N$26</c:f>
              <c:strCache>
                <c:ptCount val="3"/>
                <c:pt idx="0">
                  <c:v>Duben</c:v>
                </c:pt>
                <c:pt idx="1">
                  <c:v>Květen</c:v>
                </c:pt>
                <c:pt idx="2">
                  <c:v>Červen</c:v>
                </c:pt>
              </c:strCache>
            </c:strRef>
          </c:cat>
          <c:val>
            <c:numRef>
              <c:f>'8.8'!$L$33:$N$33</c:f>
              <c:numCache>
                <c:formatCode>#,##0.0</c:formatCode>
                <c:ptCount val="3"/>
                <c:pt idx="0">
                  <c:v>255002.18700000001</c:v>
                </c:pt>
                <c:pt idx="1">
                  <c:v>197715.85999999996</c:v>
                </c:pt>
                <c:pt idx="2">
                  <c:v>71037.712000000014</c:v>
                </c:pt>
              </c:numCache>
            </c:numRef>
          </c:val>
          <c:extLst xmlns:c16r2="http://schemas.microsoft.com/office/drawing/2015/06/chart">
            <c:ext xmlns:c16="http://schemas.microsoft.com/office/drawing/2014/chart" uri="{C3380CC4-5D6E-409C-BE32-E72D297353CC}">
              <c16:uniqueId val="{00000006-DF36-4A74-B5C1-6F11E1399518}"/>
            </c:ext>
          </c:extLst>
        </c:ser>
        <c:ser>
          <c:idx val="7"/>
          <c:order val="7"/>
          <c:tx>
            <c:strRef>
              <c:f>'8.8'!$K$34</c:f>
              <c:strCache>
                <c:ptCount val="1"/>
                <c:pt idx="0">
                  <c:v>Ostatní</c:v>
                </c:pt>
              </c:strCache>
            </c:strRef>
          </c:tx>
          <c:invertIfNegative val="0"/>
          <c:cat>
            <c:strRef>
              <c:f>'8.8'!$L$26:$N$26</c:f>
              <c:strCache>
                <c:ptCount val="3"/>
                <c:pt idx="0">
                  <c:v>Duben</c:v>
                </c:pt>
                <c:pt idx="1">
                  <c:v>Květen</c:v>
                </c:pt>
                <c:pt idx="2">
                  <c:v>Červen</c:v>
                </c:pt>
              </c:strCache>
            </c:strRef>
          </c:cat>
          <c:val>
            <c:numRef>
              <c:f>'8.8'!$L$34:$N$34</c:f>
              <c:numCache>
                <c:formatCode>#,##0.0</c:formatCode>
                <c:ptCount val="3"/>
                <c:pt idx="0">
                  <c:v>4043.9929999999999</c:v>
                </c:pt>
                <c:pt idx="1">
                  <c:v>2958.3119999999999</c:v>
                </c:pt>
                <c:pt idx="2">
                  <c:v>1701.5649999999998</c:v>
                </c:pt>
              </c:numCache>
            </c:numRef>
          </c:val>
          <c:extLst xmlns:c16r2="http://schemas.microsoft.com/office/drawing/2015/06/chart">
            <c:ext xmlns:c16="http://schemas.microsoft.com/office/drawing/2014/chart" uri="{C3380CC4-5D6E-409C-BE32-E72D297353CC}">
              <c16:uniqueId val="{00000007-DF36-4A74-B5C1-6F11E1399518}"/>
            </c:ext>
          </c:extLst>
        </c:ser>
        <c:dLbls>
          <c:showLegendKey val="0"/>
          <c:showVal val="0"/>
          <c:showCatName val="0"/>
          <c:showSerName val="0"/>
          <c:showPercent val="0"/>
          <c:showBubbleSize val="0"/>
        </c:dLbls>
        <c:gapWidth val="150"/>
        <c:overlap val="100"/>
        <c:axId val="167788928"/>
        <c:axId val="167790464"/>
      </c:barChart>
      <c:catAx>
        <c:axId val="167788928"/>
        <c:scaling>
          <c:orientation val="minMax"/>
        </c:scaling>
        <c:delete val="0"/>
        <c:axPos val="b"/>
        <c:numFmt formatCode="General" sourceLinked="1"/>
        <c:majorTickMark val="none"/>
        <c:minorTickMark val="none"/>
        <c:tickLblPos val="nextTo"/>
        <c:txPr>
          <a:bodyPr/>
          <a:lstStyle/>
          <a:p>
            <a:pPr>
              <a:defRPr sz="900"/>
            </a:pPr>
            <a:endParaRPr lang="cs-CZ"/>
          </a:p>
        </c:txPr>
        <c:crossAx val="167790464"/>
        <c:crosses val="autoZero"/>
        <c:auto val="1"/>
        <c:lblAlgn val="ctr"/>
        <c:lblOffset val="100"/>
        <c:noMultiLvlLbl val="0"/>
      </c:catAx>
      <c:valAx>
        <c:axId val="1677904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77889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0.16426641932207101</c:v>
                </c:pt>
              </c:numCache>
            </c:numRef>
          </c:val>
          <c:extLst xmlns:c16r2="http://schemas.microsoft.com/office/drawing/2015/06/chart">
            <c:ext xmlns:c16="http://schemas.microsoft.com/office/drawing/2014/chart" uri="{C3380CC4-5D6E-409C-BE32-E72D297353CC}">
              <c16:uniqueId val="{00000000-4B4D-492C-B3BA-87F5CF654DE7}"/>
            </c:ext>
          </c:extLst>
        </c:ser>
        <c:ser>
          <c:idx val="1"/>
          <c:order val="1"/>
          <c:tx>
            <c:strRef>
              <c:f>'8.8'!$L$40</c:f>
              <c:strCache>
                <c:ptCount val="1"/>
                <c:pt idx="0">
                  <c:v>Výroba tepla brutto</c:v>
                </c:pt>
              </c:strCache>
            </c:strRef>
          </c:tx>
          <c:invertIfNegative val="0"/>
          <c:val>
            <c:numRef>
              <c:f>'8.8'!$M$40</c:f>
              <c:numCache>
                <c:formatCode>0.0%</c:formatCode>
                <c:ptCount val="1"/>
                <c:pt idx="0">
                  <c:v>0.19926921638421277</c:v>
                </c:pt>
              </c:numCache>
            </c:numRef>
          </c:val>
          <c:extLst xmlns:c16r2="http://schemas.microsoft.com/office/drawing/2015/06/chart">
            <c:ext xmlns:c16="http://schemas.microsoft.com/office/drawing/2014/chart" uri="{C3380CC4-5D6E-409C-BE32-E72D297353CC}">
              <c16:uniqueId val="{00000001-4B4D-492C-B3BA-87F5CF654DE7}"/>
            </c:ext>
          </c:extLst>
        </c:ser>
        <c:ser>
          <c:idx val="2"/>
          <c:order val="2"/>
          <c:tx>
            <c:strRef>
              <c:f>'8.8'!$L$41</c:f>
              <c:strCache>
                <c:ptCount val="1"/>
                <c:pt idx="0">
                  <c:v>Dodávky tepla</c:v>
                </c:pt>
              </c:strCache>
            </c:strRef>
          </c:tx>
          <c:invertIfNegative val="0"/>
          <c:val>
            <c:numRef>
              <c:f>'8.8'!$M$41</c:f>
              <c:numCache>
                <c:formatCode>0.0%</c:formatCode>
                <c:ptCount val="1"/>
                <c:pt idx="0">
                  <c:v>0.17806503700573686</c:v>
                </c:pt>
              </c:numCache>
            </c:numRef>
          </c:val>
          <c:extLst xmlns:c16r2="http://schemas.microsoft.com/office/drawing/2015/06/chart">
            <c:ext xmlns:c16="http://schemas.microsoft.com/office/drawing/2014/chart" uri="{C3380CC4-5D6E-409C-BE32-E72D297353CC}">
              <c16:uniqueId val="{00000002-4B4D-492C-B3BA-87F5CF654DE7}"/>
            </c:ext>
          </c:extLst>
        </c:ser>
        <c:dLbls>
          <c:showLegendKey val="0"/>
          <c:showVal val="0"/>
          <c:showCatName val="0"/>
          <c:showSerName val="0"/>
          <c:showPercent val="0"/>
          <c:showBubbleSize val="0"/>
        </c:dLbls>
        <c:gapWidth val="150"/>
        <c:axId val="167903616"/>
        <c:axId val="167905152"/>
      </c:barChart>
      <c:catAx>
        <c:axId val="167903616"/>
        <c:scaling>
          <c:orientation val="maxMin"/>
        </c:scaling>
        <c:delete val="0"/>
        <c:axPos val="l"/>
        <c:numFmt formatCode="General" sourceLinked="1"/>
        <c:majorTickMark val="none"/>
        <c:minorTickMark val="none"/>
        <c:tickLblPos val="none"/>
        <c:crossAx val="167905152"/>
        <c:crosses val="autoZero"/>
        <c:auto val="1"/>
        <c:lblAlgn val="ctr"/>
        <c:lblOffset val="100"/>
        <c:noMultiLvlLbl val="0"/>
      </c:catAx>
      <c:valAx>
        <c:axId val="1679051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790361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Duben</c:v>
                </c:pt>
                <c:pt idx="1">
                  <c:v>Květen</c:v>
                </c:pt>
                <c:pt idx="2">
                  <c:v>Červen</c:v>
                </c:pt>
              </c:strCache>
            </c:strRef>
          </c:cat>
          <c:val>
            <c:numRef>
              <c:f>'8.8'!$L$10:$N$10</c:f>
              <c:numCache>
                <c:formatCode>#,##0.0</c:formatCode>
                <c:ptCount val="3"/>
                <c:pt idx="0">
                  <c:v>71843.608999999997</c:v>
                </c:pt>
                <c:pt idx="1">
                  <c:v>76270.508000000002</c:v>
                </c:pt>
                <c:pt idx="2">
                  <c:v>49747.817999999999</c:v>
                </c:pt>
              </c:numCache>
            </c:numRef>
          </c:val>
          <c:extLst xmlns:c16r2="http://schemas.microsoft.com/office/drawing/2015/06/chart">
            <c:ext xmlns:c16="http://schemas.microsoft.com/office/drawing/2014/chart" uri="{C3380CC4-5D6E-409C-BE32-E72D297353CC}">
              <c16:uniqueId val="{00000000-E6EC-415F-8049-761F6ECA5EC9}"/>
            </c:ext>
          </c:extLst>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Duben</c:v>
                </c:pt>
                <c:pt idx="1">
                  <c:v>Květen</c:v>
                </c:pt>
                <c:pt idx="2">
                  <c:v>Červen</c:v>
                </c:pt>
              </c:strCache>
            </c:strRef>
          </c:cat>
          <c:val>
            <c:numRef>
              <c:f>'8.8'!$L$11:$N$11</c:f>
              <c:numCache>
                <c:formatCode>#,##0.0</c:formatCode>
                <c:ptCount val="3"/>
                <c:pt idx="0">
                  <c:v>25.8</c:v>
                </c:pt>
                <c:pt idx="1">
                  <c:v>0</c:v>
                </c:pt>
                <c:pt idx="2">
                  <c:v>35.200000000000003</c:v>
                </c:pt>
              </c:numCache>
            </c:numRef>
          </c:val>
          <c:extLst xmlns:c16r2="http://schemas.microsoft.com/office/drawing/2015/06/chart">
            <c:ext xmlns:c16="http://schemas.microsoft.com/office/drawing/2014/chart" uri="{C3380CC4-5D6E-409C-BE32-E72D297353CC}">
              <c16:uniqueId val="{00000001-E6EC-415F-8049-761F6ECA5EC9}"/>
            </c:ext>
          </c:extLst>
        </c:ser>
        <c:ser>
          <c:idx val="2"/>
          <c:order val="2"/>
          <c:tx>
            <c:strRef>
              <c:f>'8.8'!$K$12</c:f>
              <c:strCache>
                <c:ptCount val="1"/>
                <c:pt idx="0">
                  <c:v>Černé uhlí</c:v>
                </c:pt>
              </c:strCache>
            </c:strRef>
          </c:tx>
          <c:spPr>
            <a:solidFill>
              <a:schemeClr val="tx1"/>
            </a:solidFill>
          </c:spPr>
          <c:invertIfNegative val="0"/>
          <c:cat>
            <c:strRef>
              <c:f>'8.8'!$L$9:$N$9</c:f>
              <c:strCache>
                <c:ptCount val="3"/>
                <c:pt idx="0">
                  <c:v>Duben</c:v>
                </c:pt>
                <c:pt idx="1">
                  <c:v>Květen</c:v>
                </c:pt>
                <c:pt idx="2">
                  <c:v>Červen</c:v>
                </c:pt>
              </c:strCache>
            </c:strRef>
          </c:cat>
          <c:val>
            <c:numRef>
              <c:f>'8.8'!$L$12:$N$12</c:f>
              <c:numCache>
                <c:formatCode>#,##0.0</c:formatCode>
                <c:ptCount val="3"/>
                <c:pt idx="0">
                  <c:v>637872.25099999993</c:v>
                </c:pt>
                <c:pt idx="1">
                  <c:v>520949.84299999999</c:v>
                </c:pt>
                <c:pt idx="2">
                  <c:v>223460.304</c:v>
                </c:pt>
              </c:numCache>
            </c:numRef>
          </c:val>
          <c:extLst xmlns:c16r2="http://schemas.microsoft.com/office/drawing/2015/06/chart">
            <c:ext xmlns:c16="http://schemas.microsoft.com/office/drawing/2014/chart" uri="{C3380CC4-5D6E-409C-BE32-E72D297353CC}">
              <c16:uniqueId val="{00000002-E6EC-415F-8049-761F6ECA5EC9}"/>
            </c:ext>
          </c:extLst>
        </c:ser>
        <c:ser>
          <c:idx val="3"/>
          <c:order val="3"/>
          <c:tx>
            <c:strRef>
              <c:f>'8.8'!$K$13</c:f>
              <c:strCache>
                <c:ptCount val="1"/>
                <c:pt idx="0">
                  <c:v>Elektrická energie</c:v>
                </c:pt>
              </c:strCache>
            </c:strRef>
          </c:tx>
          <c:invertIfNegative val="0"/>
          <c:cat>
            <c:strRef>
              <c:f>'8.8'!$L$9:$N$9</c:f>
              <c:strCache>
                <c:ptCount val="3"/>
                <c:pt idx="0">
                  <c:v>Duben</c:v>
                </c:pt>
                <c:pt idx="1">
                  <c:v>Květen</c:v>
                </c:pt>
                <c:pt idx="2">
                  <c:v>Červen</c:v>
                </c:pt>
              </c:strCache>
            </c:strRef>
          </c:cat>
          <c:val>
            <c:numRef>
              <c:f>'8.8'!$L$13:$N$13</c:f>
              <c:numCache>
                <c:formatCode>#,##0.0</c:formatCode>
                <c:ptCount val="3"/>
                <c:pt idx="0">
                  <c:v>111</c:v>
                </c:pt>
                <c:pt idx="1">
                  <c:v>2</c:v>
                </c:pt>
                <c:pt idx="2">
                  <c:v>17.294</c:v>
                </c:pt>
              </c:numCache>
            </c:numRef>
          </c:val>
          <c:extLst xmlns:c16r2="http://schemas.microsoft.com/office/drawing/2015/06/chart">
            <c:ext xmlns:c16="http://schemas.microsoft.com/office/drawing/2014/chart" uri="{C3380CC4-5D6E-409C-BE32-E72D297353CC}">
              <c16:uniqueId val="{00000003-E6EC-415F-8049-761F6ECA5EC9}"/>
            </c:ext>
          </c:extLst>
        </c:ser>
        <c:ser>
          <c:idx val="4"/>
          <c:order val="4"/>
          <c:tx>
            <c:strRef>
              <c:f>'8.8'!$K$14</c:f>
              <c:strCache>
                <c:ptCount val="1"/>
                <c:pt idx="0">
                  <c:v>Energie prostředí (tepelné čerpadlo)</c:v>
                </c:pt>
              </c:strCache>
            </c:strRef>
          </c:tx>
          <c:invertIfNegative val="0"/>
          <c:cat>
            <c:strRef>
              <c:f>'8.8'!$L$9:$N$9</c:f>
              <c:strCache>
                <c:ptCount val="3"/>
                <c:pt idx="0">
                  <c:v>Duben</c:v>
                </c:pt>
                <c:pt idx="1">
                  <c:v>Květen</c:v>
                </c:pt>
                <c:pt idx="2">
                  <c:v>Červen</c:v>
                </c:pt>
              </c:strCache>
            </c:strRef>
          </c:cat>
          <c:val>
            <c:numRef>
              <c:f>'8.8'!$L$14:$N$14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E6EC-415F-8049-761F6ECA5EC9}"/>
            </c:ext>
          </c:extLst>
        </c:ser>
        <c:ser>
          <c:idx val="5"/>
          <c:order val="5"/>
          <c:tx>
            <c:strRef>
              <c:f>'8.8'!$K$15</c:f>
              <c:strCache>
                <c:ptCount val="1"/>
                <c:pt idx="0">
                  <c:v>Energie Slunce (solární kolektor)</c:v>
                </c:pt>
              </c:strCache>
            </c:strRef>
          </c:tx>
          <c:invertIfNegative val="0"/>
          <c:cat>
            <c:strRef>
              <c:f>'8.8'!$L$9:$N$9</c:f>
              <c:strCache>
                <c:ptCount val="3"/>
                <c:pt idx="0">
                  <c:v>Duben</c:v>
                </c:pt>
                <c:pt idx="1">
                  <c:v>Květen</c:v>
                </c:pt>
                <c:pt idx="2">
                  <c:v>Červen</c:v>
                </c:pt>
              </c:strCache>
            </c:strRef>
          </c:cat>
          <c:val>
            <c:numRef>
              <c:f>'8.8'!$L$15:$N$15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E6EC-415F-8049-761F6ECA5EC9}"/>
            </c:ext>
          </c:extLst>
        </c:ser>
        <c:ser>
          <c:idx val="6"/>
          <c:order val="6"/>
          <c:tx>
            <c:strRef>
              <c:f>'8.8'!$K$16</c:f>
              <c:strCache>
                <c:ptCount val="1"/>
                <c:pt idx="0">
                  <c:v>Hnědé uhlí</c:v>
                </c:pt>
              </c:strCache>
            </c:strRef>
          </c:tx>
          <c:spPr>
            <a:solidFill>
              <a:srgbClr val="6E4932"/>
            </a:solidFill>
          </c:spPr>
          <c:invertIfNegative val="0"/>
          <c:cat>
            <c:strRef>
              <c:f>'8.8'!$L$9:$N$9</c:f>
              <c:strCache>
                <c:ptCount val="3"/>
                <c:pt idx="0">
                  <c:v>Duben</c:v>
                </c:pt>
                <c:pt idx="1">
                  <c:v>Květen</c:v>
                </c:pt>
                <c:pt idx="2">
                  <c:v>Červen</c:v>
                </c:pt>
              </c:strCache>
            </c:strRef>
          </c:cat>
          <c:val>
            <c:numRef>
              <c:f>'8.8'!$L$16:$N$16</c:f>
              <c:numCache>
                <c:formatCode>#,##0.0</c:formatCode>
                <c:ptCount val="3"/>
                <c:pt idx="0">
                  <c:v>18487.903000000002</c:v>
                </c:pt>
                <c:pt idx="1">
                  <c:v>13930.369999999999</c:v>
                </c:pt>
                <c:pt idx="2">
                  <c:v>6963.47</c:v>
                </c:pt>
              </c:numCache>
            </c:numRef>
          </c:val>
          <c:extLst xmlns:c16r2="http://schemas.microsoft.com/office/drawing/2015/06/chart">
            <c:ext xmlns:c16="http://schemas.microsoft.com/office/drawing/2014/chart" uri="{C3380CC4-5D6E-409C-BE32-E72D297353CC}">
              <c16:uniqueId val="{00000006-E6EC-415F-8049-761F6ECA5EC9}"/>
            </c:ext>
          </c:extLst>
        </c:ser>
        <c:ser>
          <c:idx val="7"/>
          <c:order val="7"/>
          <c:tx>
            <c:strRef>
              <c:f>'8.8'!$K$17</c:f>
              <c:strCache>
                <c:ptCount val="1"/>
                <c:pt idx="0">
                  <c:v>Jaderné palivo</c:v>
                </c:pt>
              </c:strCache>
            </c:strRef>
          </c:tx>
          <c:invertIfNegative val="0"/>
          <c:cat>
            <c:strRef>
              <c:f>'8.8'!$L$9:$N$9</c:f>
              <c:strCache>
                <c:ptCount val="3"/>
                <c:pt idx="0">
                  <c:v>Duben</c:v>
                </c:pt>
                <c:pt idx="1">
                  <c:v>Květen</c:v>
                </c:pt>
                <c:pt idx="2">
                  <c:v>Červen</c:v>
                </c:pt>
              </c:strCache>
            </c:strRef>
          </c:cat>
          <c:val>
            <c:numRef>
              <c:f>'8.8'!$L$17:$N$17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E6EC-415F-8049-761F6ECA5EC9}"/>
            </c:ext>
          </c:extLst>
        </c:ser>
        <c:ser>
          <c:idx val="8"/>
          <c:order val="8"/>
          <c:tx>
            <c:strRef>
              <c:f>'8.8'!$K$18</c:f>
              <c:strCache>
                <c:ptCount val="1"/>
                <c:pt idx="0">
                  <c:v>Koks</c:v>
                </c:pt>
              </c:strCache>
            </c:strRef>
          </c:tx>
          <c:invertIfNegative val="0"/>
          <c:cat>
            <c:strRef>
              <c:f>'8.8'!$L$9:$N$9</c:f>
              <c:strCache>
                <c:ptCount val="3"/>
                <c:pt idx="0">
                  <c:v>Duben</c:v>
                </c:pt>
                <c:pt idx="1">
                  <c:v>Květen</c:v>
                </c:pt>
                <c:pt idx="2">
                  <c:v>Červen</c:v>
                </c:pt>
              </c:strCache>
            </c:strRef>
          </c:cat>
          <c:val>
            <c:numRef>
              <c:f>'8.8'!$L$18:$N$18</c:f>
              <c:numCache>
                <c:formatCode>#,##0.0</c:formatCode>
                <c:ptCount val="3"/>
                <c:pt idx="0">
                  <c:v>10.98</c:v>
                </c:pt>
                <c:pt idx="1">
                  <c:v>12.74</c:v>
                </c:pt>
                <c:pt idx="2">
                  <c:v>0</c:v>
                </c:pt>
              </c:numCache>
            </c:numRef>
          </c:val>
          <c:extLst xmlns:c16r2="http://schemas.microsoft.com/office/drawing/2015/06/chart">
            <c:ext xmlns:c16="http://schemas.microsoft.com/office/drawing/2014/chart" uri="{C3380CC4-5D6E-409C-BE32-E72D297353CC}">
              <c16:uniqueId val="{00000008-E6EC-415F-8049-761F6ECA5EC9}"/>
            </c:ext>
          </c:extLst>
        </c:ser>
        <c:ser>
          <c:idx val="9"/>
          <c:order val="9"/>
          <c:tx>
            <c:strRef>
              <c:f>'8.8'!$K$19</c:f>
              <c:strCache>
                <c:ptCount val="1"/>
                <c:pt idx="0">
                  <c:v>Odpadní teplo</c:v>
                </c:pt>
              </c:strCache>
            </c:strRef>
          </c:tx>
          <c:invertIfNegative val="0"/>
          <c:cat>
            <c:strRef>
              <c:f>'8.8'!$L$9:$N$9</c:f>
              <c:strCache>
                <c:ptCount val="3"/>
                <c:pt idx="0">
                  <c:v>Duben</c:v>
                </c:pt>
                <c:pt idx="1">
                  <c:v>Květen</c:v>
                </c:pt>
                <c:pt idx="2">
                  <c:v>Červen</c:v>
                </c:pt>
              </c:strCache>
            </c:strRef>
          </c:cat>
          <c:val>
            <c:numRef>
              <c:f>'8.8'!$L$19:$N$19</c:f>
              <c:numCache>
                <c:formatCode>#,##0.0</c:formatCode>
                <c:ptCount val="3"/>
                <c:pt idx="0">
                  <c:v>55683.74</c:v>
                </c:pt>
                <c:pt idx="1">
                  <c:v>66823.38</c:v>
                </c:pt>
                <c:pt idx="2">
                  <c:v>55711.67</c:v>
                </c:pt>
              </c:numCache>
            </c:numRef>
          </c:val>
          <c:extLst xmlns:c16r2="http://schemas.microsoft.com/office/drawing/2015/06/chart">
            <c:ext xmlns:c16="http://schemas.microsoft.com/office/drawing/2014/chart" uri="{C3380CC4-5D6E-409C-BE32-E72D297353CC}">
              <c16:uniqueId val="{00000009-E6EC-415F-8049-761F6ECA5EC9}"/>
            </c:ext>
          </c:extLst>
        </c:ser>
        <c:ser>
          <c:idx val="10"/>
          <c:order val="10"/>
          <c:tx>
            <c:strRef>
              <c:f>'8.8'!$K$20</c:f>
              <c:strCache>
                <c:ptCount val="1"/>
                <c:pt idx="0">
                  <c:v>Ostatní kapalná paliva</c:v>
                </c:pt>
              </c:strCache>
            </c:strRef>
          </c:tx>
          <c:invertIfNegative val="0"/>
          <c:cat>
            <c:strRef>
              <c:f>'8.8'!$L$9:$N$9</c:f>
              <c:strCache>
                <c:ptCount val="3"/>
                <c:pt idx="0">
                  <c:v>Duben</c:v>
                </c:pt>
                <c:pt idx="1">
                  <c:v>Květen</c:v>
                </c:pt>
                <c:pt idx="2">
                  <c:v>Červen</c:v>
                </c:pt>
              </c:strCache>
            </c:strRef>
          </c:cat>
          <c:val>
            <c:numRef>
              <c:f>'8.8'!$L$20:$N$20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E6EC-415F-8049-761F6ECA5EC9}"/>
            </c:ext>
          </c:extLst>
        </c:ser>
        <c:ser>
          <c:idx val="11"/>
          <c:order val="11"/>
          <c:tx>
            <c:strRef>
              <c:f>'8.8'!$K$21</c:f>
              <c:strCache>
                <c:ptCount val="1"/>
                <c:pt idx="0">
                  <c:v>Ostatní pevná paliva</c:v>
                </c:pt>
              </c:strCache>
            </c:strRef>
          </c:tx>
          <c:invertIfNegative val="0"/>
          <c:cat>
            <c:strRef>
              <c:f>'8.8'!$L$9:$N$9</c:f>
              <c:strCache>
                <c:ptCount val="3"/>
                <c:pt idx="0">
                  <c:v>Duben</c:v>
                </c:pt>
                <c:pt idx="1">
                  <c:v>Květen</c:v>
                </c:pt>
                <c:pt idx="2">
                  <c:v>Červen</c:v>
                </c:pt>
              </c:strCache>
            </c:strRef>
          </c:cat>
          <c:val>
            <c:numRef>
              <c:f>'8.8'!$L$21:$N$21</c:f>
              <c:numCache>
                <c:formatCode>#,##0.0</c:formatCode>
                <c:ptCount val="3"/>
                <c:pt idx="0">
                  <c:v>1575</c:v>
                </c:pt>
                <c:pt idx="1">
                  <c:v>1786</c:v>
                </c:pt>
                <c:pt idx="2">
                  <c:v>361</c:v>
                </c:pt>
              </c:numCache>
            </c:numRef>
          </c:val>
          <c:extLst xmlns:c16r2="http://schemas.microsoft.com/office/drawing/2015/06/chart">
            <c:ext xmlns:c16="http://schemas.microsoft.com/office/drawing/2014/chart" uri="{C3380CC4-5D6E-409C-BE32-E72D297353CC}">
              <c16:uniqueId val="{0000000B-E6EC-415F-8049-761F6ECA5EC9}"/>
            </c:ext>
          </c:extLst>
        </c:ser>
        <c:ser>
          <c:idx val="12"/>
          <c:order val="12"/>
          <c:tx>
            <c:strRef>
              <c:f>'8.8'!$K$22</c:f>
              <c:strCache>
                <c:ptCount val="1"/>
                <c:pt idx="0">
                  <c:v>Ostatní plyny</c:v>
                </c:pt>
              </c:strCache>
            </c:strRef>
          </c:tx>
          <c:invertIfNegative val="0"/>
          <c:cat>
            <c:strRef>
              <c:f>'8.8'!$L$9:$N$9</c:f>
              <c:strCache>
                <c:ptCount val="3"/>
                <c:pt idx="0">
                  <c:v>Duben</c:v>
                </c:pt>
                <c:pt idx="1">
                  <c:v>Květen</c:v>
                </c:pt>
                <c:pt idx="2">
                  <c:v>Červen</c:v>
                </c:pt>
              </c:strCache>
            </c:strRef>
          </c:cat>
          <c:val>
            <c:numRef>
              <c:f>'8.8'!$L$22:$N$22</c:f>
              <c:numCache>
                <c:formatCode>#,##0.0</c:formatCode>
                <c:ptCount val="3"/>
                <c:pt idx="0">
                  <c:v>173759.71400000004</c:v>
                </c:pt>
                <c:pt idx="1">
                  <c:v>143276.302</c:v>
                </c:pt>
                <c:pt idx="2">
                  <c:v>107692.45800000001</c:v>
                </c:pt>
              </c:numCache>
            </c:numRef>
          </c:val>
          <c:extLst xmlns:c16r2="http://schemas.microsoft.com/office/drawing/2015/06/chart">
            <c:ext xmlns:c16="http://schemas.microsoft.com/office/drawing/2014/chart" uri="{C3380CC4-5D6E-409C-BE32-E72D297353CC}">
              <c16:uniqueId val="{0000000C-E6EC-415F-8049-761F6ECA5EC9}"/>
            </c:ext>
          </c:extLst>
        </c:ser>
        <c:ser>
          <c:idx val="13"/>
          <c:order val="13"/>
          <c:tx>
            <c:strRef>
              <c:f>'8.8'!$K$23</c:f>
              <c:strCache>
                <c:ptCount val="1"/>
                <c:pt idx="0">
                  <c:v>Ostatní</c:v>
                </c:pt>
              </c:strCache>
            </c:strRef>
          </c:tx>
          <c:invertIfNegative val="0"/>
          <c:cat>
            <c:strRef>
              <c:f>'8.8'!$L$9:$N$9</c:f>
              <c:strCache>
                <c:ptCount val="3"/>
                <c:pt idx="0">
                  <c:v>Duben</c:v>
                </c:pt>
                <c:pt idx="1">
                  <c:v>Květen</c:v>
                </c:pt>
                <c:pt idx="2">
                  <c:v>Červen</c:v>
                </c:pt>
              </c:strCache>
            </c:strRef>
          </c:cat>
          <c:val>
            <c:numRef>
              <c:f>'8.8'!$L$23:$N$23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E6EC-415F-8049-761F6ECA5EC9}"/>
            </c:ext>
          </c:extLst>
        </c:ser>
        <c:ser>
          <c:idx val="14"/>
          <c:order val="14"/>
          <c:tx>
            <c:strRef>
              <c:f>'8.8'!$K$24</c:f>
              <c:strCache>
                <c:ptCount val="1"/>
                <c:pt idx="0">
                  <c:v>Topné oleje</c:v>
                </c:pt>
              </c:strCache>
            </c:strRef>
          </c:tx>
          <c:invertIfNegative val="0"/>
          <c:cat>
            <c:strRef>
              <c:f>'8.8'!$L$9:$N$9</c:f>
              <c:strCache>
                <c:ptCount val="3"/>
                <c:pt idx="0">
                  <c:v>Duben</c:v>
                </c:pt>
                <c:pt idx="1">
                  <c:v>Květen</c:v>
                </c:pt>
                <c:pt idx="2">
                  <c:v>Červen</c:v>
                </c:pt>
              </c:strCache>
            </c:strRef>
          </c:cat>
          <c:val>
            <c:numRef>
              <c:f>'8.8'!$L$24:$N$24</c:f>
              <c:numCache>
                <c:formatCode>#,##0.0</c:formatCode>
                <c:ptCount val="3"/>
                <c:pt idx="0">
                  <c:v>380.38</c:v>
                </c:pt>
                <c:pt idx="1">
                  <c:v>235.196</c:v>
                </c:pt>
                <c:pt idx="2">
                  <c:v>499.50400000000002</c:v>
                </c:pt>
              </c:numCache>
            </c:numRef>
          </c:val>
          <c:extLst xmlns:c16r2="http://schemas.microsoft.com/office/drawing/2015/06/chart">
            <c:ext xmlns:c16="http://schemas.microsoft.com/office/drawing/2014/chart" uri="{C3380CC4-5D6E-409C-BE32-E72D297353CC}">
              <c16:uniqueId val="{0000000E-E6EC-415F-8049-761F6ECA5EC9}"/>
            </c:ext>
          </c:extLst>
        </c:ser>
        <c:ser>
          <c:idx val="15"/>
          <c:order val="15"/>
          <c:tx>
            <c:strRef>
              <c:f>'8.8'!$K$25</c:f>
              <c:strCache>
                <c:ptCount val="1"/>
                <c:pt idx="0">
                  <c:v>Zemní plyn</c:v>
                </c:pt>
              </c:strCache>
            </c:strRef>
          </c:tx>
          <c:spPr>
            <a:solidFill>
              <a:srgbClr val="EBE600"/>
            </a:solidFill>
          </c:spPr>
          <c:invertIfNegative val="0"/>
          <c:cat>
            <c:strRef>
              <c:f>'8.8'!$L$9:$N$9</c:f>
              <c:strCache>
                <c:ptCount val="3"/>
                <c:pt idx="0">
                  <c:v>Duben</c:v>
                </c:pt>
                <c:pt idx="1">
                  <c:v>Květen</c:v>
                </c:pt>
                <c:pt idx="2">
                  <c:v>Červen</c:v>
                </c:pt>
              </c:strCache>
            </c:strRef>
          </c:cat>
          <c:val>
            <c:numRef>
              <c:f>'8.8'!$L$25:$N$25</c:f>
              <c:numCache>
                <c:formatCode>#,##0.0</c:formatCode>
                <c:ptCount val="3"/>
                <c:pt idx="0">
                  <c:v>169887.85600000003</c:v>
                </c:pt>
                <c:pt idx="1">
                  <c:v>141198.69700000001</c:v>
                </c:pt>
                <c:pt idx="2">
                  <c:v>79860.27</c:v>
                </c:pt>
              </c:numCache>
            </c:numRef>
          </c:val>
          <c:extLst xmlns:c16r2="http://schemas.microsoft.com/office/drawing/2015/06/chart">
            <c:ext xmlns:c16="http://schemas.microsoft.com/office/drawing/2014/chart" uri="{C3380CC4-5D6E-409C-BE32-E72D297353CC}">
              <c16:uniqueId val="{0000000F-E6EC-415F-8049-761F6ECA5EC9}"/>
            </c:ext>
          </c:extLst>
        </c:ser>
        <c:dLbls>
          <c:showLegendKey val="0"/>
          <c:showVal val="0"/>
          <c:showCatName val="0"/>
          <c:showSerName val="0"/>
          <c:showPercent val="0"/>
          <c:showBubbleSize val="0"/>
        </c:dLbls>
        <c:gapWidth val="150"/>
        <c:overlap val="100"/>
        <c:axId val="168333696"/>
        <c:axId val="168335232"/>
      </c:barChart>
      <c:catAx>
        <c:axId val="168333696"/>
        <c:scaling>
          <c:orientation val="minMax"/>
        </c:scaling>
        <c:delete val="0"/>
        <c:axPos val="b"/>
        <c:numFmt formatCode="General" sourceLinked="1"/>
        <c:majorTickMark val="none"/>
        <c:minorTickMark val="none"/>
        <c:tickLblPos val="nextTo"/>
        <c:txPr>
          <a:bodyPr/>
          <a:lstStyle/>
          <a:p>
            <a:pPr>
              <a:defRPr sz="900"/>
            </a:pPr>
            <a:endParaRPr lang="cs-CZ"/>
          </a:p>
        </c:txPr>
        <c:crossAx val="168335232"/>
        <c:crosses val="autoZero"/>
        <c:auto val="1"/>
        <c:lblAlgn val="ctr"/>
        <c:lblOffset val="100"/>
        <c:noMultiLvlLbl val="0"/>
      </c:catAx>
      <c:valAx>
        <c:axId val="168335232"/>
        <c:scaling>
          <c:orientation val="minMax"/>
          <c:max val="12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83336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8742-4CD7-8606-EB5EFAF64ECB}"/>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8742-4CD7-8606-EB5EFAF64ECB}"/>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8742-4CD7-8606-EB5EFAF64ECB}"/>
              </c:ext>
            </c:extLst>
          </c:dPt>
          <c:dPt>
            <c:idx val="5"/>
            <c:bubble3D val="0"/>
            <c:extLst xmlns:c16r2="http://schemas.microsoft.com/office/drawing/2015/06/chart">
              <c:ext xmlns:c16="http://schemas.microsoft.com/office/drawing/2014/chart" uri="{C3380CC4-5D6E-409C-BE32-E72D297353CC}">
                <c16:uniqueId val="{00000006-8742-4CD7-8606-EB5EFAF64ECB}"/>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8742-4CD7-8606-EB5EFAF64ECB}"/>
              </c:ext>
            </c:extLst>
          </c:dPt>
          <c:dPt>
            <c:idx val="7"/>
            <c:bubble3D val="0"/>
            <c:extLst xmlns:c16r2="http://schemas.microsoft.com/office/drawing/2015/06/chart">
              <c:ext xmlns:c16="http://schemas.microsoft.com/office/drawing/2014/chart" uri="{C3380CC4-5D6E-409C-BE32-E72D297353CC}">
                <c16:uniqueId val="{00000009-8742-4CD7-8606-EB5EFAF64ECB}"/>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8742-4CD7-8606-EB5EFAF64ECB}"/>
              </c:ext>
            </c:extLst>
          </c:dPt>
          <c:cat>
            <c:numRef>
              <c:f>'8.8'!$O$10:$O$25</c:f>
              <c:numCache>
                <c:formatCode>0.0%</c:formatCode>
                <c:ptCount val="16"/>
              </c:numCache>
            </c:numRef>
          </c:cat>
          <c:val>
            <c:numRef>
              <c:f>'8.8'!$J$10:$J$25</c:f>
              <c:numCache>
                <c:formatCode>0.0</c:formatCode>
                <c:ptCount val="16"/>
              </c:numCache>
            </c:numRef>
          </c:val>
          <c:extLst xmlns:c16r2="http://schemas.microsoft.com/office/drawing/2015/06/chart">
            <c:ext xmlns:c16="http://schemas.microsoft.com/office/drawing/2014/chart" uri="{C3380CC4-5D6E-409C-BE32-E72D297353CC}">
              <c16:uniqueId val="{0000000C-8742-4CD7-8606-EB5EFAF64EC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919D-476D-9FF9-98CFE42B5939}"/>
              </c:ext>
            </c:extLst>
          </c:dPt>
          <c:dPt>
            <c:idx val="7"/>
            <c:bubble3D val="0"/>
            <c:extLst xmlns:c16r2="http://schemas.microsoft.com/office/drawing/2015/06/chart">
              <c:ext xmlns:c16="http://schemas.microsoft.com/office/drawing/2014/chart" uri="{C3380CC4-5D6E-409C-BE32-E72D297353CC}">
                <c16:uniqueId val="{00000001-919D-476D-9FF9-98CFE42B5939}"/>
              </c:ext>
            </c:extLst>
          </c:dPt>
          <c:dLbls>
            <c:dLbl>
              <c:idx val="8"/>
              <c:numFmt formatCode="0%" sourceLinked="0"/>
              <c:spPr/>
              <c:txPr>
                <a:bodyPr/>
                <a:lstStyle/>
                <a:p>
                  <a:pPr>
                    <a:defRPr sz="900"/>
                  </a:pPr>
                  <a:endParaRPr lang="cs-CZ"/>
                </a:p>
              </c:txPr>
              <c:showLegendKey val="0"/>
              <c:showVal val="0"/>
              <c:showCatName val="0"/>
              <c:showSerName val="0"/>
              <c:showPercent val="1"/>
              <c:showBubbleSize val="0"/>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673.33204899999998</c:v>
                </c:pt>
                <c:pt idx="1">
                  <c:v>794.92499500000008</c:v>
                </c:pt>
                <c:pt idx="2">
                  <c:v>883.65234200000009</c:v>
                </c:pt>
                <c:pt idx="3">
                  <c:v>552.35328400000003</c:v>
                </c:pt>
                <c:pt idx="4">
                  <c:v>228.51484200000004</c:v>
                </c:pt>
                <c:pt idx="5">
                  <c:v>537.80408599999998</c:v>
                </c:pt>
                <c:pt idx="6">
                  <c:v>358.4962810173717</c:v>
                </c:pt>
                <c:pt idx="7">
                  <c:v>2618.4722570000008</c:v>
                </c:pt>
                <c:pt idx="8">
                  <c:v>521.00164700000005</c:v>
                </c:pt>
                <c:pt idx="9">
                  <c:v>575.96309799999983</c:v>
                </c:pt>
                <c:pt idx="10">
                  <c:v>658.913681</c:v>
                </c:pt>
                <c:pt idx="11">
                  <c:v>3355.0912060000005</c:v>
                </c:pt>
                <c:pt idx="12">
                  <c:v>2290.4238519999994</c:v>
                </c:pt>
                <c:pt idx="13">
                  <c:v>656.20176411347393</c:v>
                </c:pt>
              </c:numCache>
            </c:numRef>
          </c:val>
          <c:extLst xmlns:c16r2="http://schemas.microsoft.com/office/drawing/2015/06/chart">
            <c:ext xmlns:c16="http://schemas.microsoft.com/office/drawing/2014/chart" uri="{C3380CC4-5D6E-409C-BE32-E72D297353CC}">
              <c16:uniqueId val="{00000003-919D-476D-9FF9-98CFE42B593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99F-4AC2-808A-6108FA4CFA3E}"/>
              </c:ext>
            </c:extLst>
          </c:dPt>
          <c:cat>
            <c:numRef>
              <c:f>'8.8'!$O$27:$O$34</c:f>
              <c:numCache>
                <c:formatCode>#,##0.0</c:formatCode>
                <c:ptCount val="8"/>
              </c:numCache>
            </c:numRef>
          </c:cat>
          <c:val>
            <c:numRef>
              <c:f>'8.8'!$J$27:$J$34</c:f>
              <c:numCache>
                <c:formatCode>0.0</c:formatCode>
                <c:ptCount val="8"/>
              </c:numCache>
            </c:numRef>
          </c:val>
          <c:extLst xmlns:c16r2="http://schemas.microsoft.com/office/drawing/2015/06/chart">
            <c:ext xmlns:c16="http://schemas.microsoft.com/office/drawing/2014/chart" uri="{C3380CC4-5D6E-409C-BE32-E72D297353CC}">
              <c16:uniqueId val="{00000001-099F-4AC2-808A-6108FA4CFA3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Duben</c:v>
                </c:pt>
                <c:pt idx="1">
                  <c:v>Květen</c:v>
                </c:pt>
                <c:pt idx="2">
                  <c:v>Červen</c:v>
                </c:pt>
              </c:strCache>
            </c:strRef>
          </c:cat>
          <c:val>
            <c:numRef>
              <c:f>'8.9'!$L$27:$N$27</c:f>
              <c:numCache>
                <c:formatCode>#,##0.0</c:formatCode>
                <c:ptCount val="3"/>
                <c:pt idx="0">
                  <c:v>49448.495000000003</c:v>
                </c:pt>
                <c:pt idx="1">
                  <c:v>30626.549999999996</c:v>
                </c:pt>
                <c:pt idx="2">
                  <c:v>25736.517</c:v>
                </c:pt>
              </c:numCache>
            </c:numRef>
          </c:val>
          <c:extLst xmlns:c16r2="http://schemas.microsoft.com/office/drawing/2015/06/chart">
            <c:ext xmlns:c16="http://schemas.microsoft.com/office/drawing/2014/chart" uri="{C3380CC4-5D6E-409C-BE32-E72D297353CC}">
              <c16:uniqueId val="{00000000-C6EC-46D0-873B-D4CCE7F37DCF}"/>
            </c:ext>
          </c:extLst>
        </c:ser>
        <c:ser>
          <c:idx val="1"/>
          <c:order val="1"/>
          <c:tx>
            <c:strRef>
              <c:f>'8.9'!$K$28</c:f>
              <c:strCache>
                <c:ptCount val="1"/>
                <c:pt idx="0">
                  <c:v>Energetika</c:v>
                </c:pt>
              </c:strCache>
            </c:strRef>
          </c:tx>
          <c:invertIfNegative val="0"/>
          <c:cat>
            <c:strRef>
              <c:f>'8.9'!$L$26:$N$26</c:f>
              <c:strCache>
                <c:ptCount val="3"/>
                <c:pt idx="0">
                  <c:v>Duben</c:v>
                </c:pt>
                <c:pt idx="1">
                  <c:v>Květen</c:v>
                </c:pt>
                <c:pt idx="2">
                  <c:v>Červen</c:v>
                </c:pt>
              </c:strCache>
            </c:strRef>
          </c:cat>
          <c:val>
            <c:numRef>
              <c:f>'8.9'!$L$28:$N$28</c:f>
              <c:numCache>
                <c:formatCode>#,##0.0</c:formatCode>
                <c:ptCount val="3"/>
                <c:pt idx="0">
                  <c:v>0</c:v>
                </c:pt>
                <c:pt idx="1">
                  <c:v>907.30600000000004</c:v>
                </c:pt>
                <c:pt idx="2">
                  <c:v>368.09300000000002</c:v>
                </c:pt>
              </c:numCache>
            </c:numRef>
          </c:val>
          <c:extLst xmlns:c16r2="http://schemas.microsoft.com/office/drawing/2015/06/chart">
            <c:ext xmlns:c16="http://schemas.microsoft.com/office/drawing/2014/chart" uri="{C3380CC4-5D6E-409C-BE32-E72D297353CC}">
              <c16:uniqueId val="{00000001-C6EC-46D0-873B-D4CCE7F37DCF}"/>
            </c:ext>
          </c:extLst>
        </c:ser>
        <c:ser>
          <c:idx val="2"/>
          <c:order val="2"/>
          <c:tx>
            <c:strRef>
              <c:f>'8.9'!$K$29</c:f>
              <c:strCache>
                <c:ptCount val="1"/>
                <c:pt idx="0">
                  <c:v>Doprava</c:v>
                </c:pt>
              </c:strCache>
            </c:strRef>
          </c:tx>
          <c:invertIfNegative val="0"/>
          <c:cat>
            <c:strRef>
              <c:f>'8.9'!$L$26:$N$26</c:f>
              <c:strCache>
                <c:ptCount val="3"/>
                <c:pt idx="0">
                  <c:v>Duben</c:v>
                </c:pt>
                <c:pt idx="1">
                  <c:v>Květen</c:v>
                </c:pt>
                <c:pt idx="2">
                  <c:v>Červen</c:v>
                </c:pt>
              </c:strCache>
            </c:strRef>
          </c:cat>
          <c:val>
            <c:numRef>
              <c:f>'8.9'!$L$29:$N$29</c:f>
              <c:numCache>
                <c:formatCode>#,##0.0</c:formatCode>
                <c:ptCount val="3"/>
                <c:pt idx="0">
                  <c:v>84.9</c:v>
                </c:pt>
                <c:pt idx="1">
                  <c:v>26.5</c:v>
                </c:pt>
                <c:pt idx="2">
                  <c:v>6.1</c:v>
                </c:pt>
              </c:numCache>
            </c:numRef>
          </c:val>
          <c:extLst xmlns:c16r2="http://schemas.microsoft.com/office/drawing/2015/06/chart">
            <c:ext xmlns:c16="http://schemas.microsoft.com/office/drawing/2014/chart" uri="{C3380CC4-5D6E-409C-BE32-E72D297353CC}">
              <c16:uniqueId val="{00000002-C6EC-46D0-873B-D4CCE7F37DCF}"/>
            </c:ext>
          </c:extLst>
        </c:ser>
        <c:ser>
          <c:idx val="3"/>
          <c:order val="3"/>
          <c:tx>
            <c:strRef>
              <c:f>'8.9'!$K$30</c:f>
              <c:strCache>
                <c:ptCount val="1"/>
                <c:pt idx="0">
                  <c:v>Stavebnictví</c:v>
                </c:pt>
              </c:strCache>
            </c:strRef>
          </c:tx>
          <c:invertIfNegative val="0"/>
          <c:cat>
            <c:strRef>
              <c:f>'8.9'!$L$26:$N$26</c:f>
              <c:strCache>
                <c:ptCount val="3"/>
                <c:pt idx="0">
                  <c:v>Duben</c:v>
                </c:pt>
                <c:pt idx="1">
                  <c:v>Květen</c:v>
                </c:pt>
                <c:pt idx="2">
                  <c:v>Červen</c:v>
                </c:pt>
              </c:strCache>
            </c:strRef>
          </c:cat>
          <c:val>
            <c:numRef>
              <c:f>'8.9'!$L$30:$N$30</c:f>
              <c:numCache>
                <c:formatCode>#,##0.0</c:formatCode>
                <c:ptCount val="3"/>
                <c:pt idx="0">
                  <c:v>1516.903</c:v>
                </c:pt>
                <c:pt idx="1">
                  <c:v>318.55700000000002</c:v>
                </c:pt>
                <c:pt idx="2">
                  <c:v>110.342</c:v>
                </c:pt>
              </c:numCache>
            </c:numRef>
          </c:val>
          <c:extLst xmlns:c16r2="http://schemas.microsoft.com/office/drawing/2015/06/chart">
            <c:ext xmlns:c16="http://schemas.microsoft.com/office/drawing/2014/chart" uri="{C3380CC4-5D6E-409C-BE32-E72D297353CC}">
              <c16:uniqueId val="{00000003-C6EC-46D0-873B-D4CCE7F37DCF}"/>
            </c:ext>
          </c:extLst>
        </c:ser>
        <c:ser>
          <c:idx val="4"/>
          <c:order val="4"/>
          <c:tx>
            <c:strRef>
              <c:f>'8.9'!$K$31</c:f>
              <c:strCache>
                <c:ptCount val="1"/>
                <c:pt idx="0">
                  <c:v>Zemědělství a lesnictví</c:v>
                </c:pt>
              </c:strCache>
            </c:strRef>
          </c:tx>
          <c:invertIfNegative val="0"/>
          <c:cat>
            <c:strRef>
              <c:f>'8.9'!$L$26:$N$26</c:f>
              <c:strCache>
                <c:ptCount val="3"/>
                <c:pt idx="0">
                  <c:v>Duben</c:v>
                </c:pt>
                <c:pt idx="1">
                  <c:v>Květen</c:v>
                </c:pt>
                <c:pt idx="2">
                  <c:v>Červen</c:v>
                </c:pt>
              </c:strCache>
            </c:strRef>
          </c:cat>
          <c:val>
            <c:numRef>
              <c:f>'8.9'!$L$31:$N$31</c:f>
              <c:numCache>
                <c:formatCode>#,##0.0</c:formatCode>
                <c:ptCount val="3"/>
                <c:pt idx="0">
                  <c:v>85.084000000000003</c:v>
                </c:pt>
                <c:pt idx="1">
                  <c:v>96.765000000000001</c:v>
                </c:pt>
                <c:pt idx="2">
                  <c:v>95.435000000000002</c:v>
                </c:pt>
              </c:numCache>
            </c:numRef>
          </c:val>
          <c:extLst xmlns:c16r2="http://schemas.microsoft.com/office/drawing/2015/06/chart">
            <c:ext xmlns:c16="http://schemas.microsoft.com/office/drawing/2014/chart" uri="{C3380CC4-5D6E-409C-BE32-E72D297353CC}">
              <c16:uniqueId val="{00000004-C6EC-46D0-873B-D4CCE7F37DCF}"/>
            </c:ext>
          </c:extLst>
        </c:ser>
        <c:ser>
          <c:idx val="5"/>
          <c:order val="5"/>
          <c:tx>
            <c:strRef>
              <c:f>'8.9'!$K$32</c:f>
              <c:strCache>
                <c:ptCount val="1"/>
                <c:pt idx="0">
                  <c:v>Domácnosti</c:v>
                </c:pt>
              </c:strCache>
            </c:strRef>
          </c:tx>
          <c:invertIfNegative val="0"/>
          <c:cat>
            <c:strRef>
              <c:f>'8.9'!$L$26:$N$26</c:f>
              <c:strCache>
                <c:ptCount val="3"/>
                <c:pt idx="0">
                  <c:v>Duben</c:v>
                </c:pt>
                <c:pt idx="1">
                  <c:v>Květen</c:v>
                </c:pt>
                <c:pt idx="2">
                  <c:v>Červen</c:v>
                </c:pt>
              </c:strCache>
            </c:strRef>
          </c:cat>
          <c:val>
            <c:numRef>
              <c:f>'8.9'!$L$32:$N$32</c:f>
              <c:numCache>
                <c:formatCode>#,##0.0</c:formatCode>
                <c:ptCount val="3"/>
                <c:pt idx="0">
                  <c:v>110383.09099999999</c:v>
                </c:pt>
                <c:pt idx="1">
                  <c:v>83836.749999999985</c:v>
                </c:pt>
                <c:pt idx="2">
                  <c:v>42312.235000000008</c:v>
                </c:pt>
              </c:numCache>
            </c:numRef>
          </c:val>
          <c:extLst xmlns:c16r2="http://schemas.microsoft.com/office/drawing/2015/06/chart">
            <c:ext xmlns:c16="http://schemas.microsoft.com/office/drawing/2014/chart" uri="{C3380CC4-5D6E-409C-BE32-E72D297353CC}">
              <c16:uniqueId val="{00000005-C6EC-46D0-873B-D4CCE7F37DCF}"/>
            </c:ext>
          </c:extLst>
        </c:ser>
        <c:ser>
          <c:idx val="6"/>
          <c:order val="6"/>
          <c:tx>
            <c:strRef>
              <c:f>'8.9'!$K$33</c:f>
              <c:strCache>
                <c:ptCount val="1"/>
                <c:pt idx="0">
                  <c:v>Obchod, služby, školství, zdravotnictví</c:v>
                </c:pt>
              </c:strCache>
            </c:strRef>
          </c:tx>
          <c:invertIfNegative val="0"/>
          <c:cat>
            <c:strRef>
              <c:f>'8.9'!$L$26:$N$26</c:f>
              <c:strCache>
                <c:ptCount val="3"/>
                <c:pt idx="0">
                  <c:v>Duben</c:v>
                </c:pt>
                <c:pt idx="1">
                  <c:v>Květen</c:v>
                </c:pt>
                <c:pt idx="2">
                  <c:v>Červen</c:v>
                </c:pt>
              </c:strCache>
            </c:strRef>
          </c:cat>
          <c:val>
            <c:numRef>
              <c:f>'8.9'!$L$33:$N$33</c:f>
              <c:numCache>
                <c:formatCode>#,##0.0</c:formatCode>
                <c:ptCount val="3"/>
                <c:pt idx="0">
                  <c:v>45840.458999999995</c:v>
                </c:pt>
                <c:pt idx="1">
                  <c:v>61475.732999999993</c:v>
                </c:pt>
                <c:pt idx="2">
                  <c:v>28522.385999999999</c:v>
                </c:pt>
              </c:numCache>
            </c:numRef>
          </c:val>
          <c:extLst xmlns:c16r2="http://schemas.microsoft.com/office/drawing/2015/06/chart">
            <c:ext xmlns:c16="http://schemas.microsoft.com/office/drawing/2014/chart" uri="{C3380CC4-5D6E-409C-BE32-E72D297353CC}">
              <c16:uniqueId val="{00000006-C6EC-46D0-873B-D4CCE7F37DCF}"/>
            </c:ext>
          </c:extLst>
        </c:ser>
        <c:ser>
          <c:idx val="7"/>
          <c:order val="7"/>
          <c:tx>
            <c:strRef>
              <c:f>'8.9'!$K$34</c:f>
              <c:strCache>
                <c:ptCount val="1"/>
                <c:pt idx="0">
                  <c:v>Ostatní</c:v>
                </c:pt>
              </c:strCache>
            </c:strRef>
          </c:tx>
          <c:invertIfNegative val="0"/>
          <c:cat>
            <c:strRef>
              <c:f>'8.9'!$L$26:$N$26</c:f>
              <c:strCache>
                <c:ptCount val="3"/>
                <c:pt idx="0">
                  <c:v>Duben</c:v>
                </c:pt>
                <c:pt idx="1">
                  <c:v>Květen</c:v>
                </c:pt>
                <c:pt idx="2">
                  <c:v>Červen</c:v>
                </c:pt>
              </c:strCache>
            </c:strRef>
          </c:cat>
          <c:val>
            <c:numRef>
              <c:f>'8.9'!$L$34:$N$34</c:f>
              <c:numCache>
                <c:formatCode>#,##0.0</c:formatCode>
                <c:ptCount val="3"/>
                <c:pt idx="0">
                  <c:v>1075.48</c:v>
                </c:pt>
                <c:pt idx="1">
                  <c:v>824.28000000000009</c:v>
                </c:pt>
                <c:pt idx="2">
                  <c:v>107.28999999999999</c:v>
                </c:pt>
              </c:numCache>
            </c:numRef>
          </c:val>
          <c:extLst xmlns:c16r2="http://schemas.microsoft.com/office/drawing/2015/06/chart">
            <c:ext xmlns:c16="http://schemas.microsoft.com/office/drawing/2014/chart" uri="{C3380CC4-5D6E-409C-BE32-E72D297353CC}">
              <c16:uniqueId val="{00000007-C6EC-46D0-873B-D4CCE7F37DCF}"/>
            </c:ext>
          </c:extLst>
        </c:ser>
        <c:dLbls>
          <c:showLegendKey val="0"/>
          <c:showVal val="0"/>
          <c:showCatName val="0"/>
          <c:showSerName val="0"/>
          <c:showPercent val="0"/>
          <c:showBubbleSize val="0"/>
        </c:dLbls>
        <c:gapWidth val="150"/>
        <c:overlap val="100"/>
        <c:axId val="168203392"/>
        <c:axId val="168204928"/>
      </c:barChart>
      <c:catAx>
        <c:axId val="168203392"/>
        <c:scaling>
          <c:orientation val="minMax"/>
        </c:scaling>
        <c:delete val="0"/>
        <c:axPos val="b"/>
        <c:numFmt formatCode="General" sourceLinked="1"/>
        <c:majorTickMark val="none"/>
        <c:minorTickMark val="none"/>
        <c:tickLblPos val="nextTo"/>
        <c:txPr>
          <a:bodyPr/>
          <a:lstStyle/>
          <a:p>
            <a:pPr>
              <a:defRPr sz="900"/>
            </a:pPr>
            <a:endParaRPr lang="cs-CZ"/>
          </a:p>
        </c:txPr>
        <c:crossAx val="168204928"/>
        <c:crosses val="autoZero"/>
        <c:auto val="1"/>
        <c:lblAlgn val="ctr"/>
        <c:lblOffset val="100"/>
        <c:noMultiLvlLbl val="0"/>
      </c:catAx>
      <c:valAx>
        <c:axId val="1682049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82033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3.1798906223279091E-2</c:v>
                </c:pt>
              </c:numCache>
            </c:numRef>
          </c:val>
          <c:extLst xmlns:c16r2="http://schemas.microsoft.com/office/drawing/2015/06/chart">
            <c:ext xmlns:c16="http://schemas.microsoft.com/office/drawing/2014/chart" uri="{C3380CC4-5D6E-409C-BE32-E72D297353CC}">
              <c16:uniqueId val="{00000000-E9CE-4C22-90E6-E1F6E53F4EEE}"/>
            </c:ext>
          </c:extLst>
        </c:ser>
        <c:ser>
          <c:idx val="1"/>
          <c:order val="1"/>
          <c:tx>
            <c:strRef>
              <c:f>'8.9'!$L$40</c:f>
              <c:strCache>
                <c:ptCount val="1"/>
                <c:pt idx="0">
                  <c:v>Výroba tepla brutto</c:v>
                </c:pt>
              </c:strCache>
            </c:strRef>
          </c:tx>
          <c:invertIfNegative val="0"/>
          <c:val>
            <c:numRef>
              <c:f>'8.9'!$M$40</c:f>
              <c:numCache>
                <c:formatCode>0.0%</c:formatCode>
                <c:ptCount val="1"/>
                <c:pt idx="0">
                  <c:v>3.6310608608525315E-2</c:v>
                </c:pt>
              </c:numCache>
            </c:numRef>
          </c:val>
          <c:extLst xmlns:c16r2="http://schemas.microsoft.com/office/drawing/2015/06/chart">
            <c:ext xmlns:c16="http://schemas.microsoft.com/office/drawing/2014/chart" uri="{C3380CC4-5D6E-409C-BE32-E72D297353CC}">
              <c16:uniqueId val="{00000001-E9CE-4C22-90E6-E1F6E53F4EEE}"/>
            </c:ext>
          </c:extLst>
        </c:ser>
        <c:ser>
          <c:idx val="2"/>
          <c:order val="2"/>
          <c:tx>
            <c:strRef>
              <c:f>'8.9'!$L$41</c:f>
              <c:strCache>
                <c:ptCount val="1"/>
                <c:pt idx="0">
                  <c:v>Dodávky tepla</c:v>
                </c:pt>
              </c:strCache>
            </c:strRef>
          </c:tx>
          <c:invertIfNegative val="0"/>
          <c:val>
            <c:numRef>
              <c:f>'8.9'!$M$41</c:f>
              <c:numCache>
                <c:formatCode>0.0%</c:formatCode>
                <c:ptCount val="1"/>
                <c:pt idx="0">
                  <c:v>3.5429887525100033E-2</c:v>
                </c:pt>
              </c:numCache>
            </c:numRef>
          </c:val>
          <c:extLst xmlns:c16r2="http://schemas.microsoft.com/office/drawing/2015/06/chart">
            <c:ext xmlns:c16="http://schemas.microsoft.com/office/drawing/2014/chart" uri="{C3380CC4-5D6E-409C-BE32-E72D297353CC}">
              <c16:uniqueId val="{00000002-E9CE-4C22-90E6-E1F6E53F4EEE}"/>
            </c:ext>
          </c:extLst>
        </c:ser>
        <c:dLbls>
          <c:showLegendKey val="0"/>
          <c:showVal val="0"/>
          <c:showCatName val="0"/>
          <c:showSerName val="0"/>
          <c:showPercent val="0"/>
          <c:showBubbleSize val="0"/>
        </c:dLbls>
        <c:gapWidth val="150"/>
        <c:axId val="168232064"/>
        <c:axId val="168233600"/>
      </c:barChart>
      <c:catAx>
        <c:axId val="168232064"/>
        <c:scaling>
          <c:orientation val="maxMin"/>
        </c:scaling>
        <c:delete val="0"/>
        <c:axPos val="l"/>
        <c:numFmt formatCode="General" sourceLinked="1"/>
        <c:majorTickMark val="none"/>
        <c:minorTickMark val="none"/>
        <c:tickLblPos val="none"/>
        <c:crossAx val="168233600"/>
        <c:crosses val="autoZero"/>
        <c:auto val="1"/>
        <c:lblAlgn val="ctr"/>
        <c:lblOffset val="100"/>
        <c:noMultiLvlLbl val="0"/>
      </c:catAx>
      <c:valAx>
        <c:axId val="1682336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82320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834545967287083"/>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Duben</c:v>
                </c:pt>
                <c:pt idx="1">
                  <c:v>Květen</c:v>
                </c:pt>
                <c:pt idx="2">
                  <c:v>Červen</c:v>
                </c:pt>
              </c:strCache>
            </c:strRef>
          </c:cat>
          <c:val>
            <c:numRef>
              <c:f>'8.9'!$L$10:$N$10</c:f>
              <c:numCache>
                <c:formatCode>#,##0.0</c:formatCode>
                <c:ptCount val="3"/>
                <c:pt idx="0">
                  <c:v>13709.134</c:v>
                </c:pt>
                <c:pt idx="1">
                  <c:v>12348.056</c:v>
                </c:pt>
                <c:pt idx="2">
                  <c:v>6775.6590000000006</c:v>
                </c:pt>
              </c:numCache>
            </c:numRef>
          </c:val>
          <c:extLst xmlns:c16r2="http://schemas.microsoft.com/office/drawing/2015/06/chart">
            <c:ext xmlns:c16="http://schemas.microsoft.com/office/drawing/2014/chart" uri="{C3380CC4-5D6E-409C-BE32-E72D297353CC}">
              <c16:uniqueId val="{00000000-BAE1-4780-8A60-B24DC0917839}"/>
            </c:ext>
          </c:extLst>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Duben</c:v>
                </c:pt>
                <c:pt idx="1">
                  <c:v>Květen</c:v>
                </c:pt>
                <c:pt idx="2">
                  <c:v>Červen</c:v>
                </c:pt>
              </c:strCache>
            </c:strRef>
          </c:cat>
          <c:val>
            <c:numRef>
              <c:f>'8.9'!$L$11:$N$11</c:f>
              <c:numCache>
                <c:formatCode>#,##0.0</c:formatCode>
                <c:ptCount val="3"/>
                <c:pt idx="0">
                  <c:v>3323.9900000000002</c:v>
                </c:pt>
                <c:pt idx="1">
                  <c:v>3148.9340000000002</c:v>
                </c:pt>
                <c:pt idx="2">
                  <c:v>2927.3620000000001</c:v>
                </c:pt>
              </c:numCache>
            </c:numRef>
          </c:val>
          <c:extLst xmlns:c16r2="http://schemas.microsoft.com/office/drawing/2015/06/chart">
            <c:ext xmlns:c16="http://schemas.microsoft.com/office/drawing/2014/chart" uri="{C3380CC4-5D6E-409C-BE32-E72D297353CC}">
              <c16:uniqueId val="{00000001-BAE1-4780-8A60-B24DC0917839}"/>
            </c:ext>
          </c:extLst>
        </c:ser>
        <c:ser>
          <c:idx val="2"/>
          <c:order val="2"/>
          <c:tx>
            <c:strRef>
              <c:f>'8.9'!$K$12</c:f>
              <c:strCache>
                <c:ptCount val="1"/>
                <c:pt idx="0">
                  <c:v>Černé uhlí</c:v>
                </c:pt>
              </c:strCache>
            </c:strRef>
          </c:tx>
          <c:spPr>
            <a:solidFill>
              <a:schemeClr val="tx1"/>
            </a:solidFill>
          </c:spPr>
          <c:invertIfNegative val="0"/>
          <c:cat>
            <c:strRef>
              <c:f>'8.9'!$L$9:$N$9</c:f>
              <c:strCache>
                <c:ptCount val="3"/>
                <c:pt idx="0">
                  <c:v>Duben</c:v>
                </c:pt>
                <c:pt idx="1">
                  <c:v>Květen</c:v>
                </c:pt>
                <c:pt idx="2">
                  <c:v>Červen</c:v>
                </c:pt>
              </c:strCache>
            </c:strRef>
          </c:cat>
          <c:val>
            <c:numRef>
              <c:f>'8.9'!$L$12:$N$12</c:f>
              <c:numCache>
                <c:formatCode>#,##0.0</c:formatCode>
                <c:ptCount val="3"/>
                <c:pt idx="0">
                  <c:v>39068.275000000001</c:v>
                </c:pt>
                <c:pt idx="1">
                  <c:v>14958.942999999999</c:v>
                </c:pt>
                <c:pt idx="2">
                  <c:v>29521.409</c:v>
                </c:pt>
              </c:numCache>
            </c:numRef>
          </c:val>
          <c:extLst xmlns:c16r2="http://schemas.microsoft.com/office/drawing/2015/06/chart">
            <c:ext xmlns:c16="http://schemas.microsoft.com/office/drawing/2014/chart" uri="{C3380CC4-5D6E-409C-BE32-E72D297353CC}">
              <c16:uniqueId val="{00000002-BAE1-4780-8A60-B24DC0917839}"/>
            </c:ext>
          </c:extLst>
        </c:ser>
        <c:ser>
          <c:idx val="3"/>
          <c:order val="3"/>
          <c:tx>
            <c:strRef>
              <c:f>'8.9'!$K$13</c:f>
              <c:strCache>
                <c:ptCount val="1"/>
                <c:pt idx="0">
                  <c:v>Elektrická energie</c:v>
                </c:pt>
              </c:strCache>
            </c:strRef>
          </c:tx>
          <c:invertIfNegative val="0"/>
          <c:cat>
            <c:strRef>
              <c:f>'8.9'!$L$9:$N$9</c:f>
              <c:strCache>
                <c:ptCount val="3"/>
                <c:pt idx="0">
                  <c:v>Duben</c:v>
                </c:pt>
                <c:pt idx="1">
                  <c:v>Květen</c:v>
                </c:pt>
                <c:pt idx="2">
                  <c:v>Červen</c:v>
                </c:pt>
              </c:strCache>
            </c:strRef>
          </c:cat>
          <c:val>
            <c:numRef>
              <c:f>'8.9'!$L$13:$N$13</c:f>
              <c:numCache>
                <c:formatCode>#,##0.0</c:formatCode>
                <c:ptCount val="3"/>
                <c:pt idx="0">
                  <c:v>0</c:v>
                </c:pt>
                <c:pt idx="1">
                  <c:v>0</c:v>
                </c:pt>
                <c:pt idx="2">
                  <c:v>50.015000000000001</c:v>
                </c:pt>
              </c:numCache>
            </c:numRef>
          </c:val>
          <c:extLst xmlns:c16r2="http://schemas.microsoft.com/office/drawing/2015/06/chart">
            <c:ext xmlns:c16="http://schemas.microsoft.com/office/drawing/2014/chart" uri="{C3380CC4-5D6E-409C-BE32-E72D297353CC}">
              <c16:uniqueId val="{00000003-BAE1-4780-8A60-B24DC0917839}"/>
            </c:ext>
          </c:extLst>
        </c:ser>
        <c:ser>
          <c:idx val="4"/>
          <c:order val="4"/>
          <c:tx>
            <c:strRef>
              <c:f>'8.9'!$K$14</c:f>
              <c:strCache>
                <c:ptCount val="1"/>
                <c:pt idx="0">
                  <c:v>Energie prostředí (tepelné čerpadlo)</c:v>
                </c:pt>
              </c:strCache>
            </c:strRef>
          </c:tx>
          <c:invertIfNegative val="0"/>
          <c:cat>
            <c:strRef>
              <c:f>'8.9'!$L$9:$N$9</c:f>
              <c:strCache>
                <c:ptCount val="3"/>
                <c:pt idx="0">
                  <c:v>Duben</c:v>
                </c:pt>
                <c:pt idx="1">
                  <c:v>Květen</c:v>
                </c:pt>
                <c:pt idx="2">
                  <c:v>Červen</c:v>
                </c:pt>
              </c:strCache>
            </c:strRef>
          </c:cat>
          <c:val>
            <c:numRef>
              <c:f>'8.9'!$L$14:$N$14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BAE1-4780-8A60-B24DC0917839}"/>
            </c:ext>
          </c:extLst>
        </c:ser>
        <c:ser>
          <c:idx val="5"/>
          <c:order val="5"/>
          <c:tx>
            <c:strRef>
              <c:f>'8.9'!$K$15</c:f>
              <c:strCache>
                <c:ptCount val="1"/>
                <c:pt idx="0">
                  <c:v>Energie Slunce (solární kolektor)</c:v>
                </c:pt>
              </c:strCache>
            </c:strRef>
          </c:tx>
          <c:invertIfNegative val="0"/>
          <c:cat>
            <c:strRef>
              <c:f>'8.9'!$L$9:$N$9</c:f>
              <c:strCache>
                <c:ptCount val="3"/>
                <c:pt idx="0">
                  <c:v>Duben</c:v>
                </c:pt>
                <c:pt idx="1">
                  <c:v>Květen</c:v>
                </c:pt>
                <c:pt idx="2">
                  <c:v>Červen</c:v>
                </c:pt>
              </c:strCache>
            </c:strRef>
          </c:cat>
          <c:val>
            <c:numRef>
              <c:f>'8.9'!$L$15:$N$15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BAE1-4780-8A60-B24DC0917839}"/>
            </c:ext>
          </c:extLst>
        </c:ser>
        <c:ser>
          <c:idx val="6"/>
          <c:order val="6"/>
          <c:tx>
            <c:strRef>
              <c:f>'8.9'!$K$16</c:f>
              <c:strCache>
                <c:ptCount val="1"/>
                <c:pt idx="0">
                  <c:v>Hnědé uhlí</c:v>
                </c:pt>
              </c:strCache>
            </c:strRef>
          </c:tx>
          <c:spPr>
            <a:solidFill>
              <a:srgbClr val="6E4932"/>
            </a:solidFill>
          </c:spPr>
          <c:invertIfNegative val="0"/>
          <c:cat>
            <c:strRef>
              <c:f>'8.9'!$L$9:$N$9</c:f>
              <c:strCache>
                <c:ptCount val="3"/>
                <c:pt idx="0">
                  <c:v>Duben</c:v>
                </c:pt>
                <c:pt idx="1">
                  <c:v>Květen</c:v>
                </c:pt>
                <c:pt idx="2">
                  <c:v>Červen</c:v>
                </c:pt>
              </c:strCache>
            </c:strRef>
          </c:cat>
          <c:val>
            <c:numRef>
              <c:f>'8.9'!$L$16:$N$16</c:f>
              <c:numCache>
                <c:formatCode>#,##0.0</c:formatCode>
                <c:ptCount val="3"/>
                <c:pt idx="0">
                  <c:v>114903.075</c:v>
                </c:pt>
                <c:pt idx="1">
                  <c:v>89400.628000000012</c:v>
                </c:pt>
                <c:pt idx="2">
                  <c:v>18885.61</c:v>
                </c:pt>
              </c:numCache>
            </c:numRef>
          </c:val>
          <c:extLst xmlns:c16r2="http://schemas.microsoft.com/office/drawing/2015/06/chart">
            <c:ext xmlns:c16="http://schemas.microsoft.com/office/drawing/2014/chart" uri="{C3380CC4-5D6E-409C-BE32-E72D297353CC}">
              <c16:uniqueId val="{00000006-BAE1-4780-8A60-B24DC0917839}"/>
            </c:ext>
          </c:extLst>
        </c:ser>
        <c:ser>
          <c:idx val="7"/>
          <c:order val="7"/>
          <c:tx>
            <c:strRef>
              <c:f>'8.9'!$K$17</c:f>
              <c:strCache>
                <c:ptCount val="1"/>
                <c:pt idx="0">
                  <c:v>Jaderné palivo</c:v>
                </c:pt>
              </c:strCache>
            </c:strRef>
          </c:tx>
          <c:invertIfNegative val="0"/>
          <c:cat>
            <c:strRef>
              <c:f>'8.9'!$L$9:$N$9</c:f>
              <c:strCache>
                <c:ptCount val="3"/>
                <c:pt idx="0">
                  <c:v>Duben</c:v>
                </c:pt>
                <c:pt idx="1">
                  <c:v>Květen</c:v>
                </c:pt>
                <c:pt idx="2">
                  <c:v>Červen</c:v>
                </c:pt>
              </c:strCache>
            </c:strRef>
          </c:cat>
          <c:val>
            <c:numRef>
              <c:f>'8.9'!$L$17:$N$17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BAE1-4780-8A60-B24DC0917839}"/>
            </c:ext>
          </c:extLst>
        </c:ser>
        <c:ser>
          <c:idx val="8"/>
          <c:order val="8"/>
          <c:tx>
            <c:strRef>
              <c:f>'8.9'!$K$18</c:f>
              <c:strCache>
                <c:ptCount val="1"/>
                <c:pt idx="0">
                  <c:v>Koks</c:v>
                </c:pt>
              </c:strCache>
            </c:strRef>
          </c:tx>
          <c:invertIfNegative val="0"/>
          <c:cat>
            <c:strRef>
              <c:f>'8.9'!$L$9:$N$9</c:f>
              <c:strCache>
                <c:ptCount val="3"/>
                <c:pt idx="0">
                  <c:v>Duben</c:v>
                </c:pt>
                <c:pt idx="1">
                  <c:v>Květen</c:v>
                </c:pt>
                <c:pt idx="2">
                  <c:v>Červen</c:v>
                </c:pt>
              </c:strCache>
            </c:strRef>
          </c:cat>
          <c:val>
            <c:numRef>
              <c:f>'8.9'!$L$18:$N$18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BAE1-4780-8A60-B24DC0917839}"/>
            </c:ext>
          </c:extLst>
        </c:ser>
        <c:ser>
          <c:idx val="9"/>
          <c:order val="9"/>
          <c:tx>
            <c:strRef>
              <c:f>'8.9'!$K$19</c:f>
              <c:strCache>
                <c:ptCount val="1"/>
                <c:pt idx="0">
                  <c:v>Odpadní teplo</c:v>
                </c:pt>
              </c:strCache>
            </c:strRef>
          </c:tx>
          <c:invertIfNegative val="0"/>
          <c:cat>
            <c:strRef>
              <c:f>'8.9'!$L$9:$N$9</c:f>
              <c:strCache>
                <c:ptCount val="3"/>
                <c:pt idx="0">
                  <c:v>Duben</c:v>
                </c:pt>
                <c:pt idx="1">
                  <c:v>Květen</c:v>
                </c:pt>
                <c:pt idx="2">
                  <c:v>Červen</c:v>
                </c:pt>
              </c:strCache>
            </c:strRef>
          </c:cat>
          <c:val>
            <c:numRef>
              <c:f>'8.9'!$L$19:$N$19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BAE1-4780-8A60-B24DC0917839}"/>
            </c:ext>
          </c:extLst>
        </c:ser>
        <c:ser>
          <c:idx val="10"/>
          <c:order val="10"/>
          <c:tx>
            <c:strRef>
              <c:f>'8.9'!$K$20</c:f>
              <c:strCache>
                <c:ptCount val="1"/>
                <c:pt idx="0">
                  <c:v>Ostatní kapalná paliva</c:v>
                </c:pt>
              </c:strCache>
            </c:strRef>
          </c:tx>
          <c:invertIfNegative val="0"/>
          <c:cat>
            <c:strRef>
              <c:f>'8.9'!$L$9:$N$9</c:f>
              <c:strCache>
                <c:ptCount val="3"/>
                <c:pt idx="0">
                  <c:v>Duben</c:v>
                </c:pt>
                <c:pt idx="1">
                  <c:v>Květen</c:v>
                </c:pt>
                <c:pt idx="2">
                  <c:v>Červen</c:v>
                </c:pt>
              </c:strCache>
            </c:strRef>
          </c:cat>
          <c:val>
            <c:numRef>
              <c:f>'8.9'!$L$20:$N$20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BAE1-4780-8A60-B24DC0917839}"/>
            </c:ext>
          </c:extLst>
        </c:ser>
        <c:ser>
          <c:idx val="11"/>
          <c:order val="11"/>
          <c:tx>
            <c:strRef>
              <c:f>'8.9'!$K$21</c:f>
              <c:strCache>
                <c:ptCount val="1"/>
                <c:pt idx="0">
                  <c:v>Ostatní pevná paliva</c:v>
                </c:pt>
              </c:strCache>
            </c:strRef>
          </c:tx>
          <c:invertIfNegative val="0"/>
          <c:cat>
            <c:strRef>
              <c:f>'8.9'!$L$9:$N$9</c:f>
              <c:strCache>
                <c:ptCount val="3"/>
                <c:pt idx="0">
                  <c:v>Duben</c:v>
                </c:pt>
                <c:pt idx="1">
                  <c:v>Květen</c:v>
                </c:pt>
                <c:pt idx="2">
                  <c:v>Červen</c:v>
                </c:pt>
              </c:strCache>
            </c:strRef>
          </c:cat>
          <c:val>
            <c:numRef>
              <c:f>'8.9'!$L$21:$N$21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BAE1-4780-8A60-B24DC0917839}"/>
            </c:ext>
          </c:extLst>
        </c:ser>
        <c:ser>
          <c:idx val="12"/>
          <c:order val="12"/>
          <c:tx>
            <c:strRef>
              <c:f>'8.9'!$K$22</c:f>
              <c:strCache>
                <c:ptCount val="1"/>
                <c:pt idx="0">
                  <c:v>Ostatní plyny</c:v>
                </c:pt>
              </c:strCache>
            </c:strRef>
          </c:tx>
          <c:invertIfNegative val="0"/>
          <c:cat>
            <c:strRef>
              <c:f>'8.9'!$L$9:$N$9</c:f>
              <c:strCache>
                <c:ptCount val="3"/>
                <c:pt idx="0">
                  <c:v>Duben</c:v>
                </c:pt>
                <c:pt idx="1">
                  <c:v>Květen</c:v>
                </c:pt>
                <c:pt idx="2">
                  <c:v>Červen</c:v>
                </c:pt>
              </c:strCache>
            </c:strRef>
          </c:cat>
          <c:val>
            <c:numRef>
              <c:f>'8.9'!$L$22:$N$22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BAE1-4780-8A60-B24DC0917839}"/>
            </c:ext>
          </c:extLst>
        </c:ser>
        <c:ser>
          <c:idx val="13"/>
          <c:order val="13"/>
          <c:tx>
            <c:strRef>
              <c:f>'8.9'!$K$23</c:f>
              <c:strCache>
                <c:ptCount val="1"/>
                <c:pt idx="0">
                  <c:v>Ostatní</c:v>
                </c:pt>
              </c:strCache>
            </c:strRef>
          </c:tx>
          <c:invertIfNegative val="0"/>
          <c:cat>
            <c:strRef>
              <c:f>'8.9'!$L$9:$N$9</c:f>
              <c:strCache>
                <c:ptCount val="3"/>
                <c:pt idx="0">
                  <c:v>Duben</c:v>
                </c:pt>
                <c:pt idx="1">
                  <c:v>Květen</c:v>
                </c:pt>
                <c:pt idx="2">
                  <c:v>Červen</c:v>
                </c:pt>
              </c:strCache>
            </c:strRef>
          </c:cat>
          <c:val>
            <c:numRef>
              <c:f>'8.9'!$L$23:$N$23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BAE1-4780-8A60-B24DC0917839}"/>
            </c:ext>
          </c:extLst>
        </c:ser>
        <c:ser>
          <c:idx val="14"/>
          <c:order val="14"/>
          <c:tx>
            <c:strRef>
              <c:f>'8.9'!$K$24</c:f>
              <c:strCache>
                <c:ptCount val="1"/>
                <c:pt idx="0">
                  <c:v>Topné oleje</c:v>
                </c:pt>
              </c:strCache>
            </c:strRef>
          </c:tx>
          <c:invertIfNegative val="0"/>
          <c:cat>
            <c:strRef>
              <c:f>'8.9'!$L$9:$N$9</c:f>
              <c:strCache>
                <c:ptCount val="3"/>
                <c:pt idx="0">
                  <c:v>Duben</c:v>
                </c:pt>
                <c:pt idx="1">
                  <c:v>Květen</c:v>
                </c:pt>
                <c:pt idx="2">
                  <c:v>Červen</c:v>
                </c:pt>
              </c:strCache>
            </c:strRef>
          </c:cat>
          <c:val>
            <c:numRef>
              <c:f>'8.9'!$L$24:$N$24</c:f>
              <c:numCache>
                <c:formatCode>#,##0.0</c:formatCode>
                <c:ptCount val="3"/>
                <c:pt idx="0">
                  <c:v>2485.9780000000001</c:v>
                </c:pt>
                <c:pt idx="1">
                  <c:v>1336.866</c:v>
                </c:pt>
                <c:pt idx="2">
                  <c:v>9152.6629999999986</c:v>
                </c:pt>
              </c:numCache>
            </c:numRef>
          </c:val>
          <c:extLst xmlns:c16r2="http://schemas.microsoft.com/office/drawing/2015/06/chart">
            <c:ext xmlns:c16="http://schemas.microsoft.com/office/drawing/2014/chart" uri="{C3380CC4-5D6E-409C-BE32-E72D297353CC}">
              <c16:uniqueId val="{0000000E-BAE1-4780-8A60-B24DC0917839}"/>
            </c:ext>
          </c:extLst>
        </c:ser>
        <c:ser>
          <c:idx val="15"/>
          <c:order val="15"/>
          <c:tx>
            <c:strRef>
              <c:f>'8.9'!$K$25</c:f>
              <c:strCache>
                <c:ptCount val="1"/>
                <c:pt idx="0">
                  <c:v>Zemní plyn</c:v>
                </c:pt>
              </c:strCache>
            </c:strRef>
          </c:tx>
          <c:spPr>
            <a:solidFill>
              <a:srgbClr val="EBE600"/>
            </a:solidFill>
          </c:spPr>
          <c:invertIfNegative val="0"/>
          <c:cat>
            <c:strRef>
              <c:f>'8.9'!$L$9:$N$9</c:f>
              <c:strCache>
                <c:ptCount val="3"/>
                <c:pt idx="0">
                  <c:v>Duben</c:v>
                </c:pt>
                <c:pt idx="1">
                  <c:v>Květen</c:v>
                </c:pt>
                <c:pt idx="2">
                  <c:v>Červen</c:v>
                </c:pt>
              </c:strCache>
            </c:strRef>
          </c:cat>
          <c:val>
            <c:numRef>
              <c:f>'8.9'!$L$25:$N$25</c:f>
              <c:numCache>
                <c:formatCode>#,##0.0</c:formatCode>
                <c:ptCount val="3"/>
                <c:pt idx="0">
                  <c:v>65533.685999999994</c:v>
                </c:pt>
                <c:pt idx="1">
                  <c:v>58314.841999999997</c:v>
                </c:pt>
                <c:pt idx="2">
                  <c:v>35156.521999999997</c:v>
                </c:pt>
              </c:numCache>
            </c:numRef>
          </c:val>
          <c:extLst xmlns:c16r2="http://schemas.microsoft.com/office/drawing/2015/06/chart">
            <c:ext xmlns:c16="http://schemas.microsoft.com/office/drawing/2014/chart" uri="{C3380CC4-5D6E-409C-BE32-E72D297353CC}">
              <c16:uniqueId val="{0000000F-BAE1-4780-8A60-B24DC0917839}"/>
            </c:ext>
          </c:extLst>
        </c:ser>
        <c:dLbls>
          <c:showLegendKey val="0"/>
          <c:showVal val="0"/>
          <c:showCatName val="0"/>
          <c:showSerName val="0"/>
          <c:showPercent val="0"/>
          <c:showBubbleSize val="0"/>
        </c:dLbls>
        <c:gapWidth val="150"/>
        <c:overlap val="100"/>
        <c:axId val="168981632"/>
        <c:axId val="168983168"/>
      </c:barChart>
      <c:catAx>
        <c:axId val="168981632"/>
        <c:scaling>
          <c:orientation val="minMax"/>
        </c:scaling>
        <c:delete val="0"/>
        <c:axPos val="b"/>
        <c:numFmt formatCode="General" sourceLinked="1"/>
        <c:majorTickMark val="none"/>
        <c:minorTickMark val="none"/>
        <c:tickLblPos val="nextTo"/>
        <c:txPr>
          <a:bodyPr/>
          <a:lstStyle/>
          <a:p>
            <a:pPr>
              <a:defRPr sz="900"/>
            </a:pPr>
            <a:endParaRPr lang="cs-CZ"/>
          </a:p>
        </c:txPr>
        <c:crossAx val="168983168"/>
        <c:crosses val="autoZero"/>
        <c:auto val="1"/>
        <c:lblAlgn val="ctr"/>
        <c:lblOffset val="100"/>
        <c:noMultiLvlLbl val="0"/>
      </c:catAx>
      <c:valAx>
        <c:axId val="168983168"/>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1689816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D27-46DD-9E0F-EEA2C600ED16}"/>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D27-46DD-9E0F-EEA2C600ED16}"/>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D27-46DD-9E0F-EEA2C600ED16}"/>
              </c:ext>
            </c:extLst>
          </c:dPt>
          <c:dPt>
            <c:idx val="5"/>
            <c:bubble3D val="0"/>
            <c:extLst xmlns:c16r2="http://schemas.microsoft.com/office/drawing/2015/06/chart">
              <c:ext xmlns:c16="http://schemas.microsoft.com/office/drawing/2014/chart" uri="{C3380CC4-5D6E-409C-BE32-E72D297353CC}">
                <c16:uniqueId val="{00000006-CD27-46DD-9E0F-EEA2C600ED16}"/>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D27-46DD-9E0F-EEA2C600ED16}"/>
              </c:ext>
            </c:extLst>
          </c:dPt>
          <c:dPt>
            <c:idx val="7"/>
            <c:bubble3D val="0"/>
            <c:extLst xmlns:c16r2="http://schemas.microsoft.com/office/drawing/2015/06/chart">
              <c:ext xmlns:c16="http://schemas.microsoft.com/office/drawing/2014/chart" uri="{C3380CC4-5D6E-409C-BE32-E72D297353CC}">
                <c16:uniqueId val="{00000009-CD27-46DD-9E0F-EEA2C600ED16}"/>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D27-46DD-9E0F-EEA2C600ED16}"/>
              </c:ext>
            </c:extLst>
          </c:dPt>
          <c:cat>
            <c:numRef>
              <c:f>'8.9'!$O$10:$O$25</c:f>
              <c:numCache>
                <c:formatCode>0.0%</c:formatCode>
                <c:ptCount val="16"/>
              </c:numCache>
            </c:numRef>
          </c:cat>
          <c:val>
            <c:numRef>
              <c:f>'8.9'!$J$10:$J$25</c:f>
              <c:numCache>
                <c:formatCode>0.0</c:formatCode>
                <c:ptCount val="16"/>
              </c:numCache>
            </c:numRef>
          </c:val>
          <c:extLst xmlns:c16r2="http://schemas.microsoft.com/office/drawing/2015/06/chart">
            <c:ext xmlns:c16="http://schemas.microsoft.com/office/drawing/2014/chart" uri="{C3380CC4-5D6E-409C-BE32-E72D297353CC}">
              <c16:uniqueId val="{0000000C-CD27-46DD-9E0F-EEA2C600ED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71BC-4051-8BDE-986C4B912E9A}"/>
              </c:ext>
            </c:extLst>
          </c:dPt>
          <c:cat>
            <c:numRef>
              <c:f>'8.9'!$O$27:$O$34</c:f>
              <c:numCache>
                <c:formatCode>#,##0.0</c:formatCode>
                <c:ptCount val="8"/>
              </c:numCache>
            </c:numRef>
          </c:cat>
          <c:val>
            <c:numRef>
              <c:f>'8.9'!$J$27:$J$34</c:f>
              <c:numCache>
                <c:formatCode>0.0</c:formatCode>
                <c:ptCount val="8"/>
              </c:numCache>
            </c:numRef>
          </c:val>
          <c:extLst xmlns:c16r2="http://schemas.microsoft.com/office/drawing/2015/06/chart">
            <c:ext xmlns:c16="http://schemas.microsoft.com/office/drawing/2014/chart" uri="{C3380CC4-5D6E-409C-BE32-E72D297353CC}">
              <c16:uniqueId val="{00000001-71BC-4051-8BDE-986C4B912E9A}"/>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41004369854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Duben</c:v>
                </c:pt>
                <c:pt idx="1">
                  <c:v>Květen</c:v>
                </c:pt>
                <c:pt idx="2">
                  <c:v>Červen</c:v>
                </c:pt>
              </c:strCache>
            </c:strRef>
          </c:cat>
          <c:val>
            <c:numRef>
              <c:f>'8.10'!$L$28:$N$28</c:f>
              <c:numCache>
                <c:formatCode>#,##0.0</c:formatCode>
                <c:ptCount val="3"/>
                <c:pt idx="0">
                  <c:v>32314.536999999997</c:v>
                </c:pt>
                <c:pt idx="1">
                  <c:v>20627.307000000001</c:v>
                </c:pt>
                <c:pt idx="2">
                  <c:v>10792.022999999999</c:v>
                </c:pt>
              </c:numCache>
            </c:numRef>
          </c:val>
          <c:extLst xmlns:c16r2="http://schemas.microsoft.com/office/drawing/2015/06/chart">
            <c:ext xmlns:c16="http://schemas.microsoft.com/office/drawing/2014/chart" uri="{C3380CC4-5D6E-409C-BE32-E72D297353CC}">
              <c16:uniqueId val="{00000000-172C-43C6-AE75-9EB737B7869E}"/>
            </c:ext>
          </c:extLst>
        </c:ser>
        <c:ser>
          <c:idx val="1"/>
          <c:order val="1"/>
          <c:tx>
            <c:strRef>
              <c:f>'8.10'!$K$29</c:f>
              <c:strCache>
                <c:ptCount val="1"/>
                <c:pt idx="0">
                  <c:v>Energetika</c:v>
                </c:pt>
              </c:strCache>
            </c:strRef>
          </c:tx>
          <c:invertIfNegative val="0"/>
          <c:cat>
            <c:strRef>
              <c:f>'8.10'!$L$27:$N$27</c:f>
              <c:strCache>
                <c:ptCount val="3"/>
                <c:pt idx="0">
                  <c:v>Duben</c:v>
                </c:pt>
                <c:pt idx="1">
                  <c:v>Květen</c:v>
                </c:pt>
                <c:pt idx="2">
                  <c:v>Červen</c:v>
                </c:pt>
              </c:strCache>
            </c:strRef>
          </c:cat>
          <c:val>
            <c:numRef>
              <c:f>'8.10'!$L$29:$N$29</c:f>
              <c:numCache>
                <c:formatCode>#,##0.0</c:formatCode>
                <c:ptCount val="3"/>
                <c:pt idx="0">
                  <c:v>376.9</c:v>
                </c:pt>
                <c:pt idx="1">
                  <c:v>200.8</c:v>
                </c:pt>
                <c:pt idx="2">
                  <c:v>120.3</c:v>
                </c:pt>
              </c:numCache>
            </c:numRef>
          </c:val>
          <c:extLst xmlns:c16r2="http://schemas.microsoft.com/office/drawing/2015/06/chart">
            <c:ext xmlns:c16="http://schemas.microsoft.com/office/drawing/2014/chart" uri="{C3380CC4-5D6E-409C-BE32-E72D297353CC}">
              <c16:uniqueId val="{00000001-172C-43C6-AE75-9EB737B7869E}"/>
            </c:ext>
          </c:extLst>
        </c:ser>
        <c:ser>
          <c:idx val="2"/>
          <c:order val="2"/>
          <c:tx>
            <c:strRef>
              <c:f>'8.10'!$K$30</c:f>
              <c:strCache>
                <c:ptCount val="1"/>
                <c:pt idx="0">
                  <c:v>Doprava</c:v>
                </c:pt>
              </c:strCache>
            </c:strRef>
          </c:tx>
          <c:invertIfNegative val="0"/>
          <c:cat>
            <c:strRef>
              <c:f>'8.10'!$L$27:$N$27</c:f>
              <c:strCache>
                <c:ptCount val="3"/>
                <c:pt idx="0">
                  <c:v>Duben</c:v>
                </c:pt>
                <c:pt idx="1">
                  <c:v>Květen</c:v>
                </c:pt>
                <c:pt idx="2">
                  <c:v>Červen</c:v>
                </c:pt>
              </c:strCache>
            </c:strRef>
          </c:cat>
          <c:val>
            <c:numRef>
              <c:f>'8.10'!$L$30:$N$30</c:f>
              <c:numCache>
                <c:formatCode>#,##0.0</c:formatCode>
                <c:ptCount val="3"/>
                <c:pt idx="0">
                  <c:v>4020.3</c:v>
                </c:pt>
                <c:pt idx="1">
                  <c:v>2587.4</c:v>
                </c:pt>
                <c:pt idx="2">
                  <c:v>623.29999999999995</c:v>
                </c:pt>
              </c:numCache>
            </c:numRef>
          </c:val>
          <c:extLst xmlns:c16r2="http://schemas.microsoft.com/office/drawing/2015/06/chart">
            <c:ext xmlns:c16="http://schemas.microsoft.com/office/drawing/2014/chart" uri="{C3380CC4-5D6E-409C-BE32-E72D297353CC}">
              <c16:uniqueId val="{00000002-172C-43C6-AE75-9EB737B7869E}"/>
            </c:ext>
          </c:extLst>
        </c:ser>
        <c:ser>
          <c:idx val="3"/>
          <c:order val="3"/>
          <c:tx>
            <c:strRef>
              <c:f>'8.10'!$K$31</c:f>
              <c:strCache>
                <c:ptCount val="1"/>
                <c:pt idx="0">
                  <c:v>Stavebnictví</c:v>
                </c:pt>
              </c:strCache>
            </c:strRef>
          </c:tx>
          <c:invertIfNegative val="0"/>
          <c:cat>
            <c:strRef>
              <c:f>'8.10'!$L$27:$N$27</c:f>
              <c:strCache>
                <c:ptCount val="3"/>
                <c:pt idx="0">
                  <c:v>Duben</c:v>
                </c:pt>
                <c:pt idx="1">
                  <c:v>Květen</c:v>
                </c:pt>
                <c:pt idx="2">
                  <c:v>Červen</c:v>
                </c:pt>
              </c:strCache>
            </c:strRef>
          </c:cat>
          <c:val>
            <c:numRef>
              <c:f>'8.10'!$L$31:$N$31</c:f>
              <c:numCache>
                <c:formatCode>#,##0.0</c:formatCode>
                <c:ptCount val="3"/>
                <c:pt idx="0">
                  <c:v>1773.413</c:v>
                </c:pt>
                <c:pt idx="1">
                  <c:v>1178.1880000000001</c:v>
                </c:pt>
                <c:pt idx="2">
                  <c:v>677.84199999999998</c:v>
                </c:pt>
              </c:numCache>
            </c:numRef>
          </c:val>
          <c:extLst xmlns:c16r2="http://schemas.microsoft.com/office/drawing/2015/06/chart">
            <c:ext xmlns:c16="http://schemas.microsoft.com/office/drawing/2014/chart" uri="{C3380CC4-5D6E-409C-BE32-E72D297353CC}">
              <c16:uniqueId val="{00000003-172C-43C6-AE75-9EB737B7869E}"/>
            </c:ext>
          </c:extLst>
        </c:ser>
        <c:ser>
          <c:idx val="4"/>
          <c:order val="4"/>
          <c:tx>
            <c:strRef>
              <c:f>'8.10'!$K$32</c:f>
              <c:strCache>
                <c:ptCount val="1"/>
                <c:pt idx="0">
                  <c:v>Zemědělství a lesnictví</c:v>
                </c:pt>
              </c:strCache>
            </c:strRef>
          </c:tx>
          <c:invertIfNegative val="0"/>
          <c:cat>
            <c:strRef>
              <c:f>'8.10'!$L$27:$N$27</c:f>
              <c:strCache>
                <c:ptCount val="3"/>
                <c:pt idx="0">
                  <c:v>Duben</c:v>
                </c:pt>
                <c:pt idx="1">
                  <c:v>Květen</c:v>
                </c:pt>
                <c:pt idx="2">
                  <c:v>Červen</c:v>
                </c:pt>
              </c:strCache>
            </c:strRef>
          </c:cat>
          <c:val>
            <c:numRef>
              <c:f>'8.10'!$L$32:$N$32</c:f>
              <c:numCache>
                <c:formatCode>#,##0.0</c:formatCode>
                <c:ptCount val="3"/>
                <c:pt idx="0">
                  <c:v>3815.94</c:v>
                </c:pt>
                <c:pt idx="1">
                  <c:v>3330.71</c:v>
                </c:pt>
                <c:pt idx="2">
                  <c:v>3790.7699999999995</c:v>
                </c:pt>
              </c:numCache>
            </c:numRef>
          </c:val>
          <c:extLst xmlns:c16r2="http://schemas.microsoft.com/office/drawing/2015/06/chart">
            <c:ext xmlns:c16="http://schemas.microsoft.com/office/drawing/2014/chart" uri="{C3380CC4-5D6E-409C-BE32-E72D297353CC}">
              <c16:uniqueId val="{00000004-172C-43C6-AE75-9EB737B7869E}"/>
            </c:ext>
          </c:extLst>
        </c:ser>
        <c:ser>
          <c:idx val="5"/>
          <c:order val="5"/>
          <c:tx>
            <c:strRef>
              <c:f>'8.10'!$K$33</c:f>
              <c:strCache>
                <c:ptCount val="1"/>
                <c:pt idx="0">
                  <c:v>Domácnosti</c:v>
                </c:pt>
              </c:strCache>
            </c:strRef>
          </c:tx>
          <c:invertIfNegative val="0"/>
          <c:cat>
            <c:strRef>
              <c:f>'8.10'!$L$27:$N$27</c:f>
              <c:strCache>
                <c:ptCount val="3"/>
                <c:pt idx="0">
                  <c:v>Duben</c:v>
                </c:pt>
                <c:pt idx="1">
                  <c:v>Květen</c:v>
                </c:pt>
                <c:pt idx="2">
                  <c:v>Červen</c:v>
                </c:pt>
              </c:strCache>
            </c:strRef>
          </c:cat>
          <c:val>
            <c:numRef>
              <c:f>'8.10'!$L$33:$N$33</c:f>
              <c:numCache>
                <c:formatCode>#,##0.0</c:formatCode>
                <c:ptCount val="3"/>
                <c:pt idx="0">
                  <c:v>85294.733000000007</c:v>
                </c:pt>
                <c:pt idx="1">
                  <c:v>68260.940000000017</c:v>
                </c:pt>
                <c:pt idx="2">
                  <c:v>31820.831000000002</c:v>
                </c:pt>
              </c:numCache>
            </c:numRef>
          </c:val>
          <c:extLst xmlns:c16r2="http://schemas.microsoft.com/office/drawing/2015/06/chart">
            <c:ext xmlns:c16="http://schemas.microsoft.com/office/drawing/2014/chart" uri="{C3380CC4-5D6E-409C-BE32-E72D297353CC}">
              <c16:uniqueId val="{00000005-172C-43C6-AE75-9EB737B7869E}"/>
            </c:ext>
          </c:extLst>
        </c:ser>
        <c:ser>
          <c:idx val="6"/>
          <c:order val="6"/>
          <c:tx>
            <c:strRef>
              <c:f>'8.10'!$K$34</c:f>
              <c:strCache>
                <c:ptCount val="1"/>
                <c:pt idx="0">
                  <c:v>Obchod, služby, školství, zdravotnictví</c:v>
                </c:pt>
              </c:strCache>
            </c:strRef>
          </c:tx>
          <c:invertIfNegative val="0"/>
          <c:cat>
            <c:strRef>
              <c:f>'8.10'!$L$27:$N$27</c:f>
              <c:strCache>
                <c:ptCount val="3"/>
                <c:pt idx="0">
                  <c:v>Duben</c:v>
                </c:pt>
                <c:pt idx="1">
                  <c:v>Květen</c:v>
                </c:pt>
                <c:pt idx="2">
                  <c:v>Červen</c:v>
                </c:pt>
              </c:strCache>
            </c:strRef>
          </c:cat>
          <c:val>
            <c:numRef>
              <c:f>'8.10'!$L$34:$N$34</c:f>
              <c:numCache>
                <c:formatCode>#,##0.0</c:formatCode>
                <c:ptCount val="3"/>
                <c:pt idx="0">
                  <c:v>49307.097000000002</c:v>
                </c:pt>
                <c:pt idx="1">
                  <c:v>35711.305000000008</c:v>
                </c:pt>
                <c:pt idx="2">
                  <c:v>15440.827000000001</c:v>
                </c:pt>
              </c:numCache>
            </c:numRef>
          </c:val>
          <c:extLst xmlns:c16r2="http://schemas.microsoft.com/office/drawing/2015/06/chart">
            <c:ext xmlns:c16="http://schemas.microsoft.com/office/drawing/2014/chart" uri="{C3380CC4-5D6E-409C-BE32-E72D297353CC}">
              <c16:uniqueId val="{00000006-172C-43C6-AE75-9EB737B7869E}"/>
            </c:ext>
          </c:extLst>
        </c:ser>
        <c:ser>
          <c:idx val="7"/>
          <c:order val="7"/>
          <c:tx>
            <c:strRef>
              <c:f>'8.10'!$K$35</c:f>
              <c:strCache>
                <c:ptCount val="1"/>
                <c:pt idx="0">
                  <c:v>Ostatní</c:v>
                </c:pt>
              </c:strCache>
            </c:strRef>
          </c:tx>
          <c:invertIfNegative val="0"/>
          <c:cat>
            <c:strRef>
              <c:f>'8.10'!$L$27:$N$27</c:f>
              <c:strCache>
                <c:ptCount val="3"/>
                <c:pt idx="0">
                  <c:v>Duben</c:v>
                </c:pt>
                <c:pt idx="1">
                  <c:v>Květen</c:v>
                </c:pt>
                <c:pt idx="2">
                  <c:v>Červen</c:v>
                </c:pt>
              </c:strCache>
            </c:strRef>
          </c:cat>
          <c:val>
            <c:numRef>
              <c:f>'8.10'!$L$35:$N$35</c:f>
              <c:numCache>
                <c:formatCode>#,##0.0</c:formatCode>
                <c:ptCount val="3"/>
                <c:pt idx="0">
                  <c:v>12440.528</c:v>
                </c:pt>
                <c:pt idx="1">
                  <c:v>7384.3109999999997</c:v>
                </c:pt>
                <c:pt idx="2">
                  <c:v>2414.4659999999999</c:v>
                </c:pt>
              </c:numCache>
            </c:numRef>
          </c:val>
          <c:extLst xmlns:c16r2="http://schemas.microsoft.com/office/drawing/2015/06/chart">
            <c:ext xmlns:c16="http://schemas.microsoft.com/office/drawing/2014/chart" uri="{C3380CC4-5D6E-409C-BE32-E72D297353CC}">
              <c16:uniqueId val="{00000007-172C-43C6-AE75-9EB737B7869E}"/>
            </c:ext>
          </c:extLst>
        </c:ser>
        <c:dLbls>
          <c:showLegendKey val="0"/>
          <c:showVal val="0"/>
          <c:showCatName val="0"/>
          <c:showSerName val="0"/>
          <c:showPercent val="0"/>
          <c:showBubbleSize val="0"/>
        </c:dLbls>
        <c:gapWidth val="150"/>
        <c:overlap val="100"/>
        <c:axId val="168802176"/>
        <c:axId val="168803712"/>
      </c:barChart>
      <c:catAx>
        <c:axId val="168802176"/>
        <c:scaling>
          <c:orientation val="minMax"/>
        </c:scaling>
        <c:delete val="0"/>
        <c:axPos val="b"/>
        <c:numFmt formatCode="General" sourceLinked="1"/>
        <c:majorTickMark val="none"/>
        <c:minorTickMark val="none"/>
        <c:tickLblPos val="nextTo"/>
        <c:txPr>
          <a:bodyPr/>
          <a:lstStyle/>
          <a:p>
            <a:pPr>
              <a:defRPr sz="900"/>
            </a:pPr>
            <a:endParaRPr lang="cs-CZ"/>
          </a:p>
        </c:txPr>
        <c:crossAx val="168803712"/>
        <c:crosses val="autoZero"/>
        <c:auto val="1"/>
        <c:lblAlgn val="ctr"/>
        <c:lblOffset val="100"/>
        <c:noMultiLvlLbl val="0"/>
      </c:catAx>
      <c:valAx>
        <c:axId val="168803712"/>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88021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9.027367198368956E-2</c:v>
                </c:pt>
              </c:numCache>
            </c:numRef>
          </c:val>
          <c:extLst xmlns:c16r2="http://schemas.microsoft.com/office/drawing/2015/06/chart">
            <c:ext xmlns:c16="http://schemas.microsoft.com/office/drawing/2014/chart" uri="{C3380CC4-5D6E-409C-BE32-E72D297353CC}">
              <c16:uniqueId val="{00000000-D1D9-4AD0-AEED-983858E08ED1}"/>
            </c:ext>
          </c:extLst>
        </c:ser>
        <c:ser>
          <c:idx val="1"/>
          <c:order val="1"/>
          <c:tx>
            <c:strRef>
              <c:f>'8.10'!$L$41</c:f>
              <c:strCache>
                <c:ptCount val="1"/>
                <c:pt idx="0">
                  <c:v>Výroba tepla brutto</c:v>
                </c:pt>
              </c:strCache>
            </c:strRef>
          </c:tx>
          <c:invertIfNegative val="0"/>
          <c:val>
            <c:numRef>
              <c:f>'8.10'!$M$41</c:f>
              <c:numCache>
                <c:formatCode>0.0%</c:formatCode>
                <c:ptCount val="1"/>
                <c:pt idx="0">
                  <c:v>3.7090155496843788E-2</c:v>
                </c:pt>
              </c:numCache>
            </c:numRef>
          </c:val>
          <c:extLst xmlns:c16r2="http://schemas.microsoft.com/office/drawing/2015/06/chart">
            <c:ext xmlns:c16="http://schemas.microsoft.com/office/drawing/2014/chart" uri="{C3380CC4-5D6E-409C-BE32-E72D297353CC}">
              <c16:uniqueId val="{00000001-D1D9-4AD0-AEED-983858E08ED1}"/>
            </c:ext>
          </c:extLst>
        </c:ser>
        <c:ser>
          <c:idx val="2"/>
          <c:order val="2"/>
          <c:tx>
            <c:strRef>
              <c:f>'8.10'!$L$42</c:f>
              <c:strCache>
                <c:ptCount val="1"/>
                <c:pt idx="0">
                  <c:v>Dodávky tepla</c:v>
                </c:pt>
              </c:strCache>
            </c:strRef>
          </c:tx>
          <c:invertIfNegative val="0"/>
          <c:val>
            <c:numRef>
              <c:f>'8.10'!$M$42</c:f>
              <c:numCache>
                <c:formatCode>0.0%</c:formatCode>
                <c:ptCount val="1"/>
                <c:pt idx="0">
                  <c:v>3.9167453497029291E-2</c:v>
                </c:pt>
              </c:numCache>
            </c:numRef>
          </c:val>
          <c:extLst xmlns:c16r2="http://schemas.microsoft.com/office/drawing/2015/06/chart">
            <c:ext xmlns:c16="http://schemas.microsoft.com/office/drawing/2014/chart" uri="{C3380CC4-5D6E-409C-BE32-E72D297353CC}">
              <c16:uniqueId val="{00000002-D1D9-4AD0-AEED-983858E08ED1}"/>
            </c:ext>
          </c:extLst>
        </c:ser>
        <c:dLbls>
          <c:showLegendKey val="0"/>
          <c:showVal val="0"/>
          <c:showCatName val="0"/>
          <c:showSerName val="0"/>
          <c:showPercent val="0"/>
          <c:showBubbleSize val="0"/>
        </c:dLbls>
        <c:gapWidth val="150"/>
        <c:axId val="168843136"/>
        <c:axId val="168844672"/>
      </c:barChart>
      <c:catAx>
        <c:axId val="168843136"/>
        <c:scaling>
          <c:orientation val="maxMin"/>
        </c:scaling>
        <c:delete val="0"/>
        <c:axPos val="l"/>
        <c:numFmt formatCode="General" sourceLinked="1"/>
        <c:majorTickMark val="none"/>
        <c:minorTickMark val="none"/>
        <c:tickLblPos val="none"/>
        <c:crossAx val="168844672"/>
        <c:crosses val="autoZero"/>
        <c:auto val="1"/>
        <c:lblAlgn val="ctr"/>
        <c:lblOffset val="100"/>
        <c:noMultiLvlLbl val="0"/>
      </c:catAx>
      <c:valAx>
        <c:axId val="1688446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88431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118245910885502"/>
          <c:y val="4.3823147941167283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Duben</c:v>
                </c:pt>
                <c:pt idx="1">
                  <c:v>Květen</c:v>
                </c:pt>
                <c:pt idx="2">
                  <c:v>Červen</c:v>
                </c:pt>
              </c:strCache>
            </c:strRef>
          </c:cat>
          <c:val>
            <c:numRef>
              <c:f>'8.10'!$L$10:$N$10</c:f>
              <c:numCache>
                <c:formatCode>#,##0.0</c:formatCode>
                <c:ptCount val="3"/>
                <c:pt idx="0">
                  <c:v>3067.4850000000001</c:v>
                </c:pt>
                <c:pt idx="1">
                  <c:v>2194.402</c:v>
                </c:pt>
                <c:pt idx="2">
                  <c:v>1178.9859999999999</c:v>
                </c:pt>
              </c:numCache>
            </c:numRef>
          </c:val>
          <c:extLst xmlns:c16r2="http://schemas.microsoft.com/office/drawing/2015/06/chart">
            <c:ext xmlns:c16="http://schemas.microsoft.com/office/drawing/2014/chart" uri="{C3380CC4-5D6E-409C-BE32-E72D297353CC}">
              <c16:uniqueId val="{00000000-A644-48B4-A2CA-3709D0E96D14}"/>
            </c:ext>
          </c:extLst>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Duben</c:v>
                </c:pt>
                <c:pt idx="1">
                  <c:v>Květen</c:v>
                </c:pt>
                <c:pt idx="2">
                  <c:v>Červen</c:v>
                </c:pt>
              </c:strCache>
            </c:strRef>
          </c:cat>
          <c:val>
            <c:numRef>
              <c:f>'8.10'!$L$11:$N$11</c:f>
              <c:numCache>
                <c:formatCode>#,##0.0</c:formatCode>
                <c:ptCount val="3"/>
                <c:pt idx="0">
                  <c:v>4073.6119999999992</c:v>
                </c:pt>
                <c:pt idx="1">
                  <c:v>3585.3059999999996</c:v>
                </c:pt>
                <c:pt idx="2">
                  <c:v>3964.8239999999996</c:v>
                </c:pt>
              </c:numCache>
            </c:numRef>
          </c:val>
          <c:extLst xmlns:c16r2="http://schemas.microsoft.com/office/drawing/2015/06/chart">
            <c:ext xmlns:c16="http://schemas.microsoft.com/office/drawing/2014/chart" uri="{C3380CC4-5D6E-409C-BE32-E72D297353CC}">
              <c16:uniqueId val="{00000001-A644-48B4-A2CA-3709D0E96D14}"/>
            </c:ext>
          </c:extLst>
        </c:ser>
        <c:ser>
          <c:idx val="2"/>
          <c:order val="2"/>
          <c:tx>
            <c:strRef>
              <c:f>'8.10'!$K$12</c:f>
              <c:strCache>
                <c:ptCount val="1"/>
                <c:pt idx="0">
                  <c:v>Černé uhlí</c:v>
                </c:pt>
              </c:strCache>
            </c:strRef>
          </c:tx>
          <c:spPr>
            <a:solidFill>
              <a:schemeClr val="tx1"/>
            </a:solidFill>
          </c:spPr>
          <c:invertIfNegative val="0"/>
          <c:cat>
            <c:strRef>
              <c:f>'8.10'!$L$9:$N$9</c:f>
              <c:strCache>
                <c:ptCount val="3"/>
                <c:pt idx="0">
                  <c:v>Duben</c:v>
                </c:pt>
                <c:pt idx="1">
                  <c:v>Květen</c:v>
                </c:pt>
                <c:pt idx="2">
                  <c:v>Červen</c:v>
                </c:pt>
              </c:strCache>
            </c:strRef>
          </c:cat>
          <c:val>
            <c:numRef>
              <c:f>'8.10'!$L$12:$N$12</c:f>
              <c:numCache>
                <c:formatCode>#,##0.0</c:formatCode>
                <c:ptCount val="3"/>
                <c:pt idx="0">
                  <c:v>2874</c:v>
                </c:pt>
                <c:pt idx="1">
                  <c:v>1262</c:v>
                </c:pt>
                <c:pt idx="2">
                  <c:v>1051</c:v>
                </c:pt>
              </c:numCache>
            </c:numRef>
          </c:val>
          <c:extLst xmlns:c16r2="http://schemas.microsoft.com/office/drawing/2015/06/chart">
            <c:ext xmlns:c16="http://schemas.microsoft.com/office/drawing/2014/chart" uri="{C3380CC4-5D6E-409C-BE32-E72D297353CC}">
              <c16:uniqueId val="{00000002-A644-48B4-A2CA-3709D0E96D14}"/>
            </c:ext>
          </c:extLst>
        </c:ser>
        <c:ser>
          <c:idx val="3"/>
          <c:order val="3"/>
          <c:tx>
            <c:strRef>
              <c:f>'8.10'!$K$13</c:f>
              <c:strCache>
                <c:ptCount val="1"/>
                <c:pt idx="0">
                  <c:v>Elektrická energie</c:v>
                </c:pt>
              </c:strCache>
            </c:strRef>
          </c:tx>
          <c:invertIfNegative val="0"/>
          <c:cat>
            <c:strRef>
              <c:f>'8.10'!$L$9:$N$9</c:f>
              <c:strCache>
                <c:ptCount val="3"/>
                <c:pt idx="0">
                  <c:v>Duben</c:v>
                </c:pt>
                <c:pt idx="1">
                  <c:v>Květen</c:v>
                </c:pt>
                <c:pt idx="2">
                  <c:v>Červen</c:v>
                </c:pt>
              </c:strCache>
            </c:strRef>
          </c:cat>
          <c:val>
            <c:numRef>
              <c:f>'8.10'!$L$13:$N$13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A644-48B4-A2CA-3709D0E96D14}"/>
            </c:ext>
          </c:extLst>
        </c:ser>
        <c:ser>
          <c:idx val="4"/>
          <c:order val="4"/>
          <c:tx>
            <c:strRef>
              <c:f>'8.10'!$K$14</c:f>
              <c:strCache>
                <c:ptCount val="1"/>
                <c:pt idx="0">
                  <c:v>Energie prostředí (tepelné čerpadlo)</c:v>
                </c:pt>
              </c:strCache>
            </c:strRef>
          </c:tx>
          <c:invertIfNegative val="0"/>
          <c:cat>
            <c:strRef>
              <c:f>'8.10'!$L$9:$N$9</c:f>
              <c:strCache>
                <c:ptCount val="3"/>
                <c:pt idx="0">
                  <c:v>Duben</c:v>
                </c:pt>
                <c:pt idx="1">
                  <c:v>Květen</c:v>
                </c:pt>
                <c:pt idx="2">
                  <c:v>Červen</c:v>
                </c:pt>
              </c:strCache>
            </c:strRef>
          </c:cat>
          <c:val>
            <c:numRef>
              <c:f>'8.10'!$L$14:$N$14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A644-48B4-A2CA-3709D0E96D14}"/>
            </c:ext>
          </c:extLst>
        </c:ser>
        <c:ser>
          <c:idx val="5"/>
          <c:order val="5"/>
          <c:tx>
            <c:strRef>
              <c:f>'8.10'!$K$15</c:f>
              <c:strCache>
                <c:ptCount val="1"/>
                <c:pt idx="0">
                  <c:v>Energie Slunce (solární kolektor)</c:v>
                </c:pt>
              </c:strCache>
            </c:strRef>
          </c:tx>
          <c:invertIfNegative val="0"/>
          <c:cat>
            <c:strRef>
              <c:f>'8.10'!$L$9:$N$9</c:f>
              <c:strCache>
                <c:ptCount val="3"/>
                <c:pt idx="0">
                  <c:v>Duben</c:v>
                </c:pt>
                <c:pt idx="1">
                  <c:v>Květen</c:v>
                </c:pt>
                <c:pt idx="2">
                  <c:v>Červen</c:v>
                </c:pt>
              </c:strCache>
            </c:strRef>
          </c:cat>
          <c:val>
            <c:numRef>
              <c:f>'8.10'!$L$15:$N$15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A644-48B4-A2CA-3709D0E96D14}"/>
            </c:ext>
          </c:extLst>
        </c:ser>
        <c:ser>
          <c:idx val="6"/>
          <c:order val="6"/>
          <c:tx>
            <c:strRef>
              <c:f>'8.10'!$K$16</c:f>
              <c:strCache>
                <c:ptCount val="1"/>
                <c:pt idx="0">
                  <c:v>Hnědé uhlí</c:v>
                </c:pt>
              </c:strCache>
            </c:strRef>
          </c:tx>
          <c:spPr>
            <a:solidFill>
              <a:srgbClr val="6E4932"/>
            </a:solidFill>
          </c:spPr>
          <c:invertIfNegative val="0"/>
          <c:cat>
            <c:strRef>
              <c:f>'8.10'!$L$9:$N$9</c:f>
              <c:strCache>
                <c:ptCount val="3"/>
                <c:pt idx="0">
                  <c:v>Duben</c:v>
                </c:pt>
                <c:pt idx="1">
                  <c:v>Květen</c:v>
                </c:pt>
                <c:pt idx="2">
                  <c:v>Červen</c:v>
                </c:pt>
              </c:strCache>
            </c:strRef>
          </c:cat>
          <c:val>
            <c:numRef>
              <c:f>'8.10'!$L$16:$N$16</c:f>
              <c:numCache>
                <c:formatCode>#,##0.0</c:formatCode>
                <c:ptCount val="3"/>
                <c:pt idx="0">
                  <c:v>234919.41500000001</c:v>
                </c:pt>
                <c:pt idx="1">
                  <c:v>173231.87899999999</c:v>
                </c:pt>
                <c:pt idx="2">
                  <c:v>72926.652999999991</c:v>
                </c:pt>
              </c:numCache>
            </c:numRef>
          </c:val>
          <c:extLst xmlns:c16r2="http://schemas.microsoft.com/office/drawing/2015/06/chart">
            <c:ext xmlns:c16="http://schemas.microsoft.com/office/drawing/2014/chart" uri="{C3380CC4-5D6E-409C-BE32-E72D297353CC}">
              <c16:uniqueId val="{00000006-A644-48B4-A2CA-3709D0E96D14}"/>
            </c:ext>
          </c:extLst>
        </c:ser>
        <c:ser>
          <c:idx val="7"/>
          <c:order val="7"/>
          <c:tx>
            <c:strRef>
              <c:f>'8.10'!$K$17</c:f>
              <c:strCache>
                <c:ptCount val="1"/>
                <c:pt idx="0">
                  <c:v>Jaderné palivo</c:v>
                </c:pt>
              </c:strCache>
            </c:strRef>
          </c:tx>
          <c:invertIfNegative val="0"/>
          <c:cat>
            <c:strRef>
              <c:f>'8.10'!$L$9:$N$9</c:f>
              <c:strCache>
                <c:ptCount val="3"/>
                <c:pt idx="0">
                  <c:v>Duben</c:v>
                </c:pt>
                <c:pt idx="1">
                  <c:v>Květen</c:v>
                </c:pt>
                <c:pt idx="2">
                  <c:v>Červen</c:v>
                </c:pt>
              </c:strCache>
            </c:strRef>
          </c:cat>
          <c:val>
            <c:numRef>
              <c:f>'8.10'!$L$17:$N$17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A644-48B4-A2CA-3709D0E96D14}"/>
            </c:ext>
          </c:extLst>
        </c:ser>
        <c:ser>
          <c:idx val="8"/>
          <c:order val="8"/>
          <c:tx>
            <c:strRef>
              <c:f>'8.10'!$K$18</c:f>
              <c:strCache>
                <c:ptCount val="1"/>
                <c:pt idx="0">
                  <c:v>Koks</c:v>
                </c:pt>
              </c:strCache>
            </c:strRef>
          </c:tx>
          <c:invertIfNegative val="0"/>
          <c:cat>
            <c:strRef>
              <c:f>'8.10'!$L$9:$N$9</c:f>
              <c:strCache>
                <c:ptCount val="3"/>
                <c:pt idx="0">
                  <c:v>Duben</c:v>
                </c:pt>
                <c:pt idx="1">
                  <c:v>Květen</c:v>
                </c:pt>
                <c:pt idx="2">
                  <c:v>Červen</c:v>
                </c:pt>
              </c:strCache>
            </c:strRef>
          </c:cat>
          <c:val>
            <c:numRef>
              <c:f>'8.10'!$L$18:$N$18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A644-48B4-A2CA-3709D0E96D14}"/>
            </c:ext>
          </c:extLst>
        </c:ser>
        <c:ser>
          <c:idx val="9"/>
          <c:order val="9"/>
          <c:tx>
            <c:strRef>
              <c:f>'8.10'!$K$19</c:f>
              <c:strCache>
                <c:ptCount val="1"/>
                <c:pt idx="0">
                  <c:v>Odpadní teplo</c:v>
                </c:pt>
              </c:strCache>
            </c:strRef>
          </c:tx>
          <c:invertIfNegative val="0"/>
          <c:cat>
            <c:strRef>
              <c:f>'8.10'!$L$9:$N$9</c:f>
              <c:strCache>
                <c:ptCount val="3"/>
                <c:pt idx="0">
                  <c:v>Duben</c:v>
                </c:pt>
                <c:pt idx="1">
                  <c:v>Květen</c:v>
                </c:pt>
                <c:pt idx="2">
                  <c:v>Červen</c:v>
                </c:pt>
              </c:strCache>
            </c:strRef>
          </c:cat>
          <c:val>
            <c:numRef>
              <c:f>'8.10'!$L$19:$N$19</c:f>
              <c:numCache>
                <c:formatCode>#,##0.0</c:formatCode>
                <c:ptCount val="3"/>
                <c:pt idx="0">
                  <c:v>2714</c:v>
                </c:pt>
                <c:pt idx="1">
                  <c:v>1035</c:v>
                </c:pt>
                <c:pt idx="2">
                  <c:v>1598</c:v>
                </c:pt>
              </c:numCache>
            </c:numRef>
          </c:val>
          <c:extLst xmlns:c16r2="http://schemas.microsoft.com/office/drawing/2015/06/chart">
            <c:ext xmlns:c16="http://schemas.microsoft.com/office/drawing/2014/chart" uri="{C3380CC4-5D6E-409C-BE32-E72D297353CC}">
              <c16:uniqueId val="{00000009-A644-48B4-A2CA-3709D0E96D14}"/>
            </c:ext>
          </c:extLst>
        </c:ser>
        <c:ser>
          <c:idx val="10"/>
          <c:order val="10"/>
          <c:tx>
            <c:strRef>
              <c:f>'8.10'!$K$20</c:f>
              <c:strCache>
                <c:ptCount val="1"/>
                <c:pt idx="0">
                  <c:v>Ostatní kapalná paliva</c:v>
                </c:pt>
              </c:strCache>
            </c:strRef>
          </c:tx>
          <c:invertIfNegative val="0"/>
          <c:cat>
            <c:strRef>
              <c:f>'8.10'!$L$9:$N$9</c:f>
              <c:strCache>
                <c:ptCount val="3"/>
                <c:pt idx="0">
                  <c:v>Duben</c:v>
                </c:pt>
                <c:pt idx="1">
                  <c:v>Květen</c:v>
                </c:pt>
                <c:pt idx="2">
                  <c:v>Červen</c:v>
                </c:pt>
              </c:strCache>
            </c:strRef>
          </c:cat>
          <c:val>
            <c:numRef>
              <c:f>'8.10'!$L$20:$N$20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A644-48B4-A2CA-3709D0E96D14}"/>
            </c:ext>
          </c:extLst>
        </c:ser>
        <c:ser>
          <c:idx val="11"/>
          <c:order val="11"/>
          <c:tx>
            <c:strRef>
              <c:f>'8.10'!$K$21</c:f>
              <c:strCache>
                <c:ptCount val="1"/>
                <c:pt idx="0">
                  <c:v>Ostatní pevná paliva</c:v>
                </c:pt>
              </c:strCache>
            </c:strRef>
          </c:tx>
          <c:invertIfNegative val="0"/>
          <c:cat>
            <c:strRef>
              <c:f>'8.10'!$L$9:$N$9</c:f>
              <c:strCache>
                <c:ptCount val="3"/>
                <c:pt idx="0">
                  <c:v>Duben</c:v>
                </c:pt>
                <c:pt idx="1">
                  <c:v>Květen</c:v>
                </c:pt>
                <c:pt idx="2">
                  <c:v>Červen</c:v>
                </c:pt>
              </c:strCache>
            </c:strRef>
          </c:cat>
          <c:val>
            <c:numRef>
              <c:f>'8.10'!$L$21:$N$21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B-A644-48B4-A2CA-3709D0E96D14}"/>
            </c:ext>
          </c:extLst>
        </c:ser>
        <c:ser>
          <c:idx val="12"/>
          <c:order val="12"/>
          <c:tx>
            <c:strRef>
              <c:f>'8.10'!$K$22</c:f>
              <c:strCache>
                <c:ptCount val="1"/>
                <c:pt idx="0">
                  <c:v>Ostatní plyny</c:v>
                </c:pt>
              </c:strCache>
            </c:strRef>
          </c:tx>
          <c:invertIfNegative val="0"/>
          <c:cat>
            <c:strRef>
              <c:f>'8.10'!$L$9:$N$9</c:f>
              <c:strCache>
                <c:ptCount val="3"/>
                <c:pt idx="0">
                  <c:v>Duben</c:v>
                </c:pt>
                <c:pt idx="1">
                  <c:v>Květen</c:v>
                </c:pt>
                <c:pt idx="2">
                  <c:v>Červen</c:v>
                </c:pt>
              </c:strCache>
            </c:strRef>
          </c:cat>
          <c:val>
            <c:numRef>
              <c:f>'8.10'!$L$22:$N$22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A644-48B4-A2CA-3709D0E96D14}"/>
            </c:ext>
          </c:extLst>
        </c:ser>
        <c:ser>
          <c:idx val="13"/>
          <c:order val="13"/>
          <c:tx>
            <c:strRef>
              <c:f>'8.10'!$K$23</c:f>
              <c:strCache>
                <c:ptCount val="1"/>
                <c:pt idx="0">
                  <c:v>Ostatní</c:v>
                </c:pt>
              </c:strCache>
            </c:strRef>
          </c:tx>
          <c:invertIfNegative val="0"/>
          <c:cat>
            <c:strRef>
              <c:f>'8.10'!$L$9:$N$9</c:f>
              <c:strCache>
                <c:ptCount val="3"/>
                <c:pt idx="0">
                  <c:v>Duben</c:v>
                </c:pt>
                <c:pt idx="1">
                  <c:v>Květen</c:v>
                </c:pt>
                <c:pt idx="2">
                  <c:v>Červen</c:v>
                </c:pt>
              </c:strCache>
            </c:strRef>
          </c:cat>
          <c:val>
            <c:numRef>
              <c:f>'8.10'!$L$23:$N$23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A644-48B4-A2CA-3709D0E96D14}"/>
            </c:ext>
          </c:extLst>
        </c:ser>
        <c:ser>
          <c:idx val="14"/>
          <c:order val="14"/>
          <c:tx>
            <c:strRef>
              <c:f>'8.10'!$K$24</c:f>
              <c:strCache>
                <c:ptCount val="1"/>
                <c:pt idx="0">
                  <c:v>Topné oleje</c:v>
                </c:pt>
              </c:strCache>
            </c:strRef>
          </c:tx>
          <c:invertIfNegative val="0"/>
          <c:cat>
            <c:strRef>
              <c:f>'8.10'!$L$9:$N$9</c:f>
              <c:strCache>
                <c:ptCount val="3"/>
                <c:pt idx="0">
                  <c:v>Duben</c:v>
                </c:pt>
                <c:pt idx="1">
                  <c:v>Květen</c:v>
                </c:pt>
                <c:pt idx="2">
                  <c:v>Červen</c:v>
                </c:pt>
              </c:strCache>
            </c:strRef>
          </c:cat>
          <c:val>
            <c:numRef>
              <c:f>'8.10'!$L$24:$N$24</c:f>
              <c:numCache>
                <c:formatCode>#,##0.0</c:formatCode>
                <c:ptCount val="3"/>
                <c:pt idx="0">
                  <c:v>68.323000000000008</c:v>
                </c:pt>
                <c:pt idx="1">
                  <c:v>34</c:v>
                </c:pt>
                <c:pt idx="2">
                  <c:v>13</c:v>
                </c:pt>
              </c:numCache>
            </c:numRef>
          </c:val>
          <c:extLst xmlns:c16r2="http://schemas.microsoft.com/office/drawing/2015/06/chart">
            <c:ext xmlns:c16="http://schemas.microsoft.com/office/drawing/2014/chart" uri="{C3380CC4-5D6E-409C-BE32-E72D297353CC}">
              <c16:uniqueId val="{0000000E-A644-48B4-A2CA-3709D0E96D14}"/>
            </c:ext>
          </c:extLst>
        </c:ser>
        <c:ser>
          <c:idx val="15"/>
          <c:order val="15"/>
          <c:tx>
            <c:strRef>
              <c:f>'8.10'!$K$25</c:f>
              <c:strCache>
                <c:ptCount val="1"/>
                <c:pt idx="0">
                  <c:v>Zemní plyn</c:v>
                </c:pt>
              </c:strCache>
            </c:strRef>
          </c:tx>
          <c:spPr>
            <a:solidFill>
              <a:srgbClr val="EBE600"/>
            </a:solidFill>
          </c:spPr>
          <c:invertIfNegative val="0"/>
          <c:cat>
            <c:strRef>
              <c:f>'8.10'!$L$9:$N$9</c:f>
              <c:strCache>
                <c:ptCount val="3"/>
                <c:pt idx="0">
                  <c:v>Duben</c:v>
                </c:pt>
                <c:pt idx="1">
                  <c:v>Květen</c:v>
                </c:pt>
                <c:pt idx="2">
                  <c:v>Červen</c:v>
                </c:pt>
              </c:strCache>
            </c:strRef>
          </c:cat>
          <c:val>
            <c:numRef>
              <c:f>'8.10'!$L$25:$N$25</c:f>
              <c:numCache>
                <c:formatCode>#,##0.0</c:formatCode>
                <c:ptCount val="3"/>
                <c:pt idx="0">
                  <c:v>29028.512999999999</c:v>
                </c:pt>
                <c:pt idx="1">
                  <c:v>25296.324000000001</c:v>
                </c:pt>
                <c:pt idx="2">
                  <c:v>11846.376</c:v>
                </c:pt>
              </c:numCache>
            </c:numRef>
          </c:val>
          <c:extLst xmlns:c16r2="http://schemas.microsoft.com/office/drawing/2015/06/chart">
            <c:ext xmlns:c16="http://schemas.microsoft.com/office/drawing/2014/chart" uri="{C3380CC4-5D6E-409C-BE32-E72D297353CC}">
              <c16:uniqueId val="{0000000F-A644-48B4-A2CA-3709D0E96D14}"/>
            </c:ext>
          </c:extLst>
        </c:ser>
        <c:dLbls>
          <c:showLegendKey val="0"/>
          <c:showVal val="0"/>
          <c:showCatName val="0"/>
          <c:showSerName val="0"/>
          <c:showPercent val="0"/>
          <c:showBubbleSize val="0"/>
        </c:dLbls>
        <c:gapWidth val="150"/>
        <c:overlap val="100"/>
        <c:axId val="169342848"/>
        <c:axId val="169344384"/>
      </c:barChart>
      <c:catAx>
        <c:axId val="169342848"/>
        <c:scaling>
          <c:orientation val="minMax"/>
        </c:scaling>
        <c:delete val="0"/>
        <c:axPos val="b"/>
        <c:numFmt formatCode="General" sourceLinked="1"/>
        <c:majorTickMark val="none"/>
        <c:minorTickMark val="none"/>
        <c:tickLblPos val="nextTo"/>
        <c:txPr>
          <a:bodyPr/>
          <a:lstStyle/>
          <a:p>
            <a:pPr>
              <a:defRPr sz="900"/>
            </a:pPr>
            <a:endParaRPr lang="cs-CZ"/>
          </a:p>
        </c:txPr>
        <c:crossAx val="169344384"/>
        <c:crosses val="autoZero"/>
        <c:auto val="1"/>
        <c:lblAlgn val="ctr"/>
        <c:lblOffset val="100"/>
        <c:noMultiLvlLbl val="0"/>
      </c:catAx>
      <c:valAx>
        <c:axId val="1693443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3428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8AF6-4E31-8F67-0E7731A8B3C6}"/>
              </c:ext>
            </c:extLst>
          </c:dPt>
          <c:cat>
            <c:numRef>
              <c:f>'8.10'!$O$28:$O$35</c:f>
              <c:numCache>
                <c:formatCode>#,##0.0</c:formatCode>
                <c:ptCount val="8"/>
              </c:numCache>
            </c:numRef>
          </c:cat>
          <c:val>
            <c:numRef>
              <c:f>'8.10'!$J$28:$J$35</c:f>
              <c:numCache>
                <c:formatCode>0.0</c:formatCode>
                <c:ptCount val="8"/>
              </c:numCache>
            </c:numRef>
          </c:val>
          <c:extLst xmlns:c16r2="http://schemas.microsoft.com/office/drawing/2015/06/chart">
            <c:ext xmlns:c16="http://schemas.microsoft.com/office/drawing/2014/chart" uri="{C3380CC4-5D6E-409C-BE32-E72D297353CC}">
              <c16:uniqueId val="{00000001-8AF6-4E31-8F67-0E7731A8B3C6}"/>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614.45192799999995</c:v>
                </c:pt>
                <c:pt idx="1">
                  <c:v>482.63304099999999</c:v>
                </c:pt>
                <c:pt idx="2">
                  <c:v>461.55726699999991</c:v>
                </c:pt>
                <c:pt idx="3">
                  <c:v>299.25604499999997</c:v>
                </c:pt>
                <c:pt idx="4">
                  <c:v>227.57142700000003</c:v>
                </c:pt>
                <c:pt idx="5">
                  <c:v>146.50457700000001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8971-45B2-AD1E-4895FF357A54}"/>
            </c:ext>
          </c:extLst>
        </c:ser>
        <c:ser>
          <c:idx val="1"/>
          <c:order val="1"/>
          <c:tx>
            <c:strRef>
              <c:f>'5.2'!$A$8</c:f>
              <c:strCache>
                <c:ptCount val="1"/>
                <c:pt idx="0">
                  <c:v>Jihočeský kraj</c:v>
                </c:pt>
              </c:strCache>
            </c:strRef>
          </c:tx>
          <c:invertIfNegative val="0"/>
          <c:val>
            <c:numRef>
              <c:f>'5.2'!$B$8:$M$8</c:f>
              <c:numCache>
                <c:formatCode>#,##0.0</c:formatCode>
                <c:ptCount val="12"/>
                <c:pt idx="0">
                  <c:v>716.73137399999996</c:v>
                </c:pt>
                <c:pt idx="1">
                  <c:v>576.81645300000025</c:v>
                </c:pt>
                <c:pt idx="2">
                  <c:v>556.64370699999984</c:v>
                </c:pt>
                <c:pt idx="3">
                  <c:v>337.85886000000005</c:v>
                </c:pt>
                <c:pt idx="4">
                  <c:v>266.68822899999998</c:v>
                </c:pt>
                <c:pt idx="5">
                  <c:v>190.377906</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8971-45B2-AD1E-4895FF357A54}"/>
            </c:ext>
          </c:extLst>
        </c:ser>
        <c:ser>
          <c:idx val="2"/>
          <c:order val="2"/>
          <c:tx>
            <c:strRef>
              <c:f>'5.2'!$A$9</c:f>
              <c:strCache>
                <c:ptCount val="1"/>
                <c:pt idx="0">
                  <c:v>Jihomoravský kraj</c:v>
                </c:pt>
              </c:strCache>
            </c:strRef>
          </c:tx>
          <c:invertIfNegative val="0"/>
          <c:val>
            <c:numRef>
              <c:f>'5.2'!$B$9:$M$9</c:f>
              <c:numCache>
                <c:formatCode>#,##0.0</c:formatCode>
                <c:ptCount val="12"/>
                <c:pt idx="0">
                  <c:v>884.47376100000042</c:v>
                </c:pt>
                <c:pt idx="1">
                  <c:v>643.44894600000032</c:v>
                </c:pt>
                <c:pt idx="2">
                  <c:v>597.08313199999975</c:v>
                </c:pt>
                <c:pt idx="3">
                  <c:v>385.05725000000012</c:v>
                </c:pt>
                <c:pt idx="4">
                  <c:v>301.93763899999988</c:v>
                </c:pt>
                <c:pt idx="5">
                  <c:v>196.65745299999998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8971-45B2-AD1E-4895FF357A54}"/>
            </c:ext>
          </c:extLst>
        </c:ser>
        <c:ser>
          <c:idx val="3"/>
          <c:order val="3"/>
          <c:tx>
            <c:strRef>
              <c:f>'5.2'!$A$10</c:f>
              <c:strCache>
                <c:ptCount val="1"/>
                <c:pt idx="0">
                  <c:v>Karlovarský kraj</c:v>
                </c:pt>
              </c:strCache>
            </c:strRef>
          </c:tx>
          <c:invertIfNegative val="0"/>
          <c:val>
            <c:numRef>
              <c:f>'5.2'!$B$10:$M$10</c:f>
              <c:numCache>
                <c:formatCode>#,##0.0</c:formatCode>
                <c:ptCount val="12"/>
                <c:pt idx="0">
                  <c:v>469.40237199999996</c:v>
                </c:pt>
                <c:pt idx="1">
                  <c:v>387.03443700000003</c:v>
                </c:pt>
                <c:pt idx="2">
                  <c:v>363.51472699999994</c:v>
                </c:pt>
                <c:pt idx="3">
                  <c:v>238.96197499999997</c:v>
                </c:pt>
                <c:pt idx="4">
                  <c:v>202.10798000000005</c:v>
                </c:pt>
                <c:pt idx="5">
                  <c:v>111.28332899999999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8971-45B2-AD1E-4895FF357A54}"/>
            </c:ext>
          </c:extLst>
        </c:ser>
        <c:ser>
          <c:idx val="4"/>
          <c:order val="4"/>
          <c:tx>
            <c:strRef>
              <c:f>'5.2'!$A$11</c:f>
              <c:strCache>
                <c:ptCount val="1"/>
                <c:pt idx="0">
                  <c:v>Kraj Vysočina</c:v>
                </c:pt>
              </c:strCache>
            </c:strRef>
          </c:tx>
          <c:invertIfNegative val="0"/>
          <c:val>
            <c:numRef>
              <c:f>'5.2'!$B$11:$M$11</c:f>
              <c:numCache>
                <c:formatCode>#,##0.0</c:formatCode>
                <c:ptCount val="12"/>
                <c:pt idx="0">
                  <c:v>226.51683543980761</c:v>
                </c:pt>
                <c:pt idx="1">
                  <c:v>183.55460499999998</c:v>
                </c:pt>
                <c:pt idx="2">
                  <c:v>168.20119200000002</c:v>
                </c:pt>
                <c:pt idx="3">
                  <c:v>102.151746</c:v>
                </c:pt>
                <c:pt idx="4">
                  <c:v>80.795287000000044</c:v>
                </c:pt>
                <c:pt idx="5">
                  <c:v>45.567809000000011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8971-45B2-AD1E-4895FF357A54}"/>
            </c:ext>
          </c:extLst>
        </c:ser>
        <c:ser>
          <c:idx val="5"/>
          <c:order val="5"/>
          <c:tx>
            <c:strRef>
              <c:f>'5.2'!$A$12</c:f>
              <c:strCache>
                <c:ptCount val="1"/>
                <c:pt idx="0">
                  <c:v>Královéhradecký kraj</c:v>
                </c:pt>
              </c:strCache>
            </c:strRef>
          </c:tx>
          <c:invertIfNegative val="0"/>
          <c:val>
            <c:numRef>
              <c:f>'5.2'!$B$12:$M$12</c:f>
              <c:numCache>
                <c:formatCode>#,##0.0</c:formatCode>
                <c:ptCount val="12"/>
                <c:pt idx="0">
                  <c:v>424.50081260458342</c:v>
                </c:pt>
                <c:pt idx="1">
                  <c:v>354.71531951178531</c:v>
                </c:pt>
                <c:pt idx="2">
                  <c:v>336.92707465029918</c:v>
                </c:pt>
                <c:pt idx="3">
                  <c:v>212.76817600000001</c:v>
                </c:pt>
                <c:pt idx="4">
                  <c:v>191.499403</c:v>
                </c:pt>
                <c:pt idx="5">
                  <c:v>133.53650699999997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8971-45B2-AD1E-4895FF357A54}"/>
            </c:ext>
          </c:extLst>
        </c:ser>
        <c:ser>
          <c:idx val="6"/>
          <c:order val="6"/>
          <c:tx>
            <c:strRef>
              <c:f>'5.2'!$A$13</c:f>
              <c:strCache>
                <c:ptCount val="1"/>
                <c:pt idx="0">
                  <c:v>Liberecký kraj</c:v>
                </c:pt>
              </c:strCache>
            </c:strRef>
          </c:tx>
          <c:invertIfNegative val="0"/>
          <c:val>
            <c:numRef>
              <c:f>'5.2'!$B$13:$M$13</c:f>
              <c:numCache>
                <c:formatCode>#,##0.0</c:formatCode>
                <c:ptCount val="12"/>
                <c:pt idx="0">
                  <c:v>310.63761676387639</c:v>
                </c:pt>
                <c:pt idx="1">
                  <c:v>257.21216005046102</c:v>
                </c:pt>
                <c:pt idx="2">
                  <c:v>243.89310113006175</c:v>
                </c:pt>
                <c:pt idx="3">
                  <c:v>153.8505587370139</c:v>
                </c:pt>
                <c:pt idx="4">
                  <c:v>133.07303879844318</c:v>
                </c:pt>
                <c:pt idx="5">
                  <c:v>71.572683481914609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8971-45B2-AD1E-4895FF357A54}"/>
            </c:ext>
          </c:extLst>
        </c:ser>
        <c:ser>
          <c:idx val="7"/>
          <c:order val="7"/>
          <c:tx>
            <c:strRef>
              <c:f>'5.2'!$A$14</c:f>
              <c:strCache>
                <c:ptCount val="1"/>
                <c:pt idx="0">
                  <c:v>Moravskoslezský kraj</c:v>
                </c:pt>
              </c:strCache>
            </c:strRef>
          </c:tx>
          <c:invertIfNegative val="0"/>
          <c:val>
            <c:numRef>
              <c:f>'5.2'!$B$14:$M$14</c:f>
              <c:numCache>
                <c:formatCode>#,##0.0</c:formatCode>
                <c:ptCount val="12"/>
                <c:pt idx="0">
                  <c:v>2226.9500173021629</c:v>
                </c:pt>
                <c:pt idx="1">
                  <c:v>1776.2120609772346</c:v>
                </c:pt>
                <c:pt idx="2">
                  <c:v>1651.7402674629457</c:v>
                </c:pt>
                <c:pt idx="3">
                  <c:v>1129.6382329999999</c:v>
                </c:pt>
                <c:pt idx="4">
                  <c:v>964.48503600000049</c:v>
                </c:pt>
                <c:pt idx="5">
                  <c:v>524.34898800000008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8971-45B2-AD1E-4895FF357A54}"/>
            </c:ext>
          </c:extLst>
        </c:ser>
        <c:ser>
          <c:idx val="8"/>
          <c:order val="8"/>
          <c:tx>
            <c:strRef>
              <c:f>'5.2'!$A$15</c:f>
              <c:strCache>
                <c:ptCount val="1"/>
                <c:pt idx="0">
                  <c:v>Olomoucký kraj</c:v>
                </c:pt>
              </c:strCache>
            </c:strRef>
          </c:tx>
          <c:invertIfNegative val="0"/>
          <c:val>
            <c:numRef>
              <c:f>'5.2'!$B$15:$M$15</c:f>
              <c:numCache>
                <c:formatCode>#,##0.0</c:formatCode>
                <c:ptCount val="12"/>
                <c:pt idx="0">
                  <c:v>529.88768400000004</c:v>
                </c:pt>
                <c:pt idx="1">
                  <c:v>396.90393200000011</c:v>
                </c:pt>
                <c:pt idx="2">
                  <c:v>368.57153299999987</c:v>
                </c:pt>
                <c:pt idx="3">
                  <c:v>239.02413799999999</c:v>
                </c:pt>
                <c:pt idx="4">
                  <c:v>179.50826899999998</c:v>
                </c:pt>
                <c:pt idx="5">
                  <c:v>102.46924000000001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8971-45B2-AD1E-4895FF357A54}"/>
            </c:ext>
          </c:extLst>
        </c:ser>
        <c:ser>
          <c:idx val="9"/>
          <c:order val="9"/>
          <c:tx>
            <c:strRef>
              <c:f>'5.2'!$A$16</c:f>
              <c:strCache>
                <c:ptCount val="1"/>
                <c:pt idx="0">
                  <c:v>Pardubický kraj</c:v>
                </c:pt>
              </c:strCache>
            </c:strRef>
          </c:tx>
          <c:invertIfNegative val="0"/>
          <c:val>
            <c:numRef>
              <c:f>'5.2'!$B$16:$M$16</c:f>
              <c:numCache>
                <c:formatCode>#,##0.0</c:formatCode>
                <c:ptCount val="12"/>
                <c:pt idx="0">
                  <c:v>667.22966531969087</c:v>
                </c:pt>
                <c:pt idx="1">
                  <c:v>518.25386581248767</c:v>
                </c:pt>
                <c:pt idx="2">
                  <c:v>486.04265660432759</c:v>
                </c:pt>
                <c:pt idx="3">
                  <c:v>276.74534799999992</c:v>
                </c:pt>
                <c:pt idx="4">
                  <c:v>206.63891099999995</c:v>
                </c:pt>
                <c:pt idx="5">
                  <c:v>92.578838999999988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8971-45B2-AD1E-4895FF357A54}"/>
            </c:ext>
          </c:extLst>
        </c:ser>
        <c:ser>
          <c:idx val="10"/>
          <c:order val="10"/>
          <c:tx>
            <c:strRef>
              <c:f>'5.2'!$A$17</c:f>
              <c:strCache>
                <c:ptCount val="1"/>
                <c:pt idx="0">
                  <c:v>Plzeňský kraj</c:v>
                </c:pt>
              </c:strCache>
            </c:strRef>
          </c:tx>
          <c:invertIfNegative val="0"/>
          <c:val>
            <c:numRef>
              <c:f>'5.2'!$B$17:$M$17</c:f>
              <c:numCache>
                <c:formatCode>#,##0.0</c:formatCode>
                <c:ptCount val="12"/>
                <c:pt idx="0">
                  <c:v>630.02069500000016</c:v>
                </c:pt>
                <c:pt idx="1">
                  <c:v>477.12738300000001</c:v>
                </c:pt>
                <c:pt idx="2">
                  <c:v>479.6834879999999</c:v>
                </c:pt>
                <c:pt idx="3">
                  <c:v>294.64452800000009</c:v>
                </c:pt>
                <c:pt idx="4">
                  <c:v>238.07940099999996</c:v>
                </c:pt>
                <c:pt idx="5">
                  <c:v>126.18975200000003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8971-45B2-AD1E-4895FF357A54}"/>
            </c:ext>
          </c:extLst>
        </c:ser>
        <c:ser>
          <c:idx val="11"/>
          <c:order val="11"/>
          <c:tx>
            <c:strRef>
              <c:f>'5.2'!$A$18</c:f>
              <c:strCache>
                <c:ptCount val="1"/>
                <c:pt idx="0">
                  <c:v>Středočeský kraj</c:v>
                </c:pt>
              </c:strCache>
            </c:strRef>
          </c:tx>
          <c:invertIfNegative val="0"/>
          <c:val>
            <c:numRef>
              <c:f>'5.2'!$B$18:$M$18</c:f>
              <c:numCache>
                <c:formatCode>#,##0.0</c:formatCode>
                <c:ptCount val="12"/>
                <c:pt idx="0">
                  <c:v>2793.7880020000002</c:v>
                </c:pt>
                <c:pt idx="1">
                  <c:v>2279.2165850000001</c:v>
                </c:pt>
                <c:pt idx="2">
                  <c:v>2245.3016399999997</c:v>
                </c:pt>
                <c:pt idx="3">
                  <c:v>1409.8021260000003</c:v>
                </c:pt>
                <c:pt idx="4">
                  <c:v>1176.3762210000002</c:v>
                </c:pt>
                <c:pt idx="5">
                  <c:v>768.91285900000014</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8971-45B2-AD1E-4895FF357A54}"/>
            </c:ext>
          </c:extLst>
        </c:ser>
        <c:ser>
          <c:idx val="12"/>
          <c:order val="12"/>
          <c:tx>
            <c:strRef>
              <c:f>'5.2'!$A$19</c:f>
              <c:strCache>
                <c:ptCount val="1"/>
                <c:pt idx="0">
                  <c:v>Ústecký kraj</c:v>
                </c:pt>
              </c:strCache>
            </c:strRef>
          </c:tx>
          <c:invertIfNegative val="0"/>
          <c:val>
            <c:numRef>
              <c:f>'5.2'!$B$19:$M$19</c:f>
              <c:numCache>
                <c:formatCode>#,##0.0</c:formatCode>
                <c:ptCount val="12"/>
                <c:pt idx="0">
                  <c:v>1635.5215880000005</c:v>
                </c:pt>
                <c:pt idx="1">
                  <c:v>1364.2688759999999</c:v>
                </c:pt>
                <c:pt idx="2">
                  <c:v>1354.6664110000002</c:v>
                </c:pt>
                <c:pt idx="3">
                  <c:v>955.95742900000005</c:v>
                </c:pt>
                <c:pt idx="4">
                  <c:v>811.35595499999965</c:v>
                </c:pt>
                <c:pt idx="5">
                  <c:v>523.11046799999997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8971-45B2-AD1E-4895FF357A54}"/>
            </c:ext>
          </c:extLst>
        </c:ser>
        <c:ser>
          <c:idx val="13"/>
          <c:order val="13"/>
          <c:tx>
            <c:strRef>
              <c:f>'5.2'!$A$20</c:f>
              <c:strCache>
                <c:ptCount val="1"/>
                <c:pt idx="0">
                  <c:v>Zlínský kraj</c:v>
                </c:pt>
              </c:strCache>
            </c:strRef>
          </c:tx>
          <c:invertIfNegative val="0"/>
          <c:val>
            <c:numRef>
              <c:f>'5.2'!$B$20:$M$20</c:f>
              <c:numCache>
                <c:formatCode>#,##0.0</c:formatCode>
                <c:ptCount val="12"/>
                <c:pt idx="0">
                  <c:v>596.12649338811923</c:v>
                </c:pt>
                <c:pt idx="1">
                  <c:v>464.83184211070056</c:v>
                </c:pt>
                <c:pt idx="2">
                  <c:v>433.05173727538056</c:v>
                </c:pt>
                <c:pt idx="3">
                  <c:v>259.22902326672323</c:v>
                </c:pt>
                <c:pt idx="4">
                  <c:v>220.90202218610833</c:v>
                </c:pt>
                <c:pt idx="5">
                  <c:v>176.0707186606424</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8971-45B2-AD1E-4895FF357A54}"/>
            </c:ext>
          </c:extLst>
        </c:ser>
        <c:dLbls>
          <c:showLegendKey val="0"/>
          <c:showVal val="0"/>
          <c:showCatName val="0"/>
          <c:showSerName val="0"/>
          <c:showPercent val="0"/>
          <c:showBubbleSize val="0"/>
        </c:dLbls>
        <c:gapWidth val="101"/>
        <c:overlap val="100"/>
        <c:axId val="152975232"/>
        <c:axId val="152976768"/>
      </c:barChart>
      <c:catAx>
        <c:axId val="152975232"/>
        <c:scaling>
          <c:orientation val="minMax"/>
        </c:scaling>
        <c:delete val="0"/>
        <c:axPos val="b"/>
        <c:majorTickMark val="none"/>
        <c:minorTickMark val="none"/>
        <c:tickLblPos val="nextTo"/>
        <c:txPr>
          <a:bodyPr/>
          <a:lstStyle/>
          <a:p>
            <a:pPr>
              <a:defRPr sz="900"/>
            </a:pPr>
            <a:endParaRPr lang="cs-CZ"/>
          </a:p>
        </c:txPr>
        <c:crossAx val="152976768"/>
        <c:crosses val="autoZero"/>
        <c:auto val="1"/>
        <c:lblAlgn val="ctr"/>
        <c:lblOffset val="100"/>
        <c:noMultiLvlLbl val="0"/>
      </c:catAx>
      <c:valAx>
        <c:axId val="1529767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29752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C0D5-433C-8B6A-A1598AA9F7D0}"/>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C0D5-433C-8B6A-A1598AA9F7D0}"/>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C0D5-433C-8B6A-A1598AA9F7D0}"/>
              </c:ext>
            </c:extLst>
          </c:dPt>
          <c:dPt>
            <c:idx val="5"/>
            <c:bubble3D val="0"/>
            <c:extLst xmlns:c16r2="http://schemas.microsoft.com/office/drawing/2015/06/chart">
              <c:ext xmlns:c16="http://schemas.microsoft.com/office/drawing/2014/chart" uri="{C3380CC4-5D6E-409C-BE32-E72D297353CC}">
                <c16:uniqueId val="{00000006-C0D5-433C-8B6A-A1598AA9F7D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C0D5-433C-8B6A-A1598AA9F7D0}"/>
              </c:ext>
            </c:extLst>
          </c:dPt>
          <c:dPt>
            <c:idx val="7"/>
            <c:bubble3D val="0"/>
            <c:extLst xmlns:c16r2="http://schemas.microsoft.com/office/drawing/2015/06/chart">
              <c:ext xmlns:c16="http://schemas.microsoft.com/office/drawing/2014/chart" uri="{C3380CC4-5D6E-409C-BE32-E72D297353CC}">
                <c16:uniqueId val="{00000009-C0D5-433C-8B6A-A1598AA9F7D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C0D5-433C-8B6A-A1598AA9F7D0}"/>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C0D5-433C-8B6A-A1598AA9F7D0}"/>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65881753312946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Duben</c:v>
                </c:pt>
                <c:pt idx="1">
                  <c:v>Květen</c:v>
                </c:pt>
                <c:pt idx="2">
                  <c:v>Červen</c:v>
                </c:pt>
              </c:strCache>
            </c:strRef>
          </c:cat>
          <c:val>
            <c:numRef>
              <c:f>'8.11'!$L$27:$N$27</c:f>
              <c:numCache>
                <c:formatCode>#,##0.0</c:formatCode>
                <c:ptCount val="3"/>
                <c:pt idx="0">
                  <c:v>69283.046000000002</c:v>
                </c:pt>
                <c:pt idx="1">
                  <c:v>61736.164000000004</c:v>
                </c:pt>
                <c:pt idx="2">
                  <c:v>50497.279000000002</c:v>
                </c:pt>
              </c:numCache>
            </c:numRef>
          </c:val>
          <c:extLst xmlns:c16r2="http://schemas.microsoft.com/office/drawing/2015/06/chart">
            <c:ext xmlns:c16="http://schemas.microsoft.com/office/drawing/2014/chart" uri="{C3380CC4-5D6E-409C-BE32-E72D297353CC}">
              <c16:uniqueId val="{00000000-0849-4BCF-8A1A-3DCA75ECB5FF}"/>
            </c:ext>
          </c:extLst>
        </c:ser>
        <c:ser>
          <c:idx val="1"/>
          <c:order val="1"/>
          <c:tx>
            <c:strRef>
              <c:f>'8.11'!$K$28</c:f>
              <c:strCache>
                <c:ptCount val="1"/>
                <c:pt idx="0">
                  <c:v>Energetika</c:v>
                </c:pt>
              </c:strCache>
            </c:strRef>
          </c:tx>
          <c:invertIfNegative val="0"/>
          <c:cat>
            <c:strRef>
              <c:f>'8.11'!$L$26:$N$26</c:f>
              <c:strCache>
                <c:ptCount val="3"/>
                <c:pt idx="0">
                  <c:v>Duben</c:v>
                </c:pt>
                <c:pt idx="1">
                  <c:v>Květen</c:v>
                </c:pt>
                <c:pt idx="2">
                  <c:v>Červen</c:v>
                </c:pt>
              </c:strCache>
            </c:strRef>
          </c:cat>
          <c:val>
            <c:numRef>
              <c:f>'8.11'!$L$28:$N$28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0849-4BCF-8A1A-3DCA75ECB5FF}"/>
            </c:ext>
          </c:extLst>
        </c:ser>
        <c:ser>
          <c:idx val="2"/>
          <c:order val="2"/>
          <c:tx>
            <c:strRef>
              <c:f>'8.11'!$K$29</c:f>
              <c:strCache>
                <c:ptCount val="1"/>
                <c:pt idx="0">
                  <c:v>Doprava</c:v>
                </c:pt>
              </c:strCache>
            </c:strRef>
          </c:tx>
          <c:invertIfNegative val="0"/>
          <c:cat>
            <c:strRef>
              <c:f>'8.11'!$L$26:$N$26</c:f>
              <c:strCache>
                <c:ptCount val="3"/>
                <c:pt idx="0">
                  <c:v>Duben</c:v>
                </c:pt>
                <c:pt idx="1">
                  <c:v>Květen</c:v>
                </c:pt>
                <c:pt idx="2">
                  <c:v>Červen</c:v>
                </c:pt>
              </c:strCache>
            </c:strRef>
          </c:cat>
          <c:val>
            <c:numRef>
              <c:f>'8.11'!$L$29:$N$29</c:f>
              <c:numCache>
                <c:formatCode>#,##0.0</c:formatCode>
                <c:ptCount val="3"/>
                <c:pt idx="0">
                  <c:v>2477.84</c:v>
                </c:pt>
                <c:pt idx="1">
                  <c:v>197.53</c:v>
                </c:pt>
                <c:pt idx="2">
                  <c:v>87.39</c:v>
                </c:pt>
              </c:numCache>
            </c:numRef>
          </c:val>
          <c:extLst xmlns:c16r2="http://schemas.microsoft.com/office/drawing/2015/06/chart">
            <c:ext xmlns:c16="http://schemas.microsoft.com/office/drawing/2014/chart" uri="{C3380CC4-5D6E-409C-BE32-E72D297353CC}">
              <c16:uniqueId val="{00000002-0849-4BCF-8A1A-3DCA75ECB5FF}"/>
            </c:ext>
          </c:extLst>
        </c:ser>
        <c:ser>
          <c:idx val="3"/>
          <c:order val="3"/>
          <c:tx>
            <c:strRef>
              <c:f>'8.11'!$K$30</c:f>
              <c:strCache>
                <c:ptCount val="1"/>
                <c:pt idx="0">
                  <c:v>Stavebnictví</c:v>
                </c:pt>
              </c:strCache>
            </c:strRef>
          </c:tx>
          <c:invertIfNegative val="0"/>
          <c:cat>
            <c:strRef>
              <c:f>'8.11'!$L$26:$N$26</c:f>
              <c:strCache>
                <c:ptCount val="3"/>
                <c:pt idx="0">
                  <c:v>Duben</c:v>
                </c:pt>
                <c:pt idx="1">
                  <c:v>Květen</c:v>
                </c:pt>
                <c:pt idx="2">
                  <c:v>Červen</c:v>
                </c:pt>
              </c:strCache>
            </c:strRef>
          </c:cat>
          <c:val>
            <c:numRef>
              <c:f>'8.11'!$L$30:$N$30</c:f>
              <c:numCache>
                <c:formatCode>#,##0.0</c:formatCode>
                <c:ptCount val="3"/>
                <c:pt idx="0">
                  <c:v>183.24</c:v>
                </c:pt>
                <c:pt idx="1">
                  <c:v>90.26</c:v>
                </c:pt>
                <c:pt idx="2">
                  <c:v>32.119999999999997</c:v>
                </c:pt>
              </c:numCache>
            </c:numRef>
          </c:val>
          <c:extLst xmlns:c16r2="http://schemas.microsoft.com/office/drawing/2015/06/chart">
            <c:ext xmlns:c16="http://schemas.microsoft.com/office/drawing/2014/chart" uri="{C3380CC4-5D6E-409C-BE32-E72D297353CC}">
              <c16:uniqueId val="{00000003-0849-4BCF-8A1A-3DCA75ECB5FF}"/>
            </c:ext>
          </c:extLst>
        </c:ser>
        <c:ser>
          <c:idx val="4"/>
          <c:order val="4"/>
          <c:tx>
            <c:strRef>
              <c:f>'8.11'!$K$31</c:f>
              <c:strCache>
                <c:ptCount val="1"/>
                <c:pt idx="0">
                  <c:v>Zemědělství a lesnictví</c:v>
                </c:pt>
              </c:strCache>
            </c:strRef>
          </c:tx>
          <c:invertIfNegative val="0"/>
          <c:cat>
            <c:strRef>
              <c:f>'8.11'!$L$26:$N$26</c:f>
              <c:strCache>
                <c:ptCount val="3"/>
                <c:pt idx="0">
                  <c:v>Duben</c:v>
                </c:pt>
                <c:pt idx="1">
                  <c:v>Květen</c:v>
                </c:pt>
                <c:pt idx="2">
                  <c:v>Červen</c:v>
                </c:pt>
              </c:strCache>
            </c:strRef>
          </c:cat>
          <c:val>
            <c:numRef>
              <c:f>'8.11'!$L$31:$N$31</c:f>
              <c:numCache>
                <c:formatCode>#,##0.0</c:formatCode>
                <c:ptCount val="3"/>
                <c:pt idx="0">
                  <c:v>3282.47</c:v>
                </c:pt>
                <c:pt idx="1">
                  <c:v>1961.1399999999999</c:v>
                </c:pt>
                <c:pt idx="2">
                  <c:v>1230.96</c:v>
                </c:pt>
              </c:numCache>
            </c:numRef>
          </c:val>
          <c:extLst xmlns:c16r2="http://schemas.microsoft.com/office/drawing/2015/06/chart">
            <c:ext xmlns:c16="http://schemas.microsoft.com/office/drawing/2014/chart" uri="{C3380CC4-5D6E-409C-BE32-E72D297353CC}">
              <c16:uniqueId val="{00000004-0849-4BCF-8A1A-3DCA75ECB5FF}"/>
            </c:ext>
          </c:extLst>
        </c:ser>
        <c:ser>
          <c:idx val="5"/>
          <c:order val="5"/>
          <c:tx>
            <c:strRef>
              <c:f>'8.11'!$K$32</c:f>
              <c:strCache>
                <c:ptCount val="1"/>
                <c:pt idx="0">
                  <c:v>Domácnosti</c:v>
                </c:pt>
              </c:strCache>
            </c:strRef>
          </c:tx>
          <c:invertIfNegative val="0"/>
          <c:cat>
            <c:strRef>
              <c:f>'8.11'!$L$26:$N$26</c:f>
              <c:strCache>
                <c:ptCount val="3"/>
                <c:pt idx="0">
                  <c:v>Duben</c:v>
                </c:pt>
                <c:pt idx="1">
                  <c:v>Květen</c:v>
                </c:pt>
                <c:pt idx="2">
                  <c:v>Červen</c:v>
                </c:pt>
              </c:strCache>
            </c:strRef>
          </c:cat>
          <c:val>
            <c:numRef>
              <c:f>'8.11'!$L$32:$N$32</c:f>
              <c:numCache>
                <c:formatCode>#,##0.0</c:formatCode>
                <c:ptCount val="3"/>
                <c:pt idx="0">
                  <c:v>146022.88399999996</c:v>
                </c:pt>
                <c:pt idx="1">
                  <c:v>120236.742</c:v>
                </c:pt>
                <c:pt idx="2">
                  <c:v>48499.478000000003</c:v>
                </c:pt>
              </c:numCache>
            </c:numRef>
          </c:val>
          <c:extLst xmlns:c16r2="http://schemas.microsoft.com/office/drawing/2015/06/chart">
            <c:ext xmlns:c16="http://schemas.microsoft.com/office/drawing/2014/chart" uri="{C3380CC4-5D6E-409C-BE32-E72D297353CC}">
              <c16:uniqueId val="{00000005-0849-4BCF-8A1A-3DCA75ECB5FF}"/>
            </c:ext>
          </c:extLst>
        </c:ser>
        <c:ser>
          <c:idx val="6"/>
          <c:order val="6"/>
          <c:tx>
            <c:strRef>
              <c:f>'8.11'!$K$33</c:f>
              <c:strCache>
                <c:ptCount val="1"/>
                <c:pt idx="0">
                  <c:v>Obchod, služby, školství, zdravotnictví</c:v>
                </c:pt>
              </c:strCache>
            </c:strRef>
          </c:tx>
          <c:invertIfNegative val="0"/>
          <c:cat>
            <c:strRef>
              <c:f>'8.11'!$L$26:$N$26</c:f>
              <c:strCache>
                <c:ptCount val="3"/>
                <c:pt idx="0">
                  <c:v>Duben</c:v>
                </c:pt>
                <c:pt idx="1">
                  <c:v>Květen</c:v>
                </c:pt>
                <c:pt idx="2">
                  <c:v>Červen</c:v>
                </c:pt>
              </c:strCache>
            </c:strRef>
          </c:cat>
          <c:val>
            <c:numRef>
              <c:f>'8.11'!$L$33:$N$33</c:f>
              <c:numCache>
                <c:formatCode>#,##0.0</c:formatCode>
                <c:ptCount val="3"/>
                <c:pt idx="0">
                  <c:v>68056.990999999995</c:v>
                </c:pt>
                <c:pt idx="1">
                  <c:v>48960.539000000004</c:v>
                </c:pt>
                <c:pt idx="2">
                  <c:v>22800.922999999999</c:v>
                </c:pt>
              </c:numCache>
            </c:numRef>
          </c:val>
          <c:extLst xmlns:c16r2="http://schemas.microsoft.com/office/drawing/2015/06/chart">
            <c:ext xmlns:c16="http://schemas.microsoft.com/office/drawing/2014/chart" uri="{C3380CC4-5D6E-409C-BE32-E72D297353CC}">
              <c16:uniqueId val="{00000006-0849-4BCF-8A1A-3DCA75ECB5FF}"/>
            </c:ext>
          </c:extLst>
        </c:ser>
        <c:ser>
          <c:idx val="7"/>
          <c:order val="7"/>
          <c:tx>
            <c:strRef>
              <c:f>'8.11'!$K$34</c:f>
              <c:strCache>
                <c:ptCount val="1"/>
                <c:pt idx="0">
                  <c:v>Ostatní</c:v>
                </c:pt>
              </c:strCache>
            </c:strRef>
          </c:tx>
          <c:invertIfNegative val="0"/>
          <c:cat>
            <c:strRef>
              <c:f>'8.11'!$L$26:$N$26</c:f>
              <c:strCache>
                <c:ptCount val="3"/>
                <c:pt idx="0">
                  <c:v>Duben</c:v>
                </c:pt>
                <c:pt idx="1">
                  <c:v>Květen</c:v>
                </c:pt>
                <c:pt idx="2">
                  <c:v>Červen</c:v>
                </c:pt>
              </c:strCache>
            </c:strRef>
          </c:cat>
          <c:val>
            <c:numRef>
              <c:f>'8.11'!$L$34:$N$34</c:f>
              <c:numCache>
                <c:formatCode>#,##0.0</c:formatCode>
                <c:ptCount val="3"/>
                <c:pt idx="0">
                  <c:v>3668.328</c:v>
                </c:pt>
                <c:pt idx="1">
                  <c:v>3148.1400000000003</c:v>
                </c:pt>
                <c:pt idx="2">
                  <c:v>1733.6</c:v>
                </c:pt>
              </c:numCache>
            </c:numRef>
          </c:val>
          <c:extLst xmlns:c16r2="http://schemas.microsoft.com/office/drawing/2015/06/chart">
            <c:ext xmlns:c16="http://schemas.microsoft.com/office/drawing/2014/chart" uri="{C3380CC4-5D6E-409C-BE32-E72D297353CC}">
              <c16:uniqueId val="{00000007-0849-4BCF-8A1A-3DCA75ECB5FF}"/>
            </c:ext>
          </c:extLst>
        </c:ser>
        <c:dLbls>
          <c:showLegendKey val="0"/>
          <c:showVal val="0"/>
          <c:showCatName val="0"/>
          <c:showSerName val="0"/>
          <c:showPercent val="0"/>
          <c:showBubbleSize val="0"/>
        </c:dLbls>
        <c:gapWidth val="150"/>
        <c:overlap val="100"/>
        <c:axId val="169265792"/>
        <c:axId val="169271680"/>
      </c:barChart>
      <c:catAx>
        <c:axId val="169265792"/>
        <c:scaling>
          <c:orientation val="minMax"/>
        </c:scaling>
        <c:delete val="0"/>
        <c:axPos val="b"/>
        <c:numFmt formatCode="General" sourceLinked="1"/>
        <c:majorTickMark val="none"/>
        <c:minorTickMark val="none"/>
        <c:tickLblPos val="nextTo"/>
        <c:txPr>
          <a:bodyPr/>
          <a:lstStyle/>
          <a:p>
            <a:pPr>
              <a:defRPr sz="900"/>
            </a:pPr>
            <a:endParaRPr lang="cs-CZ"/>
          </a:p>
        </c:txPr>
        <c:crossAx val="169271680"/>
        <c:crosses val="autoZero"/>
        <c:auto val="1"/>
        <c:lblAlgn val="ctr"/>
        <c:lblOffset val="100"/>
        <c:noMultiLvlLbl val="0"/>
      </c:catAx>
      <c:valAx>
        <c:axId val="169271680"/>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2657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2.893734239794234E-2</c:v>
                </c:pt>
              </c:numCache>
            </c:numRef>
          </c:val>
          <c:extLst xmlns:c16r2="http://schemas.microsoft.com/office/drawing/2015/06/chart">
            <c:ext xmlns:c16="http://schemas.microsoft.com/office/drawing/2014/chart" uri="{C3380CC4-5D6E-409C-BE32-E72D297353CC}">
              <c16:uniqueId val="{00000000-6B73-4049-9456-7B2C4355A611}"/>
            </c:ext>
          </c:extLst>
        </c:ser>
        <c:ser>
          <c:idx val="1"/>
          <c:order val="1"/>
          <c:tx>
            <c:strRef>
              <c:f>'8.11'!$L$40</c:f>
              <c:strCache>
                <c:ptCount val="1"/>
                <c:pt idx="0">
                  <c:v>Výroba tepla brutto</c:v>
                </c:pt>
              </c:strCache>
            </c:strRef>
          </c:tx>
          <c:invertIfNegative val="0"/>
          <c:val>
            <c:numRef>
              <c:f>'8.11'!$M$40</c:f>
              <c:numCache>
                <c:formatCode>0.0%</c:formatCode>
                <c:ptCount val="1"/>
                <c:pt idx="0">
                  <c:v>3.2237436838433157E-2</c:v>
                </c:pt>
              </c:numCache>
            </c:numRef>
          </c:val>
          <c:extLst xmlns:c16r2="http://schemas.microsoft.com/office/drawing/2015/06/chart">
            <c:ext xmlns:c16="http://schemas.microsoft.com/office/drawing/2014/chart" uri="{C3380CC4-5D6E-409C-BE32-E72D297353CC}">
              <c16:uniqueId val="{00000001-6B73-4049-9456-7B2C4355A611}"/>
            </c:ext>
          </c:extLst>
        </c:ser>
        <c:ser>
          <c:idx val="2"/>
          <c:order val="2"/>
          <c:tx>
            <c:strRef>
              <c:f>'8.11'!$L$41</c:f>
              <c:strCache>
                <c:ptCount val="1"/>
                <c:pt idx="0">
                  <c:v>Dodávky tepla</c:v>
                </c:pt>
              </c:strCache>
            </c:strRef>
          </c:tx>
          <c:invertIfNegative val="0"/>
          <c:val>
            <c:numRef>
              <c:f>'8.11'!$M$41</c:f>
              <c:numCache>
                <c:formatCode>0.0%</c:formatCode>
                <c:ptCount val="1"/>
                <c:pt idx="0">
                  <c:v>4.4808375829529082E-2</c:v>
                </c:pt>
              </c:numCache>
            </c:numRef>
          </c:val>
          <c:extLst xmlns:c16r2="http://schemas.microsoft.com/office/drawing/2015/06/chart">
            <c:ext xmlns:c16="http://schemas.microsoft.com/office/drawing/2014/chart" uri="{C3380CC4-5D6E-409C-BE32-E72D297353CC}">
              <c16:uniqueId val="{00000002-6B73-4049-9456-7B2C4355A611}"/>
            </c:ext>
          </c:extLst>
        </c:ser>
        <c:dLbls>
          <c:showLegendKey val="0"/>
          <c:showVal val="0"/>
          <c:showCatName val="0"/>
          <c:showSerName val="0"/>
          <c:showPercent val="0"/>
          <c:showBubbleSize val="0"/>
        </c:dLbls>
        <c:gapWidth val="150"/>
        <c:axId val="169634432"/>
        <c:axId val="169636224"/>
      </c:barChart>
      <c:catAx>
        <c:axId val="169634432"/>
        <c:scaling>
          <c:orientation val="maxMin"/>
        </c:scaling>
        <c:delete val="0"/>
        <c:axPos val="l"/>
        <c:numFmt formatCode="General" sourceLinked="1"/>
        <c:majorTickMark val="none"/>
        <c:minorTickMark val="none"/>
        <c:tickLblPos val="none"/>
        <c:crossAx val="169636224"/>
        <c:crosses val="autoZero"/>
        <c:auto val="1"/>
        <c:lblAlgn val="ctr"/>
        <c:lblOffset val="100"/>
        <c:noMultiLvlLbl val="0"/>
      </c:catAx>
      <c:valAx>
        <c:axId val="16963622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963443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Duben</c:v>
                </c:pt>
                <c:pt idx="1">
                  <c:v>Květen</c:v>
                </c:pt>
                <c:pt idx="2">
                  <c:v>Červen</c:v>
                </c:pt>
              </c:strCache>
            </c:strRef>
          </c:cat>
          <c:val>
            <c:numRef>
              <c:f>'8.11'!$L$10:$N$10</c:f>
              <c:numCache>
                <c:formatCode>#,##0.0</c:formatCode>
                <c:ptCount val="3"/>
                <c:pt idx="0">
                  <c:v>52302.76</c:v>
                </c:pt>
                <c:pt idx="1">
                  <c:v>42930.279999999992</c:v>
                </c:pt>
                <c:pt idx="2">
                  <c:v>22473.233</c:v>
                </c:pt>
              </c:numCache>
            </c:numRef>
          </c:val>
          <c:extLst xmlns:c16r2="http://schemas.microsoft.com/office/drawing/2015/06/chart">
            <c:ext xmlns:c16="http://schemas.microsoft.com/office/drawing/2014/chart" uri="{C3380CC4-5D6E-409C-BE32-E72D297353CC}">
              <c16:uniqueId val="{00000000-7F2F-48B4-8D50-B6642759EFBD}"/>
            </c:ext>
          </c:extLst>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Duben</c:v>
                </c:pt>
                <c:pt idx="1">
                  <c:v>Květen</c:v>
                </c:pt>
                <c:pt idx="2">
                  <c:v>Červen</c:v>
                </c:pt>
              </c:strCache>
            </c:strRef>
          </c:cat>
          <c:val>
            <c:numRef>
              <c:f>'8.11'!$L$11:$N$11</c:f>
              <c:numCache>
                <c:formatCode>#,##0.0</c:formatCode>
                <c:ptCount val="3"/>
                <c:pt idx="0">
                  <c:v>5513.9700000000012</c:v>
                </c:pt>
                <c:pt idx="1">
                  <c:v>5183.3329999999996</c:v>
                </c:pt>
                <c:pt idx="2">
                  <c:v>3553.5600000000004</c:v>
                </c:pt>
              </c:numCache>
            </c:numRef>
          </c:val>
          <c:extLst xmlns:c16r2="http://schemas.microsoft.com/office/drawing/2015/06/chart">
            <c:ext xmlns:c16="http://schemas.microsoft.com/office/drawing/2014/chart" uri="{C3380CC4-5D6E-409C-BE32-E72D297353CC}">
              <c16:uniqueId val="{00000001-7F2F-48B4-8D50-B6642759EFBD}"/>
            </c:ext>
          </c:extLst>
        </c:ser>
        <c:ser>
          <c:idx val="2"/>
          <c:order val="2"/>
          <c:tx>
            <c:strRef>
              <c:f>'8.11'!$K$12</c:f>
              <c:strCache>
                <c:ptCount val="1"/>
                <c:pt idx="0">
                  <c:v>Černé uhlí</c:v>
                </c:pt>
              </c:strCache>
            </c:strRef>
          </c:tx>
          <c:spPr>
            <a:solidFill>
              <a:schemeClr val="tx1"/>
            </a:solidFill>
          </c:spPr>
          <c:invertIfNegative val="0"/>
          <c:cat>
            <c:strRef>
              <c:f>'8.11'!$L$9:$N$9</c:f>
              <c:strCache>
                <c:ptCount val="3"/>
                <c:pt idx="0">
                  <c:v>Duben</c:v>
                </c:pt>
                <c:pt idx="1">
                  <c:v>Květen</c:v>
                </c:pt>
                <c:pt idx="2">
                  <c:v>Červen</c:v>
                </c:pt>
              </c:strCache>
            </c:strRef>
          </c:cat>
          <c:val>
            <c:numRef>
              <c:f>'8.11'!$L$12:$N$12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7F2F-48B4-8D50-B6642759EFBD}"/>
            </c:ext>
          </c:extLst>
        </c:ser>
        <c:ser>
          <c:idx val="3"/>
          <c:order val="3"/>
          <c:tx>
            <c:strRef>
              <c:f>'8.11'!$K$13</c:f>
              <c:strCache>
                <c:ptCount val="1"/>
                <c:pt idx="0">
                  <c:v>Elektrická energie</c:v>
                </c:pt>
              </c:strCache>
            </c:strRef>
          </c:tx>
          <c:invertIfNegative val="0"/>
          <c:cat>
            <c:strRef>
              <c:f>'8.11'!$L$9:$N$9</c:f>
              <c:strCache>
                <c:ptCount val="3"/>
                <c:pt idx="0">
                  <c:v>Duben</c:v>
                </c:pt>
                <c:pt idx="1">
                  <c:v>Květen</c:v>
                </c:pt>
                <c:pt idx="2">
                  <c:v>Červen</c:v>
                </c:pt>
              </c:strCache>
            </c:strRef>
          </c:cat>
          <c:val>
            <c:numRef>
              <c:f>'8.11'!$L$13:$N$13</c:f>
              <c:numCache>
                <c:formatCode>#,##0.0</c:formatCode>
                <c:ptCount val="3"/>
                <c:pt idx="0">
                  <c:v>149.61600000000001</c:v>
                </c:pt>
                <c:pt idx="1">
                  <c:v>169.79400000000001</c:v>
                </c:pt>
                <c:pt idx="2">
                  <c:v>245.649</c:v>
                </c:pt>
              </c:numCache>
            </c:numRef>
          </c:val>
          <c:extLst xmlns:c16r2="http://schemas.microsoft.com/office/drawing/2015/06/chart">
            <c:ext xmlns:c16="http://schemas.microsoft.com/office/drawing/2014/chart" uri="{C3380CC4-5D6E-409C-BE32-E72D297353CC}">
              <c16:uniqueId val="{00000003-7F2F-48B4-8D50-B6642759EFBD}"/>
            </c:ext>
          </c:extLst>
        </c:ser>
        <c:ser>
          <c:idx val="4"/>
          <c:order val="4"/>
          <c:tx>
            <c:strRef>
              <c:f>'8.11'!$K$14</c:f>
              <c:strCache>
                <c:ptCount val="1"/>
                <c:pt idx="0">
                  <c:v>Energie prostředí (tepelné čerpadlo)</c:v>
                </c:pt>
              </c:strCache>
            </c:strRef>
          </c:tx>
          <c:invertIfNegative val="0"/>
          <c:cat>
            <c:strRef>
              <c:f>'8.11'!$L$9:$N$9</c:f>
              <c:strCache>
                <c:ptCount val="3"/>
                <c:pt idx="0">
                  <c:v>Duben</c:v>
                </c:pt>
                <c:pt idx="1">
                  <c:v>Květen</c:v>
                </c:pt>
                <c:pt idx="2">
                  <c:v>Červen</c:v>
                </c:pt>
              </c:strCache>
            </c:strRef>
          </c:cat>
          <c:val>
            <c:numRef>
              <c:f>'8.11'!$L$14:$N$14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7F2F-48B4-8D50-B6642759EFBD}"/>
            </c:ext>
          </c:extLst>
        </c:ser>
        <c:ser>
          <c:idx val="5"/>
          <c:order val="5"/>
          <c:tx>
            <c:strRef>
              <c:f>'8.11'!$K$15</c:f>
              <c:strCache>
                <c:ptCount val="1"/>
                <c:pt idx="0">
                  <c:v>Energie Slunce (solární kolektor)</c:v>
                </c:pt>
              </c:strCache>
            </c:strRef>
          </c:tx>
          <c:invertIfNegative val="0"/>
          <c:cat>
            <c:strRef>
              <c:f>'8.11'!$L$9:$N$9</c:f>
              <c:strCache>
                <c:ptCount val="3"/>
                <c:pt idx="0">
                  <c:v>Duben</c:v>
                </c:pt>
                <c:pt idx="1">
                  <c:v>Květen</c:v>
                </c:pt>
                <c:pt idx="2">
                  <c:v>Červen</c:v>
                </c:pt>
              </c:strCache>
            </c:strRef>
          </c:cat>
          <c:val>
            <c:numRef>
              <c:f>'8.11'!$L$15:$N$15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7F2F-48B4-8D50-B6642759EFBD}"/>
            </c:ext>
          </c:extLst>
        </c:ser>
        <c:ser>
          <c:idx val="6"/>
          <c:order val="6"/>
          <c:tx>
            <c:strRef>
              <c:f>'8.11'!$K$16</c:f>
              <c:strCache>
                <c:ptCount val="1"/>
                <c:pt idx="0">
                  <c:v>Hnědé uhlí</c:v>
                </c:pt>
              </c:strCache>
            </c:strRef>
          </c:tx>
          <c:spPr>
            <a:solidFill>
              <a:srgbClr val="6E4932"/>
            </a:solidFill>
          </c:spPr>
          <c:invertIfNegative val="0"/>
          <c:cat>
            <c:strRef>
              <c:f>'8.11'!$L$9:$N$9</c:f>
              <c:strCache>
                <c:ptCount val="3"/>
                <c:pt idx="0">
                  <c:v>Duben</c:v>
                </c:pt>
                <c:pt idx="1">
                  <c:v>Květen</c:v>
                </c:pt>
                <c:pt idx="2">
                  <c:v>Červen</c:v>
                </c:pt>
              </c:strCache>
            </c:strRef>
          </c:cat>
          <c:val>
            <c:numRef>
              <c:f>'8.11'!$L$16:$N$16</c:f>
              <c:numCache>
                <c:formatCode>#,##0.0</c:formatCode>
                <c:ptCount val="3"/>
                <c:pt idx="0">
                  <c:v>163599.56099999999</c:v>
                </c:pt>
                <c:pt idx="1">
                  <c:v>124875.765</c:v>
                </c:pt>
                <c:pt idx="2">
                  <c:v>56465.603999999999</c:v>
                </c:pt>
              </c:numCache>
            </c:numRef>
          </c:val>
          <c:extLst xmlns:c16r2="http://schemas.microsoft.com/office/drawing/2015/06/chart">
            <c:ext xmlns:c16="http://schemas.microsoft.com/office/drawing/2014/chart" uri="{C3380CC4-5D6E-409C-BE32-E72D297353CC}">
              <c16:uniqueId val="{00000006-7F2F-48B4-8D50-B6642759EFBD}"/>
            </c:ext>
          </c:extLst>
        </c:ser>
        <c:ser>
          <c:idx val="7"/>
          <c:order val="7"/>
          <c:tx>
            <c:strRef>
              <c:f>'8.11'!$K$17</c:f>
              <c:strCache>
                <c:ptCount val="1"/>
                <c:pt idx="0">
                  <c:v>Jaderné palivo</c:v>
                </c:pt>
              </c:strCache>
            </c:strRef>
          </c:tx>
          <c:invertIfNegative val="0"/>
          <c:cat>
            <c:strRef>
              <c:f>'8.11'!$L$9:$N$9</c:f>
              <c:strCache>
                <c:ptCount val="3"/>
                <c:pt idx="0">
                  <c:v>Duben</c:v>
                </c:pt>
                <c:pt idx="1">
                  <c:v>Květen</c:v>
                </c:pt>
                <c:pt idx="2">
                  <c:v>Červen</c:v>
                </c:pt>
              </c:strCache>
            </c:strRef>
          </c:cat>
          <c:val>
            <c:numRef>
              <c:f>'8.11'!$L$17:$N$17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7F2F-48B4-8D50-B6642759EFBD}"/>
            </c:ext>
          </c:extLst>
        </c:ser>
        <c:ser>
          <c:idx val="8"/>
          <c:order val="8"/>
          <c:tx>
            <c:strRef>
              <c:f>'8.11'!$K$18</c:f>
              <c:strCache>
                <c:ptCount val="1"/>
                <c:pt idx="0">
                  <c:v>Koks</c:v>
                </c:pt>
              </c:strCache>
            </c:strRef>
          </c:tx>
          <c:invertIfNegative val="0"/>
          <c:cat>
            <c:strRef>
              <c:f>'8.11'!$L$9:$N$9</c:f>
              <c:strCache>
                <c:ptCount val="3"/>
                <c:pt idx="0">
                  <c:v>Duben</c:v>
                </c:pt>
                <c:pt idx="1">
                  <c:v>Květen</c:v>
                </c:pt>
                <c:pt idx="2">
                  <c:v>Červen</c:v>
                </c:pt>
              </c:strCache>
            </c:strRef>
          </c:cat>
          <c:val>
            <c:numRef>
              <c:f>'8.11'!$L$18:$N$18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7F2F-48B4-8D50-B6642759EFBD}"/>
            </c:ext>
          </c:extLst>
        </c:ser>
        <c:ser>
          <c:idx val="9"/>
          <c:order val="9"/>
          <c:tx>
            <c:strRef>
              <c:f>'8.11'!$K$19</c:f>
              <c:strCache>
                <c:ptCount val="1"/>
                <c:pt idx="0">
                  <c:v>Odpadní teplo</c:v>
                </c:pt>
              </c:strCache>
            </c:strRef>
          </c:tx>
          <c:invertIfNegative val="0"/>
          <c:cat>
            <c:strRef>
              <c:f>'8.11'!$L$9:$N$9</c:f>
              <c:strCache>
                <c:ptCount val="3"/>
                <c:pt idx="0">
                  <c:v>Duben</c:v>
                </c:pt>
                <c:pt idx="1">
                  <c:v>Květen</c:v>
                </c:pt>
                <c:pt idx="2">
                  <c:v>Červen</c:v>
                </c:pt>
              </c:strCache>
            </c:strRef>
          </c:cat>
          <c:val>
            <c:numRef>
              <c:f>'8.11'!$L$19:$N$19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7F2F-48B4-8D50-B6642759EFBD}"/>
            </c:ext>
          </c:extLst>
        </c:ser>
        <c:ser>
          <c:idx val="10"/>
          <c:order val="10"/>
          <c:tx>
            <c:strRef>
              <c:f>'8.11'!$K$20</c:f>
              <c:strCache>
                <c:ptCount val="1"/>
                <c:pt idx="0">
                  <c:v>Ostatní kapalná paliva</c:v>
                </c:pt>
              </c:strCache>
            </c:strRef>
          </c:tx>
          <c:invertIfNegative val="0"/>
          <c:cat>
            <c:strRef>
              <c:f>'8.11'!$L$9:$N$9</c:f>
              <c:strCache>
                <c:ptCount val="3"/>
                <c:pt idx="0">
                  <c:v>Duben</c:v>
                </c:pt>
                <c:pt idx="1">
                  <c:v>Květen</c:v>
                </c:pt>
                <c:pt idx="2">
                  <c:v>Červen</c:v>
                </c:pt>
              </c:strCache>
            </c:strRef>
          </c:cat>
          <c:val>
            <c:numRef>
              <c:f>'8.11'!$L$20:$N$20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7F2F-48B4-8D50-B6642759EFBD}"/>
            </c:ext>
          </c:extLst>
        </c:ser>
        <c:ser>
          <c:idx val="11"/>
          <c:order val="11"/>
          <c:tx>
            <c:strRef>
              <c:f>'8.11'!$K$21</c:f>
              <c:strCache>
                <c:ptCount val="1"/>
                <c:pt idx="0">
                  <c:v>Ostatní pevná paliva</c:v>
                </c:pt>
              </c:strCache>
            </c:strRef>
          </c:tx>
          <c:invertIfNegative val="0"/>
          <c:cat>
            <c:strRef>
              <c:f>'8.11'!$L$9:$N$9</c:f>
              <c:strCache>
                <c:ptCount val="3"/>
                <c:pt idx="0">
                  <c:v>Duben</c:v>
                </c:pt>
                <c:pt idx="1">
                  <c:v>Květen</c:v>
                </c:pt>
                <c:pt idx="2">
                  <c:v>Červen</c:v>
                </c:pt>
              </c:strCache>
            </c:strRef>
          </c:cat>
          <c:val>
            <c:numRef>
              <c:f>'8.11'!$L$21:$N$21</c:f>
              <c:numCache>
                <c:formatCode>#,##0.0</c:formatCode>
                <c:ptCount val="3"/>
                <c:pt idx="0">
                  <c:v>25912.504000000001</c:v>
                </c:pt>
                <c:pt idx="1">
                  <c:v>27162.637999999999</c:v>
                </c:pt>
                <c:pt idx="2">
                  <c:v>22003.756000000001</c:v>
                </c:pt>
              </c:numCache>
            </c:numRef>
          </c:val>
          <c:extLst xmlns:c16r2="http://schemas.microsoft.com/office/drawing/2015/06/chart">
            <c:ext xmlns:c16="http://schemas.microsoft.com/office/drawing/2014/chart" uri="{C3380CC4-5D6E-409C-BE32-E72D297353CC}">
              <c16:uniqueId val="{0000000B-7F2F-48B4-8D50-B6642759EFBD}"/>
            </c:ext>
          </c:extLst>
        </c:ser>
        <c:ser>
          <c:idx val="12"/>
          <c:order val="12"/>
          <c:tx>
            <c:strRef>
              <c:f>'8.11'!$K$22</c:f>
              <c:strCache>
                <c:ptCount val="1"/>
                <c:pt idx="0">
                  <c:v>Ostatní plyny</c:v>
                </c:pt>
              </c:strCache>
            </c:strRef>
          </c:tx>
          <c:invertIfNegative val="0"/>
          <c:cat>
            <c:strRef>
              <c:f>'8.11'!$L$9:$N$9</c:f>
              <c:strCache>
                <c:ptCount val="3"/>
                <c:pt idx="0">
                  <c:v>Duben</c:v>
                </c:pt>
                <c:pt idx="1">
                  <c:v>Květen</c:v>
                </c:pt>
                <c:pt idx="2">
                  <c:v>Červen</c:v>
                </c:pt>
              </c:strCache>
            </c:strRef>
          </c:cat>
          <c:val>
            <c:numRef>
              <c:f>'8.11'!$L$22:$N$22</c:f>
              <c:numCache>
                <c:formatCode>#,##0.0</c:formatCode>
                <c:ptCount val="3"/>
                <c:pt idx="0">
                  <c:v>10</c:v>
                </c:pt>
                <c:pt idx="1">
                  <c:v>152</c:v>
                </c:pt>
                <c:pt idx="2">
                  <c:v>60</c:v>
                </c:pt>
              </c:numCache>
            </c:numRef>
          </c:val>
          <c:extLst xmlns:c16r2="http://schemas.microsoft.com/office/drawing/2015/06/chart">
            <c:ext xmlns:c16="http://schemas.microsoft.com/office/drawing/2014/chart" uri="{C3380CC4-5D6E-409C-BE32-E72D297353CC}">
              <c16:uniqueId val="{0000000C-7F2F-48B4-8D50-B6642759EFBD}"/>
            </c:ext>
          </c:extLst>
        </c:ser>
        <c:ser>
          <c:idx val="13"/>
          <c:order val="13"/>
          <c:tx>
            <c:strRef>
              <c:f>'8.11'!$K$23</c:f>
              <c:strCache>
                <c:ptCount val="1"/>
                <c:pt idx="0">
                  <c:v>Ostatní</c:v>
                </c:pt>
              </c:strCache>
            </c:strRef>
          </c:tx>
          <c:invertIfNegative val="0"/>
          <c:cat>
            <c:strRef>
              <c:f>'8.11'!$L$9:$N$9</c:f>
              <c:strCache>
                <c:ptCount val="3"/>
                <c:pt idx="0">
                  <c:v>Duben</c:v>
                </c:pt>
                <c:pt idx="1">
                  <c:v>Květen</c:v>
                </c:pt>
                <c:pt idx="2">
                  <c:v>Červen</c:v>
                </c:pt>
              </c:strCache>
            </c:strRef>
          </c:cat>
          <c:val>
            <c:numRef>
              <c:f>'8.11'!$L$23:$N$23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7F2F-48B4-8D50-B6642759EFBD}"/>
            </c:ext>
          </c:extLst>
        </c:ser>
        <c:ser>
          <c:idx val="14"/>
          <c:order val="14"/>
          <c:tx>
            <c:strRef>
              <c:f>'8.11'!$K$24</c:f>
              <c:strCache>
                <c:ptCount val="1"/>
                <c:pt idx="0">
                  <c:v>Topné oleje</c:v>
                </c:pt>
              </c:strCache>
            </c:strRef>
          </c:tx>
          <c:invertIfNegative val="0"/>
          <c:cat>
            <c:strRef>
              <c:f>'8.11'!$L$9:$N$9</c:f>
              <c:strCache>
                <c:ptCount val="3"/>
                <c:pt idx="0">
                  <c:v>Duben</c:v>
                </c:pt>
                <c:pt idx="1">
                  <c:v>Květen</c:v>
                </c:pt>
                <c:pt idx="2">
                  <c:v>Červen</c:v>
                </c:pt>
              </c:strCache>
            </c:strRef>
          </c:cat>
          <c:val>
            <c:numRef>
              <c:f>'8.11'!$L$24:$N$24</c:f>
              <c:numCache>
                <c:formatCode>#,##0.0</c:formatCode>
                <c:ptCount val="3"/>
                <c:pt idx="0">
                  <c:v>24.495999999999999</c:v>
                </c:pt>
                <c:pt idx="1">
                  <c:v>139.82</c:v>
                </c:pt>
                <c:pt idx="2">
                  <c:v>101.244</c:v>
                </c:pt>
              </c:numCache>
            </c:numRef>
          </c:val>
          <c:extLst xmlns:c16r2="http://schemas.microsoft.com/office/drawing/2015/06/chart">
            <c:ext xmlns:c16="http://schemas.microsoft.com/office/drawing/2014/chart" uri="{C3380CC4-5D6E-409C-BE32-E72D297353CC}">
              <c16:uniqueId val="{0000000E-7F2F-48B4-8D50-B6642759EFBD}"/>
            </c:ext>
          </c:extLst>
        </c:ser>
        <c:ser>
          <c:idx val="15"/>
          <c:order val="15"/>
          <c:tx>
            <c:strRef>
              <c:f>'8.11'!$K$25</c:f>
              <c:strCache>
                <c:ptCount val="1"/>
                <c:pt idx="0">
                  <c:v>Zemní plyn</c:v>
                </c:pt>
              </c:strCache>
            </c:strRef>
          </c:tx>
          <c:spPr>
            <a:solidFill>
              <a:srgbClr val="EBE600"/>
            </a:solidFill>
          </c:spPr>
          <c:invertIfNegative val="0"/>
          <c:cat>
            <c:strRef>
              <c:f>'8.11'!$L$9:$N$9</c:f>
              <c:strCache>
                <c:ptCount val="3"/>
                <c:pt idx="0">
                  <c:v>Duben</c:v>
                </c:pt>
                <c:pt idx="1">
                  <c:v>Květen</c:v>
                </c:pt>
                <c:pt idx="2">
                  <c:v>Červen</c:v>
                </c:pt>
              </c:strCache>
            </c:strRef>
          </c:cat>
          <c:val>
            <c:numRef>
              <c:f>'8.11'!$L$25:$N$25</c:f>
              <c:numCache>
                <c:formatCode>#,##0.0</c:formatCode>
                <c:ptCount val="3"/>
                <c:pt idx="0">
                  <c:v>47131.620999999999</c:v>
                </c:pt>
                <c:pt idx="1">
                  <c:v>37465.771000000001</c:v>
                </c:pt>
                <c:pt idx="2">
                  <c:v>21286.705999999998</c:v>
                </c:pt>
              </c:numCache>
            </c:numRef>
          </c:val>
          <c:extLst xmlns:c16r2="http://schemas.microsoft.com/office/drawing/2015/06/chart">
            <c:ext xmlns:c16="http://schemas.microsoft.com/office/drawing/2014/chart" uri="{C3380CC4-5D6E-409C-BE32-E72D297353CC}">
              <c16:uniqueId val="{0000000F-7F2F-48B4-8D50-B6642759EFBD}"/>
            </c:ext>
          </c:extLst>
        </c:ser>
        <c:dLbls>
          <c:showLegendKey val="0"/>
          <c:showVal val="0"/>
          <c:showCatName val="0"/>
          <c:showSerName val="0"/>
          <c:showPercent val="0"/>
          <c:showBubbleSize val="0"/>
        </c:dLbls>
        <c:gapWidth val="150"/>
        <c:overlap val="100"/>
        <c:axId val="169732736"/>
        <c:axId val="169349504"/>
      </c:barChart>
      <c:catAx>
        <c:axId val="169732736"/>
        <c:scaling>
          <c:orientation val="minMax"/>
        </c:scaling>
        <c:delete val="0"/>
        <c:axPos val="b"/>
        <c:numFmt formatCode="General" sourceLinked="1"/>
        <c:majorTickMark val="none"/>
        <c:minorTickMark val="none"/>
        <c:tickLblPos val="nextTo"/>
        <c:txPr>
          <a:bodyPr/>
          <a:lstStyle/>
          <a:p>
            <a:pPr>
              <a:defRPr sz="900"/>
            </a:pPr>
            <a:endParaRPr lang="cs-CZ"/>
          </a:p>
        </c:txPr>
        <c:crossAx val="169349504"/>
        <c:crosses val="autoZero"/>
        <c:auto val="1"/>
        <c:lblAlgn val="ctr"/>
        <c:lblOffset val="100"/>
        <c:noMultiLvlLbl val="0"/>
      </c:catAx>
      <c:valAx>
        <c:axId val="169349504"/>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732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3E27-49A3-973F-5AE82D86D262}"/>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3E27-49A3-973F-5AE82D86D262}"/>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3E27-49A3-973F-5AE82D86D262}"/>
              </c:ext>
            </c:extLst>
          </c:dPt>
          <c:dPt>
            <c:idx val="5"/>
            <c:bubble3D val="0"/>
            <c:extLst xmlns:c16r2="http://schemas.microsoft.com/office/drawing/2015/06/chart">
              <c:ext xmlns:c16="http://schemas.microsoft.com/office/drawing/2014/chart" uri="{C3380CC4-5D6E-409C-BE32-E72D297353CC}">
                <c16:uniqueId val="{00000006-3E27-49A3-973F-5AE82D86D262}"/>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3E27-49A3-973F-5AE82D86D262}"/>
              </c:ext>
            </c:extLst>
          </c:dPt>
          <c:dPt>
            <c:idx val="7"/>
            <c:bubble3D val="0"/>
            <c:extLst xmlns:c16r2="http://schemas.microsoft.com/office/drawing/2015/06/chart">
              <c:ext xmlns:c16="http://schemas.microsoft.com/office/drawing/2014/chart" uri="{C3380CC4-5D6E-409C-BE32-E72D297353CC}">
                <c16:uniqueId val="{00000009-3E27-49A3-973F-5AE82D86D262}"/>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3E27-49A3-973F-5AE82D86D262}"/>
              </c:ext>
            </c:extLst>
          </c:dPt>
          <c:cat>
            <c:numRef>
              <c:f>'8.11'!$O$10:$O$25</c:f>
              <c:numCache>
                <c:formatCode>0.0%</c:formatCode>
                <c:ptCount val="16"/>
              </c:numCache>
            </c:numRef>
          </c:cat>
          <c:val>
            <c:numRef>
              <c:f>'8.11'!$J$10:$J$25</c:f>
              <c:numCache>
                <c:formatCode>0.0</c:formatCode>
                <c:ptCount val="16"/>
              </c:numCache>
            </c:numRef>
          </c:val>
          <c:extLst xmlns:c16r2="http://schemas.microsoft.com/office/drawing/2015/06/chart">
            <c:ext xmlns:c16="http://schemas.microsoft.com/office/drawing/2014/chart" uri="{C3380CC4-5D6E-409C-BE32-E72D297353CC}">
              <c16:uniqueId val="{0000000C-3E27-49A3-973F-5AE82D86D262}"/>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FE86-428C-84A4-A56B8EED7FEE}"/>
              </c:ext>
            </c:extLst>
          </c:dPt>
          <c:cat>
            <c:numRef>
              <c:f>'8.11'!$O$27:$O$34</c:f>
              <c:numCache>
                <c:formatCode>#,##0.0</c:formatCode>
                <c:ptCount val="8"/>
              </c:numCache>
            </c:numRef>
          </c:cat>
          <c:val>
            <c:numRef>
              <c:f>'8.11'!$J$27:$J$34</c:f>
              <c:numCache>
                <c:formatCode>0.0</c:formatCode>
                <c:ptCount val="8"/>
              </c:numCache>
            </c:numRef>
          </c:val>
          <c:extLst xmlns:c16r2="http://schemas.microsoft.com/office/drawing/2015/06/chart">
            <c:ext xmlns:c16="http://schemas.microsoft.com/office/drawing/2014/chart" uri="{C3380CC4-5D6E-409C-BE32-E72D297353CC}">
              <c16:uniqueId val="{00000001-FE86-428C-84A4-A56B8EED7FEE}"/>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361666010988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Duben</c:v>
                </c:pt>
                <c:pt idx="1">
                  <c:v>Květen</c:v>
                </c:pt>
                <c:pt idx="2">
                  <c:v>Červen</c:v>
                </c:pt>
              </c:strCache>
            </c:strRef>
          </c:cat>
          <c:val>
            <c:numRef>
              <c:f>'8.12'!$L$28:$N$28</c:f>
              <c:numCache>
                <c:formatCode>#,##0.0</c:formatCode>
                <c:ptCount val="3"/>
                <c:pt idx="0">
                  <c:v>321245.90099999995</c:v>
                </c:pt>
                <c:pt idx="1">
                  <c:v>299760.60600000003</c:v>
                </c:pt>
                <c:pt idx="2">
                  <c:v>273883.728</c:v>
                </c:pt>
              </c:numCache>
            </c:numRef>
          </c:val>
          <c:extLst xmlns:c16r2="http://schemas.microsoft.com/office/drawing/2015/06/chart">
            <c:ext xmlns:c16="http://schemas.microsoft.com/office/drawing/2014/chart" uri="{C3380CC4-5D6E-409C-BE32-E72D297353CC}">
              <c16:uniqueId val="{00000000-AA33-46E2-9EE5-D631A484EE69}"/>
            </c:ext>
          </c:extLst>
        </c:ser>
        <c:ser>
          <c:idx val="1"/>
          <c:order val="1"/>
          <c:tx>
            <c:strRef>
              <c:f>'8.12'!$K$29</c:f>
              <c:strCache>
                <c:ptCount val="1"/>
                <c:pt idx="0">
                  <c:v>Energetika</c:v>
                </c:pt>
              </c:strCache>
            </c:strRef>
          </c:tx>
          <c:invertIfNegative val="0"/>
          <c:cat>
            <c:strRef>
              <c:f>'8.12'!$L$27:$N$27</c:f>
              <c:strCache>
                <c:ptCount val="3"/>
                <c:pt idx="0">
                  <c:v>Duben</c:v>
                </c:pt>
                <c:pt idx="1">
                  <c:v>Květen</c:v>
                </c:pt>
                <c:pt idx="2">
                  <c:v>Červen</c:v>
                </c:pt>
              </c:strCache>
            </c:strRef>
          </c:cat>
          <c:val>
            <c:numRef>
              <c:f>'8.12'!$L$29:$N$29</c:f>
              <c:numCache>
                <c:formatCode>#,##0.0</c:formatCode>
                <c:ptCount val="3"/>
                <c:pt idx="0">
                  <c:v>44058.656999999999</c:v>
                </c:pt>
                <c:pt idx="1">
                  <c:v>16143.058999999999</c:v>
                </c:pt>
                <c:pt idx="2">
                  <c:v>10631.7</c:v>
                </c:pt>
              </c:numCache>
            </c:numRef>
          </c:val>
          <c:extLst xmlns:c16r2="http://schemas.microsoft.com/office/drawing/2015/06/chart">
            <c:ext xmlns:c16="http://schemas.microsoft.com/office/drawing/2014/chart" uri="{C3380CC4-5D6E-409C-BE32-E72D297353CC}">
              <c16:uniqueId val="{00000001-AA33-46E2-9EE5-D631A484EE69}"/>
            </c:ext>
          </c:extLst>
        </c:ser>
        <c:ser>
          <c:idx val="2"/>
          <c:order val="2"/>
          <c:tx>
            <c:strRef>
              <c:f>'8.12'!$K$30</c:f>
              <c:strCache>
                <c:ptCount val="1"/>
                <c:pt idx="0">
                  <c:v>Doprava</c:v>
                </c:pt>
              </c:strCache>
            </c:strRef>
          </c:tx>
          <c:invertIfNegative val="0"/>
          <c:cat>
            <c:strRef>
              <c:f>'8.12'!$L$27:$N$27</c:f>
              <c:strCache>
                <c:ptCount val="3"/>
                <c:pt idx="0">
                  <c:v>Duben</c:v>
                </c:pt>
                <c:pt idx="1">
                  <c:v>Květen</c:v>
                </c:pt>
                <c:pt idx="2">
                  <c:v>Červen</c:v>
                </c:pt>
              </c:strCache>
            </c:strRef>
          </c:cat>
          <c:val>
            <c:numRef>
              <c:f>'8.12'!$L$30:$N$30</c:f>
              <c:numCache>
                <c:formatCode>#,##0.0</c:formatCode>
                <c:ptCount val="3"/>
                <c:pt idx="0">
                  <c:v>2564.3000000000002</c:v>
                </c:pt>
                <c:pt idx="1">
                  <c:v>1122.7599999999998</c:v>
                </c:pt>
                <c:pt idx="2">
                  <c:v>182.2</c:v>
                </c:pt>
              </c:numCache>
            </c:numRef>
          </c:val>
          <c:extLst xmlns:c16r2="http://schemas.microsoft.com/office/drawing/2015/06/chart">
            <c:ext xmlns:c16="http://schemas.microsoft.com/office/drawing/2014/chart" uri="{C3380CC4-5D6E-409C-BE32-E72D297353CC}">
              <c16:uniqueId val="{00000002-AA33-46E2-9EE5-D631A484EE69}"/>
            </c:ext>
          </c:extLst>
        </c:ser>
        <c:ser>
          <c:idx val="3"/>
          <c:order val="3"/>
          <c:tx>
            <c:strRef>
              <c:f>'8.12'!$K$31</c:f>
              <c:strCache>
                <c:ptCount val="1"/>
                <c:pt idx="0">
                  <c:v>Stavebnictví</c:v>
                </c:pt>
              </c:strCache>
            </c:strRef>
          </c:tx>
          <c:invertIfNegative val="0"/>
          <c:cat>
            <c:strRef>
              <c:f>'8.12'!$L$27:$N$27</c:f>
              <c:strCache>
                <c:ptCount val="3"/>
                <c:pt idx="0">
                  <c:v>Duben</c:v>
                </c:pt>
                <c:pt idx="1">
                  <c:v>Květen</c:v>
                </c:pt>
                <c:pt idx="2">
                  <c:v>Červen</c:v>
                </c:pt>
              </c:strCache>
            </c:strRef>
          </c:cat>
          <c:val>
            <c:numRef>
              <c:f>'8.12'!$L$31:$N$31</c:f>
              <c:numCache>
                <c:formatCode>#,##0.0</c:formatCode>
                <c:ptCount val="3"/>
                <c:pt idx="0">
                  <c:v>2601.808</c:v>
                </c:pt>
                <c:pt idx="1">
                  <c:v>1912.3879999999999</c:v>
                </c:pt>
                <c:pt idx="2">
                  <c:v>4220.97</c:v>
                </c:pt>
              </c:numCache>
            </c:numRef>
          </c:val>
          <c:extLst xmlns:c16r2="http://schemas.microsoft.com/office/drawing/2015/06/chart">
            <c:ext xmlns:c16="http://schemas.microsoft.com/office/drawing/2014/chart" uri="{C3380CC4-5D6E-409C-BE32-E72D297353CC}">
              <c16:uniqueId val="{00000003-AA33-46E2-9EE5-D631A484EE69}"/>
            </c:ext>
          </c:extLst>
        </c:ser>
        <c:ser>
          <c:idx val="4"/>
          <c:order val="4"/>
          <c:tx>
            <c:strRef>
              <c:f>'8.12'!$K$32</c:f>
              <c:strCache>
                <c:ptCount val="1"/>
                <c:pt idx="0">
                  <c:v>Zemědělství a lesnictví</c:v>
                </c:pt>
              </c:strCache>
            </c:strRef>
          </c:tx>
          <c:invertIfNegative val="0"/>
          <c:cat>
            <c:strRef>
              <c:f>'8.12'!$L$27:$N$27</c:f>
              <c:strCache>
                <c:ptCount val="3"/>
                <c:pt idx="0">
                  <c:v>Duben</c:v>
                </c:pt>
                <c:pt idx="1">
                  <c:v>Květen</c:v>
                </c:pt>
                <c:pt idx="2">
                  <c:v>Červen</c:v>
                </c:pt>
              </c:strCache>
            </c:strRef>
          </c:cat>
          <c:val>
            <c:numRef>
              <c:f>'8.12'!$L$32:$N$32</c:f>
              <c:numCache>
                <c:formatCode>#,##0.0</c:formatCode>
                <c:ptCount val="3"/>
                <c:pt idx="0">
                  <c:v>1241.047</c:v>
                </c:pt>
                <c:pt idx="1">
                  <c:v>1273.597</c:v>
                </c:pt>
                <c:pt idx="2">
                  <c:v>818.02099999999996</c:v>
                </c:pt>
              </c:numCache>
            </c:numRef>
          </c:val>
          <c:extLst xmlns:c16r2="http://schemas.microsoft.com/office/drawing/2015/06/chart">
            <c:ext xmlns:c16="http://schemas.microsoft.com/office/drawing/2014/chart" uri="{C3380CC4-5D6E-409C-BE32-E72D297353CC}">
              <c16:uniqueId val="{00000004-AA33-46E2-9EE5-D631A484EE69}"/>
            </c:ext>
          </c:extLst>
        </c:ser>
        <c:ser>
          <c:idx val="5"/>
          <c:order val="5"/>
          <c:tx>
            <c:strRef>
              <c:f>'8.12'!$K$33</c:f>
              <c:strCache>
                <c:ptCount val="1"/>
                <c:pt idx="0">
                  <c:v>Domácnosti</c:v>
                </c:pt>
              </c:strCache>
            </c:strRef>
          </c:tx>
          <c:invertIfNegative val="0"/>
          <c:cat>
            <c:strRef>
              <c:f>'8.12'!$L$27:$N$27</c:f>
              <c:strCache>
                <c:ptCount val="3"/>
                <c:pt idx="0">
                  <c:v>Duben</c:v>
                </c:pt>
                <c:pt idx="1">
                  <c:v>Květen</c:v>
                </c:pt>
                <c:pt idx="2">
                  <c:v>Červen</c:v>
                </c:pt>
              </c:strCache>
            </c:strRef>
          </c:cat>
          <c:val>
            <c:numRef>
              <c:f>'8.12'!$L$33:$N$33</c:f>
              <c:numCache>
                <c:formatCode>#,##0.0</c:formatCode>
                <c:ptCount val="3"/>
                <c:pt idx="0">
                  <c:v>188291.429</c:v>
                </c:pt>
                <c:pt idx="1">
                  <c:v>149252.57100000003</c:v>
                </c:pt>
                <c:pt idx="2">
                  <c:v>74155.178</c:v>
                </c:pt>
              </c:numCache>
            </c:numRef>
          </c:val>
          <c:extLst xmlns:c16r2="http://schemas.microsoft.com/office/drawing/2015/06/chart">
            <c:ext xmlns:c16="http://schemas.microsoft.com/office/drawing/2014/chart" uri="{C3380CC4-5D6E-409C-BE32-E72D297353CC}">
              <c16:uniqueId val="{00000005-AA33-46E2-9EE5-D631A484EE69}"/>
            </c:ext>
          </c:extLst>
        </c:ser>
        <c:ser>
          <c:idx val="6"/>
          <c:order val="6"/>
          <c:tx>
            <c:strRef>
              <c:f>'8.12'!$K$34</c:f>
              <c:strCache>
                <c:ptCount val="1"/>
                <c:pt idx="0">
                  <c:v>Obchod, služby, školství, zdravotnictví</c:v>
                </c:pt>
              </c:strCache>
            </c:strRef>
          </c:tx>
          <c:invertIfNegative val="0"/>
          <c:cat>
            <c:strRef>
              <c:f>'8.12'!$L$27:$N$27</c:f>
              <c:strCache>
                <c:ptCount val="3"/>
                <c:pt idx="0">
                  <c:v>Duben</c:v>
                </c:pt>
                <c:pt idx="1">
                  <c:v>Květen</c:v>
                </c:pt>
                <c:pt idx="2">
                  <c:v>Červen</c:v>
                </c:pt>
              </c:strCache>
            </c:strRef>
          </c:cat>
          <c:val>
            <c:numRef>
              <c:f>'8.12'!$L$34:$N$34</c:f>
              <c:numCache>
                <c:formatCode>#,##0.0</c:formatCode>
                <c:ptCount val="3"/>
                <c:pt idx="0">
                  <c:v>80302.603000000003</c:v>
                </c:pt>
                <c:pt idx="1">
                  <c:v>59142.607000000004</c:v>
                </c:pt>
                <c:pt idx="2">
                  <c:v>29398.971000000001</c:v>
                </c:pt>
              </c:numCache>
            </c:numRef>
          </c:val>
          <c:extLst xmlns:c16r2="http://schemas.microsoft.com/office/drawing/2015/06/chart">
            <c:ext xmlns:c16="http://schemas.microsoft.com/office/drawing/2014/chart" uri="{C3380CC4-5D6E-409C-BE32-E72D297353CC}">
              <c16:uniqueId val="{00000006-AA33-46E2-9EE5-D631A484EE69}"/>
            </c:ext>
          </c:extLst>
        </c:ser>
        <c:ser>
          <c:idx val="7"/>
          <c:order val="7"/>
          <c:tx>
            <c:strRef>
              <c:f>'8.12'!$K$35</c:f>
              <c:strCache>
                <c:ptCount val="1"/>
                <c:pt idx="0">
                  <c:v>Ostatní</c:v>
                </c:pt>
              </c:strCache>
            </c:strRef>
          </c:tx>
          <c:invertIfNegative val="0"/>
          <c:cat>
            <c:strRef>
              <c:f>'8.12'!$L$27:$N$27</c:f>
              <c:strCache>
                <c:ptCount val="3"/>
                <c:pt idx="0">
                  <c:v>Duben</c:v>
                </c:pt>
                <c:pt idx="1">
                  <c:v>Květen</c:v>
                </c:pt>
                <c:pt idx="2">
                  <c:v>Červen</c:v>
                </c:pt>
              </c:strCache>
            </c:strRef>
          </c:cat>
          <c:val>
            <c:numRef>
              <c:f>'8.12'!$L$35:$N$35</c:f>
              <c:numCache>
                <c:formatCode>#,##0.0</c:formatCode>
                <c:ptCount val="3"/>
                <c:pt idx="0">
                  <c:v>1534.2040000000002</c:v>
                </c:pt>
                <c:pt idx="1">
                  <c:v>961.18299999999999</c:v>
                </c:pt>
                <c:pt idx="2">
                  <c:v>333.94499999999999</c:v>
                </c:pt>
              </c:numCache>
            </c:numRef>
          </c:val>
          <c:extLst xmlns:c16r2="http://schemas.microsoft.com/office/drawing/2015/06/chart">
            <c:ext xmlns:c16="http://schemas.microsoft.com/office/drawing/2014/chart" uri="{C3380CC4-5D6E-409C-BE32-E72D297353CC}">
              <c16:uniqueId val="{00000007-AA33-46E2-9EE5-D631A484EE69}"/>
            </c:ext>
          </c:extLst>
        </c:ser>
        <c:dLbls>
          <c:showLegendKey val="0"/>
          <c:showVal val="0"/>
          <c:showCatName val="0"/>
          <c:showSerName val="0"/>
          <c:showPercent val="0"/>
          <c:showBubbleSize val="0"/>
        </c:dLbls>
        <c:gapWidth val="150"/>
        <c:overlap val="100"/>
        <c:axId val="169749888"/>
        <c:axId val="169768064"/>
      </c:barChart>
      <c:catAx>
        <c:axId val="169749888"/>
        <c:scaling>
          <c:orientation val="minMax"/>
        </c:scaling>
        <c:delete val="0"/>
        <c:axPos val="b"/>
        <c:numFmt formatCode="General" sourceLinked="1"/>
        <c:majorTickMark val="none"/>
        <c:minorTickMark val="none"/>
        <c:tickLblPos val="nextTo"/>
        <c:txPr>
          <a:bodyPr/>
          <a:lstStyle/>
          <a:p>
            <a:pPr>
              <a:defRPr sz="900"/>
            </a:pPr>
            <a:endParaRPr lang="cs-CZ"/>
          </a:p>
        </c:txPr>
        <c:crossAx val="169768064"/>
        <c:crosses val="autoZero"/>
        <c:auto val="1"/>
        <c:lblAlgn val="ctr"/>
        <c:lblOffset val="100"/>
        <c:noMultiLvlLbl val="0"/>
      </c:catAx>
      <c:valAx>
        <c:axId val="169768064"/>
        <c:scaling>
          <c:orientation val="minMax"/>
          <c:max val="1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9749888"/>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0.10847531727804503</c:v>
                </c:pt>
              </c:numCache>
            </c:numRef>
          </c:val>
          <c:extLst xmlns:c16r2="http://schemas.microsoft.com/office/drawing/2015/06/chart">
            <c:ext xmlns:c16="http://schemas.microsoft.com/office/drawing/2014/chart" uri="{C3380CC4-5D6E-409C-BE32-E72D297353CC}">
              <c16:uniqueId val="{00000000-4A26-4189-BD7E-C8C949409679}"/>
            </c:ext>
          </c:extLst>
        </c:ser>
        <c:ser>
          <c:idx val="1"/>
          <c:order val="1"/>
          <c:tx>
            <c:strRef>
              <c:f>'8.12'!$L$41</c:f>
              <c:strCache>
                <c:ptCount val="1"/>
                <c:pt idx="0">
                  <c:v>Výroba tepla brutto</c:v>
                </c:pt>
              </c:strCache>
            </c:strRef>
          </c:tx>
          <c:invertIfNegative val="0"/>
          <c:val>
            <c:numRef>
              <c:f>'8.12'!$M$41</c:f>
              <c:numCache>
                <c:formatCode>0.0%</c:formatCode>
                <c:ptCount val="1"/>
                <c:pt idx="0">
                  <c:v>0.14882675022567018</c:v>
                </c:pt>
              </c:numCache>
            </c:numRef>
          </c:val>
          <c:extLst xmlns:c16r2="http://schemas.microsoft.com/office/drawing/2015/06/chart">
            <c:ext xmlns:c16="http://schemas.microsoft.com/office/drawing/2014/chart" uri="{C3380CC4-5D6E-409C-BE32-E72D297353CC}">
              <c16:uniqueId val="{00000001-4A26-4189-BD7E-C8C949409679}"/>
            </c:ext>
          </c:extLst>
        </c:ser>
        <c:ser>
          <c:idx val="2"/>
          <c:order val="2"/>
          <c:tx>
            <c:strRef>
              <c:f>'8.12'!$L$42</c:f>
              <c:strCache>
                <c:ptCount val="1"/>
                <c:pt idx="0">
                  <c:v>Dodávky tepla</c:v>
                </c:pt>
              </c:strCache>
            </c:strRef>
          </c:tx>
          <c:invertIfNegative val="0"/>
          <c:val>
            <c:numRef>
              <c:f>'8.12'!$M$42</c:f>
              <c:numCache>
                <c:formatCode>0.0%</c:formatCode>
                <c:ptCount val="1"/>
                <c:pt idx="0">
                  <c:v>0.22815763587218035</c:v>
                </c:pt>
              </c:numCache>
            </c:numRef>
          </c:val>
          <c:extLst xmlns:c16r2="http://schemas.microsoft.com/office/drawing/2015/06/chart">
            <c:ext xmlns:c16="http://schemas.microsoft.com/office/drawing/2014/chart" uri="{C3380CC4-5D6E-409C-BE32-E72D297353CC}">
              <c16:uniqueId val="{00000002-4A26-4189-BD7E-C8C949409679}"/>
            </c:ext>
          </c:extLst>
        </c:ser>
        <c:dLbls>
          <c:showLegendKey val="0"/>
          <c:showVal val="0"/>
          <c:showCatName val="0"/>
          <c:showSerName val="0"/>
          <c:showPercent val="0"/>
          <c:showBubbleSize val="0"/>
        </c:dLbls>
        <c:gapWidth val="150"/>
        <c:axId val="169794944"/>
        <c:axId val="169796736"/>
      </c:barChart>
      <c:catAx>
        <c:axId val="169794944"/>
        <c:scaling>
          <c:orientation val="maxMin"/>
        </c:scaling>
        <c:delete val="0"/>
        <c:axPos val="l"/>
        <c:numFmt formatCode="General" sourceLinked="1"/>
        <c:majorTickMark val="none"/>
        <c:minorTickMark val="none"/>
        <c:tickLblPos val="none"/>
        <c:crossAx val="169796736"/>
        <c:crosses val="autoZero"/>
        <c:auto val="1"/>
        <c:lblAlgn val="ctr"/>
        <c:lblOffset val="100"/>
        <c:noMultiLvlLbl val="0"/>
      </c:catAx>
      <c:valAx>
        <c:axId val="1697967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979494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550846023688664"/>
          <c:y val="4.3823585027139962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Duben</c:v>
                </c:pt>
                <c:pt idx="1">
                  <c:v>Květen</c:v>
                </c:pt>
                <c:pt idx="2">
                  <c:v>Červen</c:v>
                </c:pt>
              </c:strCache>
            </c:strRef>
          </c:cat>
          <c:val>
            <c:numRef>
              <c:f>'8.12'!$L$10:$N$10</c:f>
              <c:numCache>
                <c:formatCode>#,##0.0</c:formatCode>
                <c:ptCount val="3"/>
                <c:pt idx="0">
                  <c:v>88825.392999999996</c:v>
                </c:pt>
                <c:pt idx="1">
                  <c:v>80872.441999999995</c:v>
                </c:pt>
                <c:pt idx="2">
                  <c:v>33806.241000000002</c:v>
                </c:pt>
              </c:numCache>
            </c:numRef>
          </c:val>
          <c:extLst xmlns:c16r2="http://schemas.microsoft.com/office/drawing/2015/06/chart">
            <c:ext xmlns:c16="http://schemas.microsoft.com/office/drawing/2014/chart" uri="{C3380CC4-5D6E-409C-BE32-E72D297353CC}">
              <c16:uniqueId val="{00000000-EE6D-4FF2-A84D-EF8DEBB12288}"/>
            </c:ext>
          </c:extLst>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Duben</c:v>
                </c:pt>
                <c:pt idx="1">
                  <c:v>Květen</c:v>
                </c:pt>
                <c:pt idx="2">
                  <c:v>Červen</c:v>
                </c:pt>
              </c:strCache>
            </c:strRef>
          </c:cat>
          <c:val>
            <c:numRef>
              <c:f>'8.12'!$L$11:$N$11</c:f>
              <c:numCache>
                <c:formatCode>#,##0.0</c:formatCode>
                <c:ptCount val="3"/>
                <c:pt idx="0">
                  <c:v>3512.1729999999998</c:v>
                </c:pt>
                <c:pt idx="1">
                  <c:v>3287.5150000000003</c:v>
                </c:pt>
                <c:pt idx="2">
                  <c:v>1913.5820000000001</c:v>
                </c:pt>
              </c:numCache>
            </c:numRef>
          </c:val>
          <c:extLst xmlns:c16r2="http://schemas.microsoft.com/office/drawing/2015/06/chart">
            <c:ext xmlns:c16="http://schemas.microsoft.com/office/drawing/2014/chart" uri="{C3380CC4-5D6E-409C-BE32-E72D297353CC}">
              <c16:uniqueId val="{00000001-EE6D-4FF2-A84D-EF8DEBB12288}"/>
            </c:ext>
          </c:extLst>
        </c:ser>
        <c:ser>
          <c:idx val="2"/>
          <c:order val="2"/>
          <c:tx>
            <c:strRef>
              <c:f>'8.12'!$K$12</c:f>
              <c:strCache>
                <c:ptCount val="1"/>
                <c:pt idx="0">
                  <c:v>Černé uhlí</c:v>
                </c:pt>
              </c:strCache>
            </c:strRef>
          </c:tx>
          <c:spPr>
            <a:solidFill>
              <a:schemeClr val="tx1"/>
            </a:solidFill>
          </c:spPr>
          <c:invertIfNegative val="0"/>
          <c:cat>
            <c:strRef>
              <c:f>'8.12'!$L$9:$N$9</c:f>
              <c:strCache>
                <c:ptCount val="3"/>
                <c:pt idx="0">
                  <c:v>Duben</c:v>
                </c:pt>
                <c:pt idx="1">
                  <c:v>Květen</c:v>
                </c:pt>
                <c:pt idx="2">
                  <c:v>Červen</c:v>
                </c:pt>
              </c:strCache>
            </c:strRef>
          </c:cat>
          <c:val>
            <c:numRef>
              <c:f>'8.12'!$L$12:$N$12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EE6D-4FF2-A84D-EF8DEBB12288}"/>
            </c:ext>
          </c:extLst>
        </c:ser>
        <c:ser>
          <c:idx val="3"/>
          <c:order val="3"/>
          <c:tx>
            <c:strRef>
              <c:f>'8.12'!$K$13</c:f>
              <c:strCache>
                <c:ptCount val="1"/>
                <c:pt idx="0">
                  <c:v>Elektrická energie</c:v>
                </c:pt>
              </c:strCache>
            </c:strRef>
          </c:tx>
          <c:invertIfNegative val="0"/>
          <c:cat>
            <c:strRef>
              <c:f>'8.12'!$L$9:$N$9</c:f>
              <c:strCache>
                <c:ptCount val="3"/>
                <c:pt idx="0">
                  <c:v>Duben</c:v>
                </c:pt>
                <c:pt idx="1">
                  <c:v>Květen</c:v>
                </c:pt>
                <c:pt idx="2">
                  <c:v>Červen</c:v>
                </c:pt>
              </c:strCache>
            </c:strRef>
          </c:cat>
          <c:val>
            <c:numRef>
              <c:f>'8.12'!$L$13:$N$13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EE6D-4FF2-A84D-EF8DEBB12288}"/>
            </c:ext>
          </c:extLst>
        </c:ser>
        <c:ser>
          <c:idx val="4"/>
          <c:order val="4"/>
          <c:tx>
            <c:strRef>
              <c:f>'8.12'!$K$14</c:f>
              <c:strCache>
                <c:ptCount val="1"/>
                <c:pt idx="0">
                  <c:v>Energie prostředí (tepelné čerpadlo)</c:v>
                </c:pt>
              </c:strCache>
            </c:strRef>
          </c:tx>
          <c:invertIfNegative val="0"/>
          <c:cat>
            <c:strRef>
              <c:f>'8.12'!$L$9:$N$9</c:f>
              <c:strCache>
                <c:ptCount val="3"/>
                <c:pt idx="0">
                  <c:v>Duben</c:v>
                </c:pt>
                <c:pt idx="1">
                  <c:v>Květen</c:v>
                </c:pt>
                <c:pt idx="2">
                  <c:v>Červen</c:v>
                </c:pt>
              </c:strCache>
            </c:strRef>
          </c:cat>
          <c:val>
            <c:numRef>
              <c:f>'8.12'!$L$14:$N$14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EE6D-4FF2-A84D-EF8DEBB12288}"/>
            </c:ext>
          </c:extLst>
        </c:ser>
        <c:ser>
          <c:idx val="5"/>
          <c:order val="5"/>
          <c:tx>
            <c:strRef>
              <c:f>'8.12'!$K$15</c:f>
              <c:strCache>
                <c:ptCount val="1"/>
                <c:pt idx="0">
                  <c:v>Energie Slunce (solární kolektor)</c:v>
                </c:pt>
              </c:strCache>
            </c:strRef>
          </c:tx>
          <c:invertIfNegative val="0"/>
          <c:cat>
            <c:strRef>
              <c:f>'8.12'!$L$9:$N$9</c:f>
              <c:strCache>
                <c:ptCount val="3"/>
                <c:pt idx="0">
                  <c:v>Duben</c:v>
                </c:pt>
                <c:pt idx="1">
                  <c:v>Květen</c:v>
                </c:pt>
                <c:pt idx="2">
                  <c:v>Červen</c:v>
                </c:pt>
              </c:strCache>
            </c:strRef>
          </c:cat>
          <c:val>
            <c:numRef>
              <c:f>'8.12'!$L$15:$N$15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EE6D-4FF2-A84D-EF8DEBB12288}"/>
            </c:ext>
          </c:extLst>
        </c:ser>
        <c:ser>
          <c:idx val="6"/>
          <c:order val="6"/>
          <c:tx>
            <c:strRef>
              <c:f>'8.12'!$K$16</c:f>
              <c:strCache>
                <c:ptCount val="1"/>
                <c:pt idx="0">
                  <c:v>Hnědé uhlí</c:v>
                </c:pt>
              </c:strCache>
            </c:strRef>
          </c:tx>
          <c:spPr>
            <a:solidFill>
              <a:srgbClr val="6E4932"/>
            </a:solidFill>
          </c:spPr>
          <c:invertIfNegative val="0"/>
          <c:cat>
            <c:strRef>
              <c:f>'8.12'!$L$9:$N$9</c:f>
              <c:strCache>
                <c:ptCount val="3"/>
                <c:pt idx="0">
                  <c:v>Duben</c:v>
                </c:pt>
                <c:pt idx="1">
                  <c:v>Květen</c:v>
                </c:pt>
                <c:pt idx="2">
                  <c:v>Červen</c:v>
                </c:pt>
              </c:strCache>
            </c:strRef>
          </c:cat>
          <c:val>
            <c:numRef>
              <c:f>'8.12'!$L$16:$N$16</c:f>
              <c:numCache>
                <c:formatCode>#,##0.0</c:formatCode>
                <c:ptCount val="3"/>
                <c:pt idx="0">
                  <c:v>913776.52</c:v>
                </c:pt>
                <c:pt idx="1">
                  <c:v>748460.91399999999</c:v>
                </c:pt>
                <c:pt idx="2">
                  <c:v>375685.82100000005</c:v>
                </c:pt>
              </c:numCache>
            </c:numRef>
          </c:val>
          <c:extLst xmlns:c16r2="http://schemas.microsoft.com/office/drawing/2015/06/chart">
            <c:ext xmlns:c16="http://schemas.microsoft.com/office/drawing/2014/chart" uri="{C3380CC4-5D6E-409C-BE32-E72D297353CC}">
              <c16:uniqueId val="{00000006-EE6D-4FF2-A84D-EF8DEBB12288}"/>
            </c:ext>
          </c:extLst>
        </c:ser>
        <c:ser>
          <c:idx val="7"/>
          <c:order val="7"/>
          <c:tx>
            <c:strRef>
              <c:f>'8.12'!$K$17</c:f>
              <c:strCache>
                <c:ptCount val="1"/>
                <c:pt idx="0">
                  <c:v>Jaderné palivo</c:v>
                </c:pt>
              </c:strCache>
            </c:strRef>
          </c:tx>
          <c:invertIfNegative val="0"/>
          <c:cat>
            <c:strRef>
              <c:f>'8.12'!$L$9:$N$9</c:f>
              <c:strCache>
                <c:ptCount val="3"/>
                <c:pt idx="0">
                  <c:v>Duben</c:v>
                </c:pt>
                <c:pt idx="1">
                  <c:v>Květen</c:v>
                </c:pt>
                <c:pt idx="2">
                  <c:v>Červen</c:v>
                </c:pt>
              </c:strCache>
            </c:strRef>
          </c:cat>
          <c:val>
            <c:numRef>
              <c:f>'8.12'!$L$17:$N$17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EE6D-4FF2-A84D-EF8DEBB12288}"/>
            </c:ext>
          </c:extLst>
        </c:ser>
        <c:ser>
          <c:idx val="8"/>
          <c:order val="8"/>
          <c:tx>
            <c:strRef>
              <c:f>'8.12'!$K$18</c:f>
              <c:strCache>
                <c:ptCount val="1"/>
                <c:pt idx="0">
                  <c:v>Koks</c:v>
                </c:pt>
              </c:strCache>
            </c:strRef>
          </c:tx>
          <c:invertIfNegative val="0"/>
          <c:cat>
            <c:strRef>
              <c:f>'8.12'!$L$9:$N$9</c:f>
              <c:strCache>
                <c:ptCount val="3"/>
                <c:pt idx="0">
                  <c:v>Duben</c:v>
                </c:pt>
                <c:pt idx="1">
                  <c:v>Květen</c:v>
                </c:pt>
                <c:pt idx="2">
                  <c:v>Červen</c:v>
                </c:pt>
              </c:strCache>
            </c:strRef>
          </c:cat>
          <c:val>
            <c:numRef>
              <c:f>'8.12'!$L$18:$N$18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EE6D-4FF2-A84D-EF8DEBB12288}"/>
            </c:ext>
          </c:extLst>
        </c:ser>
        <c:ser>
          <c:idx val="9"/>
          <c:order val="9"/>
          <c:tx>
            <c:strRef>
              <c:f>'8.12'!$K$19</c:f>
              <c:strCache>
                <c:ptCount val="1"/>
                <c:pt idx="0">
                  <c:v>Odpadní teplo</c:v>
                </c:pt>
              </c:strCache>
            </c:strRef>
          </c:tx>
          <c:invertIfNegative val="0"/>
          <c:cat>
            <c:strRef>
              <c:f>'8.12'!$L$9:$N$9</c:f>
              <c:strCache>
                <c:ptCount val="3"/>
                <c:pt idx="0">
                  <c:v>Duben</c:v>
                </c:pt>
                <c:pt idx="1">
                  <c:v>Květen</c:v>
                </c:pt>
                <c:pt idx="2">
                  <c:v>Červen</c:v>
                </c:pt>
              </c:strCache>
            </c:strRef>
          </c:cat>
          <c:val>
            <c:numRef>
              <c:f>'8.12'!$L$19:$N$19</c:f>
              <c:numCache>
                <c:formatCode>#,##0.0</c:formatCode>
                <c:ptCount val="3"/>
                <c:pt idx="0">
                  <c:v>4958.8</c:v>
                </c:pt>
                <c:pt idx="1">
                  <c:v>9242.7999999999993</c:v>
                </c:pt>
                <c:pt idx="2">
                  <c:v>13108.54</c:v>
                </c:pt>
              </c:numCache>
            </c:numRef>
          </c:val>
          <c:extLst xmlns:c16r2="http://schemas.microsoft.com/office/drawing/2015/06/chart">
            <c:ext xmlns:c16="http://schemas.microsoft.com/office/drawing/2014/chart" uri="{C3380CC4-5D6E-409C-BE32-E72D297353CC}">
              <c16:uniqueId val="{00000009-EE6D-4FF2-A84D-EF8DEBB12288}"/>
            </c:ext>
          </c:extLst>
        </c:ser>
        <c:ser>
          <c:idx val="10"/>
          <c:order val="10"/>
          <c:tx>
            <c:strRef>
              <c:f>'8.12'!$K$20</c:f>
              <c:strCache>
                <c:ptCount val="1"/>
                <c:pt idx="0">
                  <c:v>Ostatní kapalná paliva</c:v>
                </c:pt>
              </c:strCache>
            </c:strRef>
          </c:tx>
          <c:invertIfNegative val="0"/>
          <c:cat>
            <c:strRef>
              <c:f>'8.12'!$L$9:$N$9</c:f>
              <c:strCache>
                <c:ptCount val="3"/>
                <c:pt idx="0">
                  <c:v>Duben</c:v>
                </c:pt>
                <c:pt idx="1">
                  <c:v>Květen</c:v>
                </c:pt>
                <c:pt idx="2">
                  <c:v>Červen</c:v>
                </c:pt>
              </c:strCache>
            </c:strRef>
          </c:cat>
          <c:val>
            <c:numRef>
              <c:f>'8.12'!$L$20:$N$20</c:f>
              <c:numCache>
                <c:formatCode>#,##0.0</c:formatCode>
                <c:ptCount val="3"/>
                <c:pt idx="0">
                  <c:v>1117.838</c:v>
                </c:pt>
                <c:pt idx="1">
                  <c:v>920.12599999999998</c:v>
                </c:pt>
                <c:pt idx="2">
                  <c:v>750.80899999999997</c:v>
                </c:pt>
              </c:numCache>
            </c:numRef>
          </c:val>
          <c:extLst xmlns:c16r2="http://schemas.microsoft.com/office/drawing/2015/06/chart">
            <c:ext xmlns:c16="http://schemas.microsoft.com/office/drawing/2014/chart" uri="{C3380CC4-5D6E-409C-BE32-E72D297353CC}">
              <c16:uniqueId val="{0000000A-EE6D-4FF2-A84D-EF8DEBB12288}"/>
            </c:ext>
          </c:extLst>
        </c:ser>
        <c:ser>
          <c:idx val="11"/>
          <c:order val="11"/>
          <c:tx>
            <c:strRef>
              <c:f>'8.12'!$K$21</c:f>
              <c:strCache>
                <c:ptCount val="1"/>
                <c:pt idx="0">
                  <c:v>Ostatní pevná paliva</c:v>
                </c:pt>
              </c:strCache>
            </c:strRef>
          </c:tx>
          <c:invertIfNegative val="0"/>
          <c:cat>
            <c:strRef>
              <c:f>'8.12'!$L$9:$N$9</c:f>
              <c:strCache>
                <c:ptCount val="3"/>
                <c:pt idx="0">
                  <c:v>Duben</c:v>
                </c:pt>
                <c:pt idx="1">
                  <c:v>Květen</c:v>
                </c:pt>
                <c:pt idx="2">
                  <c:v>Červen</c:v>
                </c:pt>
              </c:strCache>
            </c:strRef>
          </c:cat>
          <c:val>
            <c:numRef>
              <c:f>'8.12'!$L$21:$N$21</c:f>
              <c:numCache>
                <c:formatCode>#,##0.0</c:formatCode>
                <c:ptCount val="3"/>
                <c:pt idx="0">
                  <c:v>8923.6416658324724</c:v>
                </c:pt>
                <c:pt idx="1">
                  <c:v>7547.2623428074003</c:v>
                </c:pt>
                <c:pt idx="2">
                  <c:v>6676.1382892824704</c:v>
                </c:pt>
              </c:numCache>
            </c:numRef>
          </c:val>
          <c:extLst xmlns:c16r2="http://schemas.microsoft.com/office/drawing/2015/06/chart">
            <c:ext xmlns:c16="http://schemas.microsoft.com/office/drawing/2014/chart" uri="{C3380CC4-5D6E-409C-BE32-E72D297353CC}">
              <c16:uniqueId val="{0000000B-EE6D-4FF2-A84D-EF8DEBB12288}"/>
            </c:ext>
          </c:extLst>
        </c:ser>
        <c:ser>
          <c:idx val="12"/>
          <c:order val="12"/>
          <c:tx>
            <c:strRef>
              <c:f>'8.12'!$K$22</c:f>
              <c:strCache>
                <c:ptCount val="1"/>
                <c:pt idx="0">
                  <c:v>Ostatní plyny</c:v>
                </c:pt>
              </c:strCache>
            </c:strRef>
          </c:tx>
          <c:invertIfNegative val="0"/>
          <c:cat>
            <c:strRef>
              <c:f>'8.12'!$L$9:$N$9</c:f>
              <c:strCache>
                <c:ptCount val="3"/>
                <c:pt idx="0">
                  <c:v>Duben</c:v>
                </c:pt>
                <c:pt idx="1">
                  <c:v>Květen</c:v>
                </c:pt>
                <c:pt idx="2">
                  <c:v>Červen</c:v>
                </c:pt>
              </c:strCache>
            </c:strRef>
          </c:cat>
          <c:val>
            <c:numRef>
              <c:f>'8.12'!$L$22:$N$22</c:f>
              <c:numCache>
                <c:formatCode>#,##0.0</c:formatCode>
                <c:ptCount val="3"/>
                <c:pt idx="0">
                  <c:v>19392.79</c:v>
                </c:pt>
                <c:pt idx="1">
                  <c:v>23208.382000000001</c:v>
                </c:pt>
                <c:pt idx="2">
                  <c:v>54726.360000000008</c:v>
                </c:pt>
              </c:numCache>
            </c:numRef>
          </c:val>
          <c:extLst xmlns:c16r2="http://schemas.microsoft.com/office/drawing/2015/06/chart">
            <c:ext xmlns:c16="http://schemas.microsoft.com/office/drawing/2014/chart" uri="{C3380CC4-5D6E-409C-BE32-E72D297353CC}">
              <c16:uniqueId val="{0000000C-EE6D-4FF2-A84D-EF8DEBB12288}"/>
            </c:ext>
          </c:extLst>
        </c:ser>
        <c:ser>
          <c:idx val="13"/>
          <c:order val="13"/>
          <c:tx>
            <c:strRef>
              <c:f>'8.12'!$K$23</c:f>
              <c:strCache>
                <c:ptCount val="1"/>
                <c:pt idx="0">
                  <c:v>Ostatní</c:v>
                </c:pt>
              </c:strCache>
            </c:strRef>
          </c:tx>
          <c:invertIfNegative val="0"/>
          <c:cat>
            <c:strRef>
              <c:f>'8.12'!$L$9:$N$9</c:f>
              <c:strCache>
                <c:ptCount val="3"/>
                <c:pt idx="0">
                  <c:v>Duben</c:v>
                </c:pt>
                <c:pt idx="1">
                  <c:v>Květen</c:v>
                </c:pt>
                <c:pt idx="2">
                  <c:v>Červen</c:v>
                </c:pt>
              </c:strCache>
            </c:strRef>
          </c:cat>
          <c:val>
            <c:numRef>
              <c:f>'8.12'!$L$23:$N$23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EE6D-4FF2-A84D-EF8DEBB12288}"/>
            </c:ext>
          </c:extLst>
        </c:ser>
        <c:ser>
          <c:idx val="14"/>
          <c:order val="14"/>
          <c:tx>
            <c:strRef>
              <c:f>'8.12'!$K$24</c:f>
              <c:strCache>
                <c:ptCount val="1"/>
                <c:pt idx="0">
                  <c:v>Topné oleje</c:v>
                </c:pt>
              </c:strCache>
            </c:strRef>
          </c:tx>
          <c:invertIfNegative val="0"/>
          <c:cat>
            <c:strRef>
              <c:f>'8.12'!$L$9:$N$9</c:f>
              <c:strCache>
                <c:ptCount val="3"/>
                <c:pt idx="0">
                  <c:v>Duben</c:v>
                </c:pt>
                <c:pt idx="1">
                  <c:v>Květen</c:v>
                </c:pt>
                <c:pt idx="2">
                  <c:v>Červen</c:v>
                </c:pt>
              </c:strCache>
            </c:strRef>
          </c:cat>
          <c:val>
            <c:numRef>
              <c:f>'8.12'!$L$24:$N$24</c:f>
              <c:numCache>
                <c:formatCode>#,##0.0</c:formatCode>
                <c:ptCount val="3"/>
                <c:pt idx="0">
                  <c:v>217.10000000000002</c:v>
                </c:pt>
                <c:pt idx="1">
                  <c:v>161.19999999999999</c:v>
                </c:pt>
                <c:pt idx="2">
                  <c:v>46.900000000000006</c:v>
                </c:pt>
              </c:numCache>
            </c:numRef>
          </c:val>
          <c:extLst xmlns:c16r2="http://schemas.microsoft.com/office/drawing/2015/06/chart">
            <c:ext xmlns:c16="http://schemas.microsoft.com/office/drawing/2014/chart" uri="{C3380CC4-5D6E-409C-BE32-E72D297353CC}">
              <c16:uniqueId val="{0000000E-EE6D-4FF2-A84D-EF8DEBB12288}"/>
            </c:ext>
          </c:extLst>
        </c:ser>
        <c:ser>
          <c:idx val="15"/>
          <c:order val="15"/>
          <c:tx>
            <c:strRef>
              <c:f>'8.12'!$K$25</c:f>
              <c:strCache>
                <c:ptCount val="1"/>
                <c:pt idx="0">
                  <c:v>Zemní plyn</c:v>
                </c:pt>
              </c:strCache>
            </c:strRef>
          </c:tx>
          <c:spPr>
            <a:solidFill>
              <a:srgbClr val="EBE600"/>
            </a:solidFill>
          </c:spPr>
          <c:invertIfNegative val="0"/>
          <c:cat>
            <c:strRef>
              <c:f>'8.12'!$L$9:$N$9</c:f>
              <c:strCache>
                <c:ptCount val="3"/>
                <c:pt idx="0">
                  <c:v>Duben</c:v>
                </c:pt>
                <c:pt idx="1">
                  <c:v>Květen</c:v>
                </c:pt>
                <c:pt idx="2">
                  <c:v>Červen</c:v>
                </c:pt>
              </c:strCache>
            </c:strRef>
          </c:cat>
          <c:val>
            <c:numRef>
              <c:f>'8.12'!$L$25:$N$25</c:f>
              <c:numCache>
                <c:formatCode>#,##0.0</c:formatCode>
                <c:ptCount val="3"/>
                <c:pt idx="0">
                  <c:v>369077.87033416744</c:v>
                </c:pt>
                <c:pt idx="1">
                  <c:v>302675.57965719257</c:v>
                </c:pt>
                <c:pt idx="2">
                  <c:v>282198.46771071758</c:v>
                </c:pt>
              </c:numCache>
            </c:numRef>
          </c:val>
          <c:extLst xmlns:c16r2="http://schemas.microsoft.com/office/drawing/2015/06/chart">
            <c:ext xmlns:c16="http://schemas.microsoft.com/office/drawing/2014/chart" uri="{C3380CC4-5D6E-409C-BE32-E72D297353CC}">
              <c16:uniqueId val="{0000000F-EE6D-4FF2-A84D-EF8DEBB12288}"/>
            </c:ext>
          </c:extLst>
        </c:ser>
        <c:dLbls>
          <c:showLegendKey val="0"/>
          <c:showVal val="0"/>
          <c:showCatName val="0"/>
          <c:showSerName val="0"/>
          <c:showPercent val="0"/>
          <c:showBubbleSize val="0"/>
        </c:dLbls>
        <c:gapWidth val="150"/>
        <c:overlap val="100"/>
        <c:axId val="170212736"/>
        <c:axId val="170222720"/>
      </c:barChart>
      <c:catAx>
        <c:axId val="170212736"/>
        <c:scaling>
          <c:orientation val="minMax"/>
        </c:scaling>
        <c:delete val="0"/>
        <c:axPos val="b"/>
        <c:numFmt formatCode="General" sourceLinked="1"/>
        <c:majorTickMark val="none"/>
        <c:minorTickMark val="none"/>
        <c:tickLblPos val="nextTo"/>
        <c:txPr>
          <a:bodyPr/>
          <a:lstStyle/>
          <a:p>
            <a:pPr>
              <a:defRPr sz="900"/>
            </a:pPr>
            <a:endParaRPr lang="cs-CZ"/>
          </a:p>
        </c:txPr>
        <c:crossAx val="170222720"/>
        <c:crosses val="autoZero"/>
        <c:auto val="1"/>
        <c:lblAlgn val="ctr"/>
        <c:lblOffset val="100"/>
        <c:noMultiLvlLbl val="0"/>
      </c:catAx>
      <c:valAx>
        <c:axId val="1702227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02127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AF25-484B-92F1-8EF446706F13}"/>
              </c:ext>
            </c:extLst>
          </c:dPt>
          <c:cat>
            <c:numRef>
              <c:f>'8.12'!$O$28:$O$35</c:f>
              <c:numCache>
                <c:formatCode>#,##0.0</c:formatCode>
                <c:ptCount val="8"/>
              </c:numCache>
            </c:numRef>
          </c:cat>
          <c:val>
            <c:numRef>
              <c:f>'8.12'!$J$28:$J$35</c:f>
              <c:numCache>
                <c:formatCode>0.0</c:formatCode>
                <c:ptCount val="8"/>
              </c:numCache>
            </c:numRef>
          </c:val>
          <c:extLst xmlns:c16r2="http://schemas.microsoft.com/office/drawing/2015/06/chart">
            <c:ext xmlns:c16="http://schemas.microsoft.com/office/drawing/2014/chart" uri="{C3380CC4-5D6E-409C-BE32-E72D297353CC}">
              <c16:uniqueId val="{00000001-AF25-484B-92F1-8EF446706F13}"/>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extLst xmlns:c16r2="http://schemas.microsoft.com/office/drawing/2015/06/chart">
            <c:ext xmlns:c16="http://schemas.microsoft.com/office/drawing/2014/chart" uri="{C3380CC4-5D6E-409C-BE32-E72D297353CC}">
              <c16:uniqueId val="{00000000-BF8D-462D-A977-427E6967AD97}"/>
            </c:ext>
          </c:extLst>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extLst xmlns:c16r2="http://schemas.microsoft.com/office/drawing/2015/06/chart">
            <c:ext xmlns:c16="http://schemas.microsoft.com/office/drawing/2014/chart" uri="{C3380CC4-5D6E-409C-BE32-E72D297353CC}">
              <c16:uniqueId val="{00000001-BF8D-462D-A977-427E6967AD97}"/>
            </c:ext>
          </c:extLst>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extLst xmlns:c16r2="http://schemas.microsoft.com/office/drawing/2015/06/chart">
            <c:ext xmlns:c16="http://schemas.microsoft.com/office/drawing/2014/chart" uri="{C3380CC4-5D6E-409C-BE32-E72D297353CC}">
              <c16:uniqueId val="{00000002-BF8D-462D-A977-427E6967AD97}"/>
            </c:ext>
          </c:extLst>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extLst xmlns:c16r2="http://schemas.microsoft.com/office/drawing/2015/06/chart">
            <c:ext xmlns:c16="http://schemas.microsoft.com/office/drawing/2014/chart" uri="{C3380CC4-5D6E-409C-BE32-E72D297353CC}">
              <c16:uniqueId val="{00000003-BF8D-462D-A977-427E6967AD97}"/>
            </c:ext>
          </c:extLst>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extLst xmlns:c16r2="http://schemas.microsoft.com/office/drawing/2015/06/chart">
            <c:ext xmlns:c16="http://schemas.microsoft.com/office/drawing/2014/chart" uri="{C3380CC4-5D6E-409C-BE32-E72D297353CC}">
              <c16:uniqueId val="{00000004-BF8D-462D-A977-427E6967AD97}"/>
            </c:ext>
          </c:extLst>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extLst xmlns:c16r2="http://schemas.microsoft.com/office/drawing/2015/06/chart">
            <c:ext xmlns:c16="http://schemas.microsoft.com/office/drawing/2014/chart" uri="{C3380CC4-5D6E-409C-BE32-E72D297353CC}">
              <c16:uniqueId val="{00000005-BF8D-462D-A977-427E6967AD97}"/>
            </c:ext>
          </c:extLst>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extLst xmlns:c16r2="http://schemas.microsoft.com/office/drawing/2015/06/chart">
            <c:ext xmlns:c16="http://schemas.microsoft.com/office/drawing/2014/chart" uri="{C3380CC4-5D6E-409C-BE32-E72D297353CC}">
              <c16:uniqueId val="{00000006-BF8D-462D-A977-427E6967AD97}"/>
            </c:ext>
          </c:extLst>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extLst xmlns:c16r2="http://schemas.microsoft.com/office/drawing/2015/06/chart">
            <c:ext xmlns:c16="http://schemas.microsoft.com/office/drawing/2014/chart" uri="{C3380CC4-5D6E-409C-BE32-E72D297353CC}">
              <c16:uniqueId val="{00000007-BF8D-462D-A977-427E6967AD97}"/>
            </c:ext>
          </c:extLst>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extLst xmlns:c16r2="http://schemas.microsoft.com/office/drawing/2015/06/chart">
            <c:ext xmlns:c16="http://schemas.microsoft.com/office/drawing/2014/chart" uri="{C3380CC4-5D6E-409C-BE32-E72D297353CC}">
              <c16:uniqueId val="{00000008-BF8D-462D-A977-427E6967AD97}"/>
            </c:ext>
          </c:extLst>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extLst xmlns:c16r2="http://schemas.microsoft.com/office/drawing/2015/06/chart">
            <c:ext xmlns:c16="http://schemas.microsoft.com/office/drawing/2014/chart" uri="{C3380CC4-5D6E-409C-BE32-E72D297353CC}">
              <c16:uniqueId val="{00000009-BF8D-462D-A977-427E6967AD97}"/>
            </c:ext>
          </c:extLst>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extLst xmlns:c16r2="http://schemas.microsoft.com/office/drawing/2015/06/chart">
            <c:ext xmlns:c16="http://schemas.microsoft.com/office/drawing/2014/chart" uri="{C3380CC4-5D6E-409C-BE32-E72D297353CC}">
              <c16:uniqueId val="{0000000A-BF8D-462D-A977-427E6967AD97}"/>
            </c:ext>
          </c:extLst>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extLst xmlns:c16r2="http://schemas.microsoft.com/office/drawing/2015/06/chart">
            <c:ext xmlns:c16="http://schemas.microsoft.com/office/drawing/2014/chart" uri="{C3380CC4-5D6E-409C-BE32-E72D297353CC}">
              <c16:uniqueId val="{0000000B-BF8D-462D-A977-427E6967AD97}"/>
            </c:ext>
          </c:extLst>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extLst xmlns:c16r2="http://schemas.microsoft.com/office/drawing/2015/06/chart">
            <c:ext xmlns:c16="http://schemas.microsoft.com/office/drawing/2014/chart" uri="{C3380CC4-5D6E-409C-BE32-E72D297353CC}">
              <c16:uniqueId val="{0000000C-BF8D-462D-A977-427E6967AD97}"/>
            </c:ext>
          </c:extLst>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extLst xmlns:c16r2="http://schemas.microsoft.com/office/drawing/2015/06/chart">
            <c:ext xmlns:c16="http://schemas.microsoft.com/office/drawing/2014/chart" uri="{C3380CC4-5D6E-409C-BE32-E72D297353CC}">
              <c16:uniqueId val="{0000000D-BF8D-462D-A977-427E6967AD97}"/>
            </c:ext>
          </c:extLst>
        </c:ser>
        <c:dLbls>
          <c:showLegendKey val="0"/>
          <c:showVal val="0"/>
          <c:showCatName val="0"/>
          <c:showSerName val="0"/>
          <c:showPercent val="0"/>
          <c:showBubbleSize val="0"/>
        </c:dLbls>
        <c:gapWidth val="150"/>
        <c:axId val="158743552"/>
        <c:axId val="158765824"/>
      </c:barChart>
      <c:catAx>
        <c:axId val="158743552"/>
        <c:scaling>
          <c:orientation val="minMax"/>
        </c:scaling>
        <c:delete val="1"/>
        <c:axPos val="b"/>
        <c:numFmt formatCode="General" sourceLinked="1"/>
        <c:majorTickMark val="out"/>
        <c:minorTickMark val="none"/>
        <c:tickLblPos val="nextTo"/>
        <c:crossAx val="158765824"/>
        <c:crosses val="autoZero"/>
        <c:auto val="1"/>
        <c:lblAlgn val="ctr"/>
        <c:lblOffset val="100"/>
        <c:noMultiLvlLbl val="0"/>
      </c:catAx>
      <c:valAx>
        <c:axId val="158765824"/>
        <c:scaling>
          <c:orientation val="minMax"/>
        </c:scaling>
        <c:delete val="1"/>
        <c:axPos val="l"/>
        <c:numFmt formatCode="General" sourceLinked="1"/>
        <c:majorTickMark val="out"/>
        <c:minorTickMark val="none"/>
        <c:tickLblPos val="nextTo"/>
        <c:crossAx val="1587435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0AB6-4789-99FE-040A7D52FAF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0AB6-4789-99FE-040A7D52FAF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0AB6-4789-99FE-040A7D52FAF1}"/>
              </c:ext>
            </c:extLst>
          </c:dPt>
          <c:dPt>
            <c:idx val="5"/>
            <c:bubble3D val="0"/>
            <c:extLst xmlns:c16r2="http://schemas.microsoft.com/office/drawing/2015/06/chart">
              <c:ext xmlns:c16="http://schemas.microsoft.com/office/drawing/2014/chart" uri="{C3380CC4-5D6E-409C-BE32-E72D297353CC}">
                <c16:uniqueId val="{00000006-0AB6-4789-99FE-040A7D52FAF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0AB6-4789-99FE-040A7D52FAF1}"/>
              </c:ext>
            </c:extLst>
          </c:dPt>
          <c:dPt>
            <c:idx val="7"/>
            <c:bubble3D val="0"/>
            <c:extLst xmlns:c16r2="http://schemas.microsoft.com/office/drawing/2015/06/chart">
              <c:ext xmlns:c16="http://schemas.microsoft.com/office/drawing/2014/chart" uri="{C3380CC4-5D6E-409C-BE32-E72D297353CC}">
                <c16:uniqueId val="{00000009-0AB6-4789-99FE-040A7D52FAF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0AB6-4789-99FE-040A7D52FAF1}"/>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0AB6-4789-99FE-040A7D52FAF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230611620795107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Duben</c:v>
                </c:pt>
                <c:pt idx="1">
                  <c:v>Květen</c:v>
                </c:pt>
                <c:pt idx="2">
                  <c:v>Červen</c:v>
                </c:pt>
              </c:strCache>
            </c:strRef>
          </c:cat>
          <c:val>
            <c:numRef>
              <c:f>'8.13'!$L$27:$N$27</c:f>
              <c:numCache>
                <c:formatCode>#,##0.0</c:formatCode>
                <c:ptCount val="3"/>
                <c:pt idx="0">
                  <c:v>337504.36599999998</c:v>
                </c:pt>
                <c:pt idx="1">
                  <c:v>287274.18700000003</c:v>
                </c:pt>
                <c:pt idx="2">
                  <c:v>258049.40699999998</c:v>
                </c:pt>
              </c:numCache>
            </c:numRef>
          </c:val>
          <c:extLst xmlns:c16r2="http://schemas.microsoft.com/office/drawing/2015/06/chart">
            <c:ext xmlns:c16="http://schemas.microsoft.com/office/drawing/2014/chart" uri="{C3380CC4-5D6E-409C-BE32-E72D297353CC}">
              <c16:uniqueId val="{00000000-8386-4549-91F6-92326612DADF}"/>
            </c:ext>
          </c:extLst>
        </c:ser>
        <c:ser>
          <c:idx val="1"/>
          <c:order val="1"/>
          <c:tx>
            <c:strRef>
              <c:f>'8.13'!$K$28</c:f>
              <c:strCache>
                <c:ptCount val="1"/>
                <c:pt idx="0">
                  <c:v>Energetika</c:v>
                </c:pt>
              </c:strCache>
            </c:strRef>
          </c:tx>
          <c:invertIfNegative val="0"/>
          <c:cat>
            <c:strRef>
              <c:f>'8.13'!$L$26:$N$26</c:f>
              <c:strCache>
                <c:ptCount val="3"/>
                <c:pt idx="0">
                  <c:v>Duben</c:v>
                </c:pt>
                <c:pt idx="1">
                  <c:v>Květen</c:v>
                </c:pt>
                <c:pt idx="2">
                  <c:v>Červen</c:v>
                </c:pt>
              </c:strCache>
            </c:strRef>
          </c:cat>
          <c:val>
            <c:numRef>
              <c:f>'8.13'!$L$28:$N$28</c:f>
              <c:numCache>
                <c:formatCode>#,##0.0</c:formatCode>
                <c:ptCount val="3"/>
                <c:pt idx="0">
                  <c:v>43906.734000000004</c:v>
                </c:pt>
                <c:pt idx="1">
                  <c:v>32764.513000000003</c:v>
                </c:pt>
                <c:pt idx="2">
                  <c:v>16006.376</c:v>
                </c:pt>
              </c:numCache>
            </c:numRef>
          </c:val>
          <c:extLst xmlns:c16r2="http://schemas.microsoft.com/office/drawing/2015/06/chart">
            <c:ext xmlns:c16="http://schemas.microsoft.com/office/drawing/2014/chart" uri="{C3380CC4-5D6E-409C-BE32-E72D297353CC}">
              <c16:uniqueId val="{00000001-8386-4549-91F6-92326612DADF}"/>
            </c:ext>
          </c:extLst>
        </c:ser>
        <c:ser>
          <c:idx val="2"/>
          <c:order val="2"/>
          <c:tx>
            <c:strRef>
              <c:f>'8.13'!$K$29</c:f>
              <c:strCache>
                <c:ptCount val="1"/>
                <c:pt idx="0">
                  <c:v>Doprava</c:v>
                </c:pt>
              </c:strCache>
            </c:strRef>
          </c:tx>
          <c:invertIfNegative val="0"/>
          <c:cat>
            <c:strRef>
              <c:f>'8.13'!$L$26:$N$26</c:f>
              <c:strCache>
                <c:ptCount val="3"/>
                <c:pt idx="0">
                  <c:v>Duben</c:v>
                </c:pt>
                <c:pt idx="1">
                  <c:v>Květen</c:v>
                </c:pt>
                <c:pt idx="2">
                  <c:v>Červen</c:v>
                </c:pt>
              </c:strCache>
            </c:strRef>
          </c:cat>
          <c:val>
            <c:numRef>
              <c:f>'8.13'!$L$29:$N$29</c:f>
              <c:numCache>
                <c:formatCode>#,##0.0</c:formatCode>
                <c:ptCount val="3"/>
                <c:pt idx="0">
                  <c:v>11844.24</c:v>
                </c:pt>
                <c:pt idx="1">
                  <c:v>6696.03</c:v>
                </c:pt>
                <c:pt idx="2">
                  <c:v>2043.6499999999999</c:v>
                </c:pt>
              </c:numCache>
            </c:numRef>
          </c:val>
          <c:extLst xmlns:c16r2="http://schemas.microsoft.com/office/drawing/2015/06/chart">
            <c:ext xmlns:c16="http://schemas.microsoft.com/office/drawing/2014/chart" uri="{C3380CC4-5D6E-409C-BE32-E72D297353CC}">
              <c16:uniqueId val="{00000002-8386-4549-91F6-92326612DADF}"/>
            </c:ext>
          </c:extLst>
        </c:ser>
        <c:ser>
          <c:idx val="3"/>
          <c:order val="3"/>
          <c:tx>
            <c:strRef>
              <c:f>'8.13'!$K$30</c:f>
              <c:strCache>
                <c:ptCount val="1"/>
                <c:pt idx="0">
                  <c:v>Stavebnictví</c:v>
                </c:pt>
              </c:strCache>
            </c:strRef>
          </c:tx>
          <c:invertIfNegative val="0"/>
          <c:cat>
            <c:strRef>
              <c:f>'8.13'!$L$26:$N$26</c:f>
              <c:strCache>
                <c:ptCount val="3"/>
                <c:pt idx="0">
                  <c:v>Duben</c:v>
                </c:pt>
                <c:pt idx="1">
                  <c:v>Květen</c:v>
                </c:pt>
                <c:pt idx="2">
                  <c:v>Červen</c:v>
                </c:pt>
              </c:strCache>
            </c:strRef>
          </c:cat>
          <c:val>
            <c:numRef>
              <c:f>'8.13'!$L$30:$N$30</c:f>
              <c:numCache>
                <c:formatCode>#,##0.0</c:formatCode>
                <c:ptCount val="3"/>
                <c:pt idx="0">
                  <c:v>661.77800000000002</c:v>
                </c:pt>
                <c:pt idx="1">
                  <c:v>470.31899999999996</c:v>
                </c:pt>
                <c:pt idx="2">
                  <c:v>43.677</c:v>
                </c:pt>
              </c:numCache>
            </c:numRef>
          </c:val>
          <c:extLst xmlns:c16r2="http://schemas.microsoft.com/office/drawing/2015/06/chart">
            <c:ext xmlns:c16="http://schemas.microsoft.com/office/drawing/2014/chart" uri="{C3380CC4-5D6E-409C-BE32-E72D297353CC}">
              <c16:uniqueId val="{00000003-8386-4549-91F6-92326612DADF}"/>
            </c:ext>
          </c:extLst>
        </c:ser>
        <c:ser>
          <c:idx val="4"/>
          <c:order val="4"/>
          <c:tx>
            <c:strRef>
              <c:f>'8.13'!$K$31</c:f>
              <c:strCache>
                <c:ptCount val="1"/>
                <c:pt idx="0">
                  <c:v>Zemědělství a lesnictví</c:v>
                </c:pt>
              </c:strCache>
            </c:strRef>
          </c:tx>
          <c:invertIfNegative val="0"/>
          <c:cat>
            <c:strRef>
              <c:f>'8.13'!$L$26:$N$26</c:f>
              <c:strCache>
                <c:ptCount val="3"/>
                <c:pt idx="0">
                  <c:v>Duben</c:v>
                </c:pt>
                <c:pt idx="1">
                  <c:v>Květen</c:v>
                </c:pt>
                <c:pt idx="2">
                  <c:v>Červen</c:v>
                </c:pt>
              </c:strCache>
            </c:strRef>
          </c:cat>
          <c:val>
            <c:numRef>
              <c:f>'8.13'!$L$31:$N$31</c:f>
              <c:numCache>
                <c:formatCode>#,##0.0</c:formatCode>
                <c:ptCount val="3"/>
                <c:pt idx="0">
                  <c:v>9496.56</c:v>
                </c:pt>
                <c:pt idx="1">
                  <c:v>6524.85</c:v>
                </c:pt>
                <c:pt idx="2">
                  <c:v>2225.39</c:v>
                </c:pt>
              </c:numCache>
            </c:numRef>
          </c:val>
          <c:extLst xmlns:c16r2="http://schemas.microsoft.com/office/drawing/2015/06/chart">
            <c:ext xmlns:c16="http://schemas.microsoft.com/office/drawing/2014/chart" uri="{C3380CC4-5D6E-409C-BE32-E72D297353CC}">
              <c16:uniqueId val="{00000004-8386-4549-91F6-92326612DADF}"/>
            </c:ext>
          </c:extLst>
        </c:ser>
        <c:ser>
          <c:idx val="5"/>
          <c:order val="5"/>
          <c:tx>
            <c:strRef>
              <c:f>'8.13'!$K$32</c:f>
              <c:strCache>
                <c:ptCount val="1"/>
                <c:pt idx="0">
                  <c:v>Domácnosti</c:v>
                </c:pt>
              </c:strCache>
            </c:strRef>
          </c:tx>
          <c:invertIfNegative val="0"/>
          <c:cat>
            <c:strRef>
              <c:f>'8.13'!$L$26:$N$26</c:f>
              <c:strCache>
                <c:ptCount val="3"/>
                <c:pt idx="0">
                  <c:v>Duben</c:v>
                </c:pt>
                <c:pt idx="1">
                  <c:v>Květen</c:v>
                </c:pt>
                <c:pt idx="2">
                  <c:v>Červen</c:v>
                </c:pt>
              </c:strCache>
            </c:strRef>
          </c:cat>
          <c:val>
            <c:numRef>
              <c:f>'8.13'!$L$32:$N$32</c:f>
              <c:numCache>
                <c:formatCode>#,##0.0</c:formatCode>
                <c:ptCount val="3"/>
                <c:pt idx="0">
                  <c:v>292018.23800000001</c:v>
                </c:pt>
                <c:pt idx="1">
                  <c:v>233815.92</c:v>
                </c:pt>
                <c:pt idx="2">
                  <c:v>109807.44600000001</c:v>
                </c:pt>
              </c:numCache>
            </c:numRef>
          </c:val>
          <c:extLst xmlns:c16r2="http://schemas.microsoft.com/office/drawing/2015/06/chart">
            <c:ext xmlns:c16="http://schemas.microsoft.com/office/drawing/2014/chart" uri="{C3380CC4-5D6E-409C-BE32-E72D297353CC}">
              <c16:uniqueId val="{00000005-8386-4549-91F6-92326612DADF}"/>
            </c:ext>
          </c:extLst>
        </c:ser>
        <c:ser>
          <c:idx val="6"/>
          <c:order val="6"/>
          <c:tx>
            <c:strRef>
              <c:f>'8.13'!$K$33</c:f>
              <c:strCache>
                <c:ptCount val="1"/>
                <c:pt idx="0">
                  <c:v>Obchod, služby, školství, zdravotnictví</c:v>
                </c:pt>
              </c:strCache>
            </c:strRef>
          </c:tx>
          <c:invertIfNegative val="0"/>
          <c:cat>
            <c:strRef>
              <c:f>'8.13'!$L$26:$N$26</c:f>
              <c:strCache>
                <c:ptCount val="3"/>
                <c:pt idx="0">
                  <c:v>Duben</c:v>
                </c:pt>
                <c:pt idx="1">
                  <c:v>Květen</c:v>
                </c:pt>
                <c:pt idx="2">
                  <c:v>Červen</c:v>
                </c:pt>
              </c:strCache>
            </c:strRef>
          </c:cat>
          <c:val>
            <c:numRef>
              <c:f>'8.13'!$L$33:$N$33</c:f>
              <c:numCache>
                <c:formatCode>#,##0.0</c:formatCode>
                <c:ptCount val="3"/>
                <c:pt idx="0">
                  <c:v>123941.386</c:v>
                </c:pt>
                <c:pt idx="1">
                  <c:v>92579.423000000024</c:v>
                </c:pt>
                <c:pt idx="2">
                  <c:v>40790.641000000011</c:v>
                </c:pt>
              </c:numCache>
            </c:numRef>
          </c:val>
          <c:extLst xmlns:c16r2="http://schemas.microsoft.com/office/drawing/2015/06/chart">
            <c:ext xmlns:c16="http://schemas.microsoft.com/office/drawing/2014/chart" uri="{C3380CC4-5D6E-409C-BE32-E72D297353CC}">
              <c16:uniqueId val="{00000006-8386-4549-91F6-92326612DADF}"/>
            </c:ext>
          </c:extLst>
        </c:ser>
        <c:ser>
          <c:idx val="7"/>
          <c:order val="7"/>
          <c:tx>
            <c:strRef>
              <c:f>'8.13'!$K$34</c:f>
              <c:strCache>
                <c:ptCount val="1"/>
                <c:pt idx="0">
                  <c:v>Ostatní</c:v>
                </c:pt>
              </c:strCache>
            </c:strRef>
          </c:tx>
          <c:invertIfNegative val="0"/>
          <c:cat>
            <c:strRef>
              <c:f>'8.13'!$L$26:$N$26</c:f>
              <c:strCache>
                <c:ptCount val="3"/>
                <c:pt idx="0">
                  <c:v>Duben</c:v>
                </c:pt>
                <c:pt idx="1">
                  <c:v>Květen</c:v>
                </c:pt>
                <c:pt idx="2">
                  <c:v>Červen</c:v>
                </c:pt>
              </c:strCache>
            </c:strRef>
          </c:cat>
          <c:val>
            <c:numRef>
              <c:f>'8.13'!$L$34:$N$34</c:f>
              <c:numCache>
                <c:formatCode>#,##0.0</c:formatCode>
                <c:ptCount val="3"/>
                <c:pt idx="0">
                  <c:v>11859.651</c:v>
                </c:pt>
                <c:pt idx="1">
                  <c:v>8396.3250000000007</c:v>
                </c:pt>
                <c:pt idx="2">
                  <c:v>4407.0060000000003</c:v>
                </c:pt>
              </c:numCache>
            </c:numRef>
          </c:val>
          <c:extLst xmlns:c16r2="http://schemas.microsoft.com/office/drawing/2015/06/chart">
            <c:ext xmlns:c16="http://schemas.microsoft.com/office/drawing/2014/chart" uri="{C3380CC4-5D6E-409C-BE32-E72D297353CC}">
              <c16:uniqueId val="{00000007-8386-4549-91F6-92326612DADF}"/>
            </c:ext>
          </c:extLst>
        </c:ser>
        <c:dLbls>
          <c:showLegendKey val="0"/>
          <c:showVal val="0"/>
          <c:showCatName val="0"/>
          <c:showSerName val="0"/>
          <c:showPercent val="0"/>
          <c:showBubbleSize val="0"/>
        </c:dLbls>
        <c:gapWidth val="150"/>
        <c:overlap val="100"/>
        <c:axId val="169161088"/>
        <c:axId val="169162624"/>
      </c:barChart>
      <c:catAx>
        <c:axId val="169161088"/>
        <c:scaling>
          <c:orientation val="minMax"/>
        </c:scaling>
        <c:delete val="0"/>
        <c:axPos val="b"/>
        <c:numFmt formatCode="General" sourceLinked="1"/>
        <c:majorTickMark val="none"/>
        <c:minorTickMark val="none"/>
        <c:tickLblPos val="nextTo"/>
        <c:txPr>
          <a:bodyPr/>
          <a:lstStyle/>
          <a:p>
            <a:pPr>
              <a:defRPr sz="900"/>
            </a:pPr>
            <a:endParaRPr lang="cs-CZ"/>
          </a:p>
        </c:txPr>
        <c:crossAx val="169162624"/>
        <c:crosses val="autoZero"/>
        <c:auto val="1"/>
        <c:lblAlgn val="ctr"/>
        <c:lblOffset val="100"/>
        <c:noMultiLvlLbl val="0"/>
      </c:catAx>
      <c:valAx>
        <c:axId val="1691626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91610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0.259953922407685</c:v>
                </c:pt>
              </c:numCache>
            </c:numRef>
          </c:val>
          <c:extLst xmlns:c16r2="http://schemas.microsoft.com/office/drawing/2015/06/chart">
            <c:ext xmlns:c16="http://schemas.microsoft.com/office/drawing/2014/chart" uri="{C3380CC4-5D6E-409C-BE32-E72D297353CC}">
              <c16:uniqueId val="{00000000-DEF4-4E34-92D6-CED662CDE72F}"/>
            </c:ext>
          </c:extLst>
        </c:ser>
        <c:ser>
          <c:idx val="1"/>
          <c:order val="1"/>
          <c:tx>
            <c:strRef>
              <c:f>'8.13'!$L$40</c:f>
              <c:strCache>
                <c:ptCount val="1"/>
                <c:pt idx="0">
                  <c:v>Výroba tepla brutto</c:v>
                </c:pt>
              </c:strCache>
            </c:strRef>
          </c:tx>
          <c:invertIfNegative val="0"/>
          <c:val>
            <c:numRef>
              <c:f>'8.13'!$M$40</c:f>
              <c:numCache>
                <c:formatCode>0.0%</c:formatCode>
                <c:ptCount val="1"/>
                <c:pt idx="0">
                  <c:v>0.20228464307014871</c:v>
                </c:pt>
              </c:numCache>
            </c:numRef>
          </c:val>
          <c:extLst xmlns:c16r2="http://schemas.microsoft.com/office/drawing/2015/06/chart">
            <c:ext xmlns:c16="http://schemas.microsoft.com/office/drawing/2014/chart" uri="{C3380CC4-5D6E-409C-BE32-E72D297353CC}">
              <c16:uniqueId val="{00000001-DEF4-4E34-92D6-CED662CDE72F}"/>
            </c:ext>
          </c:extLst>
        </c:ser>
        <c:ser>
          <c:idx val="2"/>
          <c:order val="2"/>
          <c:tx>
            <c:strRef>
              <c:f>'8.13'!$L$41</c:f>
              <c:strCache>
                <c:ptCount val="1"/>
                <c:pt idx="0">
                  <c:v>Dodávky tepla</c:v>
                </c:pt>
              </c:strCache>
            </c:strRef>
          </c:tx>
          <c:invertIfNegative val="0"/>
          <c:val>
            <c:numRef>
              <c:f>'8.13'!$M$41</c:f>
              <c:numCache>
                <c:formatCode>0.0%</c:formatCode>
                <c:ptCount val="1"/>
                <c:pt idx="0">
                  <c:v>0.15575662750480015</c:v>
                </c:pt>
              </c:numCache>
            </c:numRef>
          </c:val>
          <c:extLst xmlns:c16r2="http://schemas.microsoft.com/office/drawing/2015/06/chart">
            <c:ext xmlns:c16="http://schemas.microsoft.com/office/drawing/2014/chart" uri="{C3380CC4-5D6E-409C-BE32-E72D297353CC}">
              <c16:uniqueId val="{00000002-DEF4-4E34-92D6-CED662CDE72F}"/>
            </c:ext>
          </c:extLst>
        </c:ser>
        <c:dLbls>
          <c:showLegendKey val="0"/>
          <c:showVal val="0"/>
          <c:showCatName val="0"/>
          <c:showSerName val="0"/>
          <c:showPercent val="0"/>
          <c:showBubbleSize val="0"/>
        </c:dLbls>
        <c:gapWidth val="150"/>
        <c:axId val="168571264"/>
        <c:axId val="168572800"/>
      </c:barChart>
      <c:catAx>
        <c:axId val="168571264"/>
        <c:scaling>
          <c:orientation val="maxMin"/>
        </c:scaling>
        <c:delete val="0"/>
        <c:axPos val="l"/>
        <c:numFmt formatCode="General" sourceLinked="1"/>
        <c:majorTickMark val="none"/>
        <c:minorTickMark val="none"/>
        <c:tickLblPos val="none"/>
        <c:crossAx val="168572800"/>
        <c:crosses val="autoZero"/>
        <c:auto val="1"/>
        <c:lblAlgn val="ctr"/>
        <c:lblOffset val="100"/>
        <c:noMultiLvlLbl val="0"/>
      </c:catAx>
      <c:valAx>
        <c:axId val="1685728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85712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4908996051889452"/>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Duben</c:v>
                </c:pt>
                <c:pt idx="1">
                  <c:v>Květen</c:v>
                </c:pt>
                <c:pt idx="2">
                  <c:v>Červen</c:v>
                </c:pt>
              </c:strCache>
            </c:strRef>
          </c:cat>
          <c:val>
            <c:numRef>
              <c:f>'8.13'!$L$10:$N$10</c:f>
              <c:numCache>
                <c:formatCode>#,##0.0</c:formatCode>
                <c:ptCount val="3"/>
                <c:pt idx="0">
                  <c:v>95676.309999999983</c:v>
                </c:pt>
                <c:pt idx="1">
                  <c:v>93718.739000000016</c:v>
                </c:pt>
                <c:pt idx="2">
                  <c:v>81907.794000000009</c:v>
                </c:pt>
              </c:numCache>
            </c:numRef>
          </c:val>
          <c:extLst xmlns:c16r2="http://schemas.microsoft.com/office/drawing/2015/06/chart">
            <c:ext xmlns:c16="http://schemas.microsoft.com/office/drawing/2014/chart" uri="{C3380CC4-5D6E-409C-BE32-E72D297353CC}">
              <c16:uniqueId val="{00000000-572D-4B89-B608-BDF69614BC00}"/>
            </c:ext>
          </c:extLst>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Duben</c:v>
                </c:pt>
                <c:pt idx="1">
                  <c:v>Květen</c:v>
                </c:pt>
                <c:pt idx="2">
                  <c:v>Červen</c:v>
                </c:pt>
              </c:strCache>
            </c:strRef>
          </c:cat>
          <c:val>
            <c:numRef>
              <c:f>'8.13'!$L$11:$N$11</c:f>
              <c:numCache>
                <c:formatCode>#,##0.0</c:formatCode>
                <c:ptCount val="3"/>
                <c:pt idx="0">
                  <c:v>2722.4749999999999</c:v>
                </c:pt>
                <c:pt idx="1">
                  <c:v>3064.6130000000003</c:v>
                </c:pt>
                <c:pt idx="2">
                  <c:v>1485.9259999999999</c:v>
                </c:pt>
              </c:numCache>
            </c:numRef>
          </c:val>
          <c:extLst xmlns:c16r2="http://schemas.microsoft.com/office/drawing/2015/06/chart">
            <c:ext xmlns:c16="http://schemas.microsoft.com/office/drawing/2014/chart" uri="{C3380CC4-5D6E-409C-BE32-E72D297353CC}">
              <c16:uniqueId val="{00000001-572D-4B89-B608-BDF69614BC00}"/>
            </c:ext>
          </c:extLst>
        </c:ser>
        <c:ser>
          <c:idx val="2"/>
          <c:order val="2"/>
          <c:tx>
            <c:strRef>
              <c:f>'8.13'!$K$12</c:f>
              <c:strCache>
                <c:ptCount val="1"/>
                <c:pt idx="0">
                  <c:v>Černé uhlí</c:v>
                </c:pt>
              </c:strCache>
            </c:strRef>
          </c:tx>
          <c:spPr>
            <a:solidFill>
              <a:schemeClr val="tx1"/>
            </a:solidFill>
          </c:spPr>
          <c:invertIfNegative val="0"/>
          <c:cat>
            <c:strRef>
              <c:f>'8.13'!$L$9:$N$9</c:f>
              <c:strCache>
                <c:ptCount val="3"/>
                <c:pt idx="0">
                  <c:v>Duben</c:v>
                </c:pt>
                <c:pt idx="1">
                  <c:v>Květen</c:v>
                </c:pt>
                <c:pt idx="2">
                  <c:v>Červen</c:v>
                </c:pt>
              </c:strCache>
            </c:strRef>
          </c:cat>
          <c:val>
            <c:numRef>
              <c:f>'8.13'!$L$12:$N$12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572D-4B89-B608-BDF69614BC00}"/>
            </c:ext>
          </c:extLst>
        </c:ser>
        <c:ser>
          <c:idx val="3"/>
          <c:order val="3"/>
          <c:tx>
            <c:strRef>
              <c:f>'8.13'!$K$13</c:f>
              <c:strCache>
                <c:ptCount val="1"/>
                <c:pt idx="0">
                  <c:v>Elektrická energie</c:v>
                </c:pt>
              </c:strCache>
            </c:strRef>
          </c:tx>
          <c:invertIfNegative val="0"/>
          <c:cat>
            <c:strRef>
              <c:f>'8.13'!$L$9:$N$9</c:f>
              <c:strCache>
                <c:ptCount val="3"/>
                <c:pt idx="0">
                  <c:v>Duben</c:v>
                </c:pt>
                <c:pt idx="1">
                  <c:v>Květen</c:v>
                </c:pt>
                <c:pt idx="2">
                  <c:v>Červen</c:v>
                </c:pt>
              </c:strCache>
            </c:strRef>
          </c:cat>
          <c:val>
            <c:numRef>
              <c:f>'8.13'!$L$13:$N$13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572D-4B89-B608-BDF69614BC00}"/>
            </c:ext>
          </c:extLst>
        </c:ser>
        <c:ser>
          <c:idx val="4"/>
          <c:order val="4"/>
          <c:tx>
            <c:strRef>
              <c:f>'8.13'!$K$14</c:f>
              <c:strCache>
                <c:ptCount val="1"/>
                <c:pt idx="0">
                  <c:v>Energie prostředí (tepelné čerpadlo)</c:v>
                </c:pt>
              </c:strCache>
            </c:strRef>
          </c:tx>
          <c:invertIfNegative val="0"/>
          <c:cat>
            <c:strRef>
              <c:f>'8.13'!$L$9:$N$9</c:f>
              <c:strCache>
                <c:ptCount val="3"/>
                <c:pt idx="0">
                  <c:v>Duben</c:v>
                </c:pt>
                <c:pt idx="1">
                  <c:v>Květen</c:v>
                </c:pt>
                <c:pt idx="2">
                  <c:v>Červen</c:v>
                </c:pt>
              </c:strCache>
            </c:strRef>
          </c:cat>
          <c:val>
            <c:numRef>
              <c:f>'8.13'!$L$14:$N$14</c:f>
              <c:numCache>
                <c:formatCode>#,##0.0</c:formatCode>
                <c:ptCount val="3"/>
                <c:pt idx="0">
                  <c:v>94</c:v>
                </c:pt>
                <c:pt idx="1">
                  <c:v>153</c:v>
                </c:pt>
                <c:pt idx="2">
                  <c:v>156</c:v>
                </c:pt>
              </c:numCache>
            </c:numRef>
          </c:val>
          <c:extLst xmlns:c16r2="http://schemas.microsoft.com/office/drawing/2015/06/chart">
            <c:ext xmlns:c16="http://schemas.microsoft.com/office/drawing/2014/chart" uri="{C3380CC4-5D6E-409C-BE32-E72D297353CC}">
              <c16:uniqueId val="{00000004-572D-4B89-B608-BDF69614BC00}"/>
            </c:ext>
          </c:extLst>
        </c:ser>
        <c:ser>
          <c:idx val="5"/>
          <c:order val="5"/>
          <c:tx>
            <c:strRef>
              <c:f>'8.13'!$K$15</c:f>
              <c:strCache>
                <c:ptCount val="1"/>
                <c:pt idx="0">
                  <c:v>Energie Slunce (solární kolektor)</c:v>
                </c:pt>
              </c:strCache>
            </c:strRef>
          </c:tx>
          <c:invertIfNegative val="0"/>
          <c:cat>
            <c:strRef>
              <c:f>'8.13'!$L$9:$N$9</c:f>
              <c:strCache>
                <c:ptCount val="3"/>
                <c:pt idx="0">
                  <c:v>Duben</c:v>
                </c:pt>
                <c:pt idx="1">
                  <c:v>Květen</c:v>
                </c:pt>
                <c:pt idx="2">
                  <c:v>Červen</c:v>
                </c:pt>
              </c:strCache>
            </c:strRef>
          </c:cat>
          <c:val>
            <c:numRef>
              <c:f>'8.13'!$L$15:$N$15</c:f>
              <c:numCache>
                <c:formatCode>#,##0.0</c:formatCode>
                <c:ptCount val="3"/>
                <c:pt idx="0">
                  <c:v>11</c:v>
                </c:pt>
                <c:pt idx="1">
                  <c:v>8</c:v>
                </c:pt>
                <c:pt idx="2">
                  <c:v>10</c:v>
                </c:pt>
              </c:numCache>
            </c:numRef>
          </c:val>
          <c:extLst xmlns:c16r2="http://schemas.microsoft.com/office/drawing/2015/06/chart">
            <c:ext xmlns:c16="http://schemas.microsoft.com/office/drawing/2014/chart" uri="{C3380CC4-5D6E-409C-BE32-E72D297353CC}">
              <c16:uniqueId val="{00000005-572D-4B89-B608-BDF69614BC00}"/>
            </c:ext>
          </c:extLst>
        </c:ser>
        <c:ser>
          <c:idx val="6"/>
          <c:order val="6"/>
          <c:tx>
            <c:strRef>
              <c:f>'8.13'!$K$16</c:f>
              <c:strCache>
                <c:ptCount val="1"/>
                <c:pt idx="0">
                  <c:v>Hnědé uhlí</c:v>
                </c:pt>
              </c:strCache>
            </c:strRef>
          </c:tx>
          <c:spPr>
            <a:solidFill>
              <a:srgbClr val="6E4932"/>
            </a:solidFill>
          </c:spPr>
          <c:invertIfNegative val="0"/>
          <c:cat>
            <c:strRef>
              <c:f>'8.13'!$L$9:$N$9</c:f>
              <c:strCache>
                <c:ptCount val="3"/>
                <c:pt idx="0">
                  <c:v>Duben</c:v>
                </c:pt>
                <c:pt idx="1">
                  <c:v>Květen</c:v>
                </c:pt>
                <c:pt idx="2">
                  <c:v>Červen</c:v>
                </c:pt>
              </c:strCache>
            </c:strRef>
          </c:cat>
          <c:val>
            <c:numRef>
              <c:f>'8.13'!$L$16:$N$16</c:f>
              <c:numCache>
                <c:formatCode>#,##0.0</c:formatCode>
                <c:ptCount val="3"/>
                <c:pt idx="0">
                  <c:v>754718.71000000008</c:v>
                </c:pt>
                <c:pt idx="1">
                  <c:v>613493.6719999999</c:v>
                </c:pt>
                <c:pt idx="2">
                  <c:v>382957.70799999998</c:v>
                </c:pt>
              </c:numCache>
            </c:numRef>
          </c:val>
          <c:extLst xmlns:c16r2="http://schemas.microsoft.com/office/drawing/2015/06/chart">
            <c:ext xmlns:c16="http://schemas.microsoft.com/office/drawing/2014/chart" uri="{C3380CC4-5D6E-409C-BE32-E72D297353CC}">
              <c16:uniqueId val="{00000006-572D-4B89-B608-BDF69614BC00}"/>
            </c:ext>
          </c:extLst>
        </c:ser>
        <c:ser>
          <c:idx val="7"/>
          <c:order val="7"/>
          <c:tx>
            <c:strRef>
              <c:f>'8.13'!$K$17</c:f>
              <c:strCache>
                <c:ptCount val="1"/>
                <c:pt idx="0">
                  <c:v>Jaderné palivo</c:v>
                </c:pt>
              </c:strCache>
            </c:strRef>
          </c:tx>
          <c:invertIfNegative val="0"/>
          <c:cat>
            <c:strRef>
              <c:f>'8.13'!$L$9:$N$9</c:f>
              <c:strCache>
                <c:ptCount val="3"/>
                <c:pt idx="0">
                  <c:v>Duben</c:v>
                </c:pt>
                <c:pt idx="1">
                  <c:v>Květen</c:v>
                </c:pt>
                <c:pt idx="2">
                  <c:v>Červen</c:v>
                </c:pt>
              </c:strCache>
            </c:strRef>
          </c:cat>
          <c:val>
            <c:numRef>
              <c:f>'8.13'!$L$17:$N$17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572D-4B89-B608-BDF69614BC00}"/>
            </c:ext>
          </c:extLst>
        </c:ser>
        <c:ser>
          <c:idx val="8"/>
          <c:order val="8"/>
          <c:tx>
            <c:strRef>
              <c:f>'8.13'!$K$18</c:f>
              <c:strCache>
                <c:ptCount val="1"/>
                <c:pt idx="0">
                  <c:v>Koks</c:v>
                </c:pt>
              </c:strCache>
            </c:strRef>
          </c:tx>
          <c:invertIfNegative val="0"/>
          <c:cat>
            <c:strRef>
              <c:f>'8.13'!$L$9:$N$9</c:f>
              <c:strCache>
                <c:ptCount val="3"/>
                <c:pt idx="0">
                  <c:v>Duben</c:v>
                </c:pt>
                <c:pt idx="1">
                  <c:v>Květen</c:v>
                </c:pt>
                <c:pt idx="2">
                  <c:v>Červen</c:v>
                </c:pt>
              </c:strCache>
            </c:strRef>
          </c:cat>
          <c:val>
            <c:numRef>
              <c:f>'8.13'!$L$18:$N$18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572D-4B89-B608-BDF69614BC00}"/>
            </c:ext>
          </c:extLst>
        </c:ser>
        <c:ser>
          <c:idx val="9"/>
          <c:order val="9"/>
          <c:tx>
            <c:strRef>
              <c:f>'8.13'!$K$19</c:f>
              <c:strCache>
                <c:ptCount val="1"/>
                <c:pt idx="0">
                  <c:v>Odpadní teplo</c:v>
                </c:pt>
              </c:strCache>
            </c:strRef>
          </c:tx>
          <c:invertIfNegative val="0"/>
          <c:cat>
            <c:strRef>
              <c:f>'8.13'!$L$9:$N$9</c:f>
              <c:strCache>
                <c:ptCount val="3"/>
                <c:pt idx="0">
                  <c:v>Duben</c:v>
                </c:pt>
                <c:pt idx="1">
                  <c:v>Květen</c:v>
                </c:pt>
                <c:pt idx="2">
                  <c:v>Červen</c:v>
                </c:pt>
              </c:strCache>
            </c:strRef>
          </c:cat>
          <c:val>
            <c:numRef>
              <c:f>'8.13'!$L$19:$N$19</c:f>
              <c:numCache>
                <c:formatCode>#,##0.0</c:formatCode>
                <c:ptCount val="3"/>
                <c:pt idx="0">
                  <c:v>73</c:v>
                </c:pt>
                <c:pt idx="1">
                  <c:v>74</c:v>
                </c:pt>
                <c:pt idx="2">
                  <c:v>194</c:v>
                </c:pt>
              </c:numCache>
            </c:numRef>
          </c:val>
          <c:extLst xmlns:c16r2="http://schemas.microsoft.com/office/drawing/2015/06/chart">
            <c:ext xmlns:c16="http://schemas.microsoft.com/office/drawing/2014/chart" uri="{C3380CC4-5D6E-409C-BE32-E72D297353CC}">
              <c16:uniqueId val="{00000009-572D-4B89-B608-BDF69614BC00}"/>
            </c:ext>
          </c:extLst>
        </c:ser>
        <c:ser>
          <c:idx val="10"/>
          <c:order val="10"/>
          <c:tx>
            <c:strRef>
              <c:f>'8.13'!$K$20</c:f>
              <c:strCache>
                <c:ptCount val="1"/>
                <c:pt idx="0">
                  <c:v>Ostatní kapalná paliva</c:v>
                </c:pt>
              </c:strCache>
            </c:strRef>
          </c:tx>
          <c:invertIfNegative val="0"/>
          <c:cat>
            <c:strRef>
              <c:f>'8.13'!$L$9:$N$9</c:f>
              <c:strCache>
                <c:ptCount val="3"/>
                <c:pt idx="0">
                  <c:v>Duben</c:v>
                </c:pt>
                <c:pt idx="1">
                  <c:v>Květen</c:v>
                </c:pt>
                <c:pt idx="2">
                  <c:v>Červen</c:v>
                </c:pt>
              </c:strCache>
            </c:strRef>
          </c:cat>
          <c:val>
            <c:numRef>
              <c:f>'8.13'!$L$20:$N$20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572D-4B89-B608-BDF69614BC00}"/>
            </c:ext>
          </c:extLst>
        </c:ser>
        <c:ser>
          <c:idx val="11"/>
          <c:order val="11"/>
          <c:tx>
            <c:strRef>
              <c:f>'8.13'!$K$21</c:f>
              <c:strCache>
                <c:ptCount val="1"/>
                <c:pt idx="0">
                  <c:v>Ostatní pevná paliva</c:v>
                </c:pt>
              </c:strCache>
            </c:strRef>
          </c:tx>
          <c:invertIfNegative val="0"/>
          <c:cat>
            <c:strRef>
              <c:f>'8.13'!$L$9:$N$9</c:f>
              <c:strCache>
                <c:ptCount val="3"/>
                <c:pt idx="0">
                  <c:v>Duben</c:v>
                </c:pt>
                <c:pt idx="1">
                  <c:v>Květen</c:v>
                </c:pt>
                <c:pt idx="2">
                  <c:v>Červen</c:v>
                </c:pt>
              </c:strCache>
            </c:strRef>
          </c:cat>
          <c:val>
            <c:numRef>
              <c:f>'8.13'!$L$21:$N$21</c:f>
              <c:numCache>
                <c:formatCode>#,##0.0</c:formatCode>
                <c:ptCount val="3"/>
                <c:pt idx="0">
                  <c:v>1505.16</c:v>
                </c:pt>
                <c:pt idx="1">
                  <c:v>1091.0899999999999</c:v>
                </c:pt>
                <c:pt idx="2">
                  <c:v>206.32</c:v>
                </c:pt>
              </c:numCache>
            </c:numRef>
          </c:val>
          <c:extLst xmlns:c16r2="http://schemas.microsoft.com/office/drawing/2015/06/chart">
            <c:ext xmlns:c16="http://schemas.microsoft.com/office/drawing/2014/chart" uri="{C3380CC4-5D6E-409C-BE32-E72D297353CC}">
              <c16:uniqueId val="{0000000B-572D-4B89-B608-BDF69614BC00}"/>
            </c:ext>
          </c:extLst>
        </c:ser>
        <c:ser>
          <c:idx val="12"/>
          <c:order val="12"/>
          <c:tx>
            <c:strRef>
              <c:f>'8.13'!$K$22</c:f>
              <c:strCache>
                <c:ptCount val="1"/>
                <c:pt idx="0">
                  <c:v>Ostatní plyny</c:v>
                </c:pt>
              </c:strCache>
            </c:strRef>
          </c:tx>
          <c:invertIfNegative val="0"/>
          <c:cat>
            <c:strRef>
              <c:f>'8.13'!$L$9:$N$9</c:f>
              <c:strCache>
                <c:ptCount val="3"/>
                <c:pt idx="0">
                  <c:v>Duben</c:v>
                </c:pt>
                <c:pt idx="1">
                  <c:v>Květen</c:v>
                </c:pt>
                <c:pt idx="2">
                  <c:v>Červen</c:v>
                </c:pt>
              </c:strCache>
            </c:strRef>
          </c:cat>
          <c:val>
            <c:numRef>
              <c:f>'8.13'!$L$22:$N$22</c:f>
              <c:numCache>
                <c:formatCode>#,##0.0</c:formatCode>
                <c:ptCount val="3"/>
                <c:pt idx="0">
                  <c:v>0</c:v>
                </c:pt>
                <c:pt idx="1">
                  <c:v>34269</c:v>
                </c:pt>
                <c:pt idx="2">
                  <c:v>8569</c:v>
                </c:pt>
              </c:numCache>
            </c:numRef>
          </c:val>
          <c:extLst xmlns:c16r2="http://schemas.microsoft.com/office/drawing/2015/06/chart">
            <c:ext xmlns:c16="http://schemas.microsoft.com/office/drawing/2014/chart" uri="{C3380CC4-5D6E-409C-BE32-E72D297353CC}">
              <c16:uniqueId val="{0000000C-572D-4B89-B608-BDF69614BC00}"/>
            </c:ext>
          </c:extLst>
        </c:ser>
        <c:ser>
          <c:idx val="13"/>
          <c:order val="13"/>
          <c:tx>
            <c:strRef>
              <c:f>'8.13'!$K$23</c:f>
              <c:strCache>
                <c:ptCount val="1"/>
                <c:pt idx="0">
                  <c:v>Ostatní</c:v>
                </c:pt>
              </c:strCache>
            </c:strRef>
          </c:tx>
          <c:invertIfNegative val="0"/>
          <c:cat>
            <c:strRef>
              <c:f>'8.13'!$L$9:$N$9</c:f>
              <c:strCache>
                <c:ptCount val="3"/>
                <c:pt idx="0">
                  <c:v>Duben</c:v>
                </c:pt>
                <c:pt idx="1">
                  <c:v>Květen</c:v>
                </c:pt>
                <c:pt idx="2">
                  <c:v>Červen</c:v>
                </c:pt>
              </c:strCache>
            </c:strRef>
          </c:cat>
          <c:val>
            <c:numRef>
              <c:f>'8.13'!$L$23:$N$23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572D-4B89-B608-BDF69614BC00}"/>
            </c:ext>
          </c:extLst>
        </c:ser>
        <c:ser>
          <c:idx val="14"/>
          <c:order val="14"/>
          <c:tx>
            <c:strRef>
              <c:f>'8.13'!$K$24</c:f>
              <c:strCache>
                <c:ptCount val="1"/>
                <c:pt idx="0">
                  <c:v>Topné oleje</c:v>
                </c:pt>
              </c:strCache>
            </c:strRef>
          </c:tx>
          <c:invertIfNegative val="0"/>
          <c:cat>
            <c:strRef>
              <c:f>'8.13'!$L$9:$N$9</c:f>
              <c:strCache>
                <c:ptCount val="3"/>
                <c:pt idx="0">
                  <c:v>Duben</c:v>
                </c:pt>
                <c:pt idx="1">
                  <c:v>Květen</c:v>
                </c:pt>
                <c:pt idx="2">
                  <c:v>Červen</c:v>
                </c:pt>
              </c:strCache>
            </c:strRef>
          </c:cat>
          <c:val>
            <c:numRef>
              <c:f>'8.13'!$L$24:$N$24</c:f>
              <c:numCache>
                <c:formatCode>#,##0.0</c:formatCode>
                <c:ptCount val="3"/>
                <c:pt idx="0">
                  <c:v>62.274000000000001</c:v>
                </c:pt>
                <c:pt idx="1">
                  <c:v>49.625</c:v>
                </c:pt>
                <c:pt idx="2">
                  <c:v>163.74799999999999</c:v>
                </c:pt>
              </c:numCache>
            </c:numRef>
          </c:val>
          <c:extLst xmlns:c16r2="http://schemas.microsoft.com/office/drawing/2015/06/chart">
            <c:ext xmlns:c16="http://schemas.microsoft.com/office/drawing/2014/chart" uri="{C3380CC4-5D6E-409C-BE32-E72D297353CC}">
              <c16:uniqueId val="{0000000E-572D-4B89-B608-BDF69614BC00}"/>
            </c:ext>
          </c:extLst>
        </c:ser>
        <c:ser>
          <c:idx val="15"/>
          <c:order val="15"/>
          <c:tx>
            <c:strRef>
              <c:f>'8.13'!$K$25</c:f>
              <c:strCache>
                <c:ptCount val="1"/>
                <c:pt idx="0">
                  <c:v>Zemní plyn</c:v>
                </c:pt>
              </c:strCache>
            </c:strRef>
          </c:tx>
          <c:spPr>
            <a:solidFill>
              <a:srgbClr val="EBE600"/>
            </a:solidFill>
          </c:spPr>
          <c:invertIfNegative val="0"/>
          <c:cat>
            <c:strRef>
              <c:f>'8.13'!$L$9:$N$9</c:f>
              <c:strCache>
                <c:ptCount val="3"/>
                <c:pt idx="0">
                  <c:v>Duben</c:v>
                </c:pt>
                <c:pt idx="1">
                  <c:v>Květen</c:v>
                </c:pt>
                <c:pt idx="2">
                  <c:v>Červen</c:v>
                </c:pt>
              </c:strCache>
            </c:strRef>
          </c:cat>
          <c:val>
            <c:numRef>
              <c:f>'8.13'!$L$25:$N$25</c:f>
              <c:numCache>
                <c:formatCode>#,##0.0</c:formatCode>
                <c:ptCount val="3"/>
                <c:pt idx="0">
                  <c:v>101094.49999999997</c:v>
                </c:pt>
                <c:pt idx="1">
                  <c:v>65434.216000000008</c:v>
                </c:pt>
                <c:pt idx="2">
                  <c:v>47459.972000000009</c:v>
                </c:pt>
              </c:numCache>
            </c:numRef>
          </c:val>
          <c:extLst xmlns:c16r2="http://schemas.microsoft.com/office/drawing/2015/06/chart">
            <c:ext xmlns:c16="http://schemas.microsoft.com/office/drawing/2014/chart" uri="{C3380CC4-5D6E-409C-BE32-E72D297353CC}">
              <c16:uniqueId val="{0000000F-572D-4B89-B608-BDF69614BC00}"/>
            </c:ext>
          </c:extLst>
        </c:ser>
        <c:dLbls>
          <c:showLegendKey val="0"/>
          <c:showVal val="0"/>
          <c:showCatName val="0"/>
          <c:showSerName val="0"/>
          <c:showPercent val="0"/>
          <c:showBubbleSize val="0"/>
        </c:dLbls>
        <c:gapWidth val="150"/>
        <c:overlap val="100"/>
        <c:axId val="170774912"/>
        <c:axId val="170776448"/>
      </c:barChart>
      <c:catAx>
        <c:axId val="170774912"/>
        <c:scaling>
          <c:orientation val="minMax"/>
        </c:scaling>
        <c:delete val="0"/>
        <c:axPos val="b"/>
        <c:numFmt formatCode="General" sourceLinked="1"/>
        <c:majorTickMark val="none"/>
        <c:minorTickMark val="none"/>
        <c:tickLblPos val="nextTo"/>
        <c:txPr>
          <a:bodyPr/>
          <a:lstStyle/>
          <a:p>
            <a:pPr>
              <a:defRPr sz="900"/>
            </a:pPr>
            <a:endParaRPr lang="cs-CZ"/>
          </a:p>
        </c:txPr>
        <c:crossAx val="170776448"/>
        <c:crosses val="autoZero"/>
        <c:auto val="1"/>
        <c:lblAlgn val="ctr"/>
        <c:lblOffset val="100"/>
        <c:noMultiLvlLbl val="0"/>
      </c:catAx>
      <c:valAx>
        <c:axId val="170776448"/>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077491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0899-4D1E-9F37-23137C0B6C7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0899-4D1E-9F37-23137C0B6C7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0899-4D1E-9F37-23137C0B6C71}"/>
              </c:ext>
            </c:extLst>
          </c:dPt>
          <c:dPt>
            <c:idx val="5"/>
            <c:bubble3D val="0"/>
            <c:extLst xmlns:c16r2="http://schemas.microsoft.com/office/drawing/2015/06/chart">
              <c:ext xmlns:c16="http://schemas.microsoft.com/office/drawing/2014/chart" uri="{C3380CC4-5D6E-409C-BE32-E72D297353CC}">
                <c16:uniqueId val="{00000006-0899-4D1E-9F37-23137C0B6C7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0899-4D1E-9F37-23137C0B6C71}"/>
              </c:ext>
            </c:extLst>
          </c:dPt>
          <c:dPt>
            <c:idx val="7"/>
            <c:bubble3D val="0"/>
            <c:extLst xmlns:c16r2="http://schemas.microsoft.com/office/drawing/2015/06/chart">
              <c:ext xmlns:c16="http://schemas.microsoft.com/office/drawing/2014/chart" uri="{C3380CC4-5D6E-409C-BE32-E72D297353CC}">
                <c16:uniqueId val="{00000009-0899-4D1E-9F37-23137C0B6C7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0899-4D1E-9F37-23137C0B6C71}"/>
              </c:ext>
            </c:extLst>
          </c:dPt>
          <c:cat>
            <c:numRef>
              <c:f>'8.13'!$O$10:$O$25</c:f>
              <c:numCache>
                <c:formatCode>0.0%</c:formatCode>
                <c:ptCount val="16"/>
              </c:numCache>
            </c:numRef>
          </c:cat>
          <c:val>
            <c:numRef>
              <c:f>'8.13'!$J$10:$J$25</c:f>
              <c:numCache>
                <c:formatCode>0.0</c:formatCode>
                <c:ptCount val="16"/>
              </c:numCache>
            </c:numRef>
          </c:val>
          <c:extLst xmlns:c16r2="http://schemas.microsoft.com/office/drawing/2015/06/chart">
            <c:ext xmlns:c16="http://schemas.microsoft.com/office/drawing/2014/chart" uri="{C3380CC4-5D6E-409C-BE32-E72D297353CC}">
              <c16:uniqueId val="{0000000C-0899-4D1E-9F37-23137C0B6C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24C-45BC-8ED7-34C4642B9CAB}"/>
              </c:ext>
            </c:extLst>
          </c:dPt>
          <c:cat>
            <c:numRef>
              <c:f>'8.13'!$O$27:$O$34</c:f>
              <c:numCache>
                <c:formatCode>#,##0.0</c:formatCode>
                <c:ptCount val="8"/>
              </c:numCache>
            </c:numRef>
          </c:cat>
          <c:val>
            <c:numRef>
              <c:f>'8.13'!$J$27:$J$34</c:f>
              <c:numCache>
                <c:formatCode>0.0</c:formatCode>
                <c:ptCount val="8"/>
              </c:numCache>
            </c:numRef>
          </c:val>
          <c:extLst xmlns:c16r2="http://schemas.microsoft.com/office/drawing/2015/06/chart">
            <c:ext xmlns:c16="http://schemas.microsoft.com/office/drawing/2014/chart" uri="{C3380CC4-5D6E-409C-BE32-E72D297353CC}">
              <c16:uniqueId val="{00000001-024C-45BC-8ED7-34C4642B9CAB}"/>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01133679603068"/>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Duben</c:v>
                </c:pt>
                <c:pt idx="1">
                  <c:v>Květen</c:v>
                </c:pt>
                <c:pt idx="2">
                  <c:v>Červen</c:v>
                </c:pt>
              </c:strCache>
            </c:strRef>
          </c:cat>
          <c:val>
            <c:numRef>
              <c:f>'8.14'!$L$27:$N$27</c:f>
              <c:numCache>
                <c:formatCode>#,##0.0</c:formatCode>
                <c:ptCount val="3"/>
                <c:pt idx="0">
                  <c:v>107536.799</c:v>
                </c:pt>
                <c:pt idx="1">
                  <c:v>106019.59</c:v>
                </c:pt>
                <c:pt idx="2">
                  <c:v>117831.769</c:v>
                </c:pt>
              </c:numCache>
            </c:numRef>
          </c:val>
          <c:extLst xmlns:c16r2="http://schemas.microsoft.com/office/drawing/2015/06/chart">
            <c:ext xmlns:c16="http://schemas.microsoft.com/office/drawing/2014/chart" uri="{C3380CC4-5D6E-409C-BE32-E72D297353CC}">
              <c16:uniqueId val="{00000000-AB33-409C-9EEE-61D87B1AC120}"/>
            </c:ext>
          </c:extLst>
        </c:ser>
        <c:ser>
          <c:idx val="1"/>
          <c:order val="1"/>
          <c:tx>
            <c:strRef>
              <c:f>'8.14'!$K$28</c:f>
              <c:strCache>
                <c:ptCount val="1"/>
                <c:pt idx="0">
                  <c:v>Energetika</c:v>
                </c:pt>
              </c:strCache>
            </c:strRef>
          </c:tx>
          <c:invertIfNegative val="0"/>
          <c:cat>
            <c:strRef>
              <c:f>'8.14'!$L$26:$N$26</c:f>
              <c:strCache>
                <c:ptCount val="3"/>
                <c:pt idx="0">
                  <c:v>Duben</c:v>
                </c:pt>
                <c:pt idx="1">
                  <c:v>Květen</c:v>
                </c:pt>
                <c:pt idx="2">
                  <c:v>Červen</c:v>
                </c:pt>
              </c:strCache>
            </c:strRef>
          </c:cat>
          <c:val>
            <c:numRef>
              <c:f>'8.14'!$L$28:$N$28</c:f>
              <c:numCache>
                <c:formatCode>#,##0.0</c:formatCode>
                <c:ptCount val="3"/>
                <c:pt idx="0">
                  <c:v>46.9</c:v>
                </c:pt>
                <c:pt idx="1">
                  <c:v>296.62400000000002</c:v>
                </c:pt>
                <c:pt idx="2">
                  <c:v>397.33000000000004</c:v>
                </c:pt>
              </c:numCache>
            </c:numRef>
          </c:val>
          <c:extLst xmlns:c16r2="http://schemas.microsoft.com/office/drawing/2015/06/chart">
            <c:ext xmlns:c16="http://schemas.microsoft.com/office/drawing/2014/chart" uri="{C3380CC4-5D6E-409C-BE32-E72D297353CC}">
              <c16:uniqueId val="{00000001-AB33-409C-9EEE-61D87B1AC120}"/>
            </c:ext>
          </c:extLst>
        </c:ser>
        <c:ser>
          <c:idx val="2"/>
          <c:order val="2"/>
          <c:tx>
            <c:strRef>
              <c:f>'8.14'!$K$29</c:f>
              <c:strCache>
                <c:ptCount val="1"/>
                <c:pt idx="0">
                  <c:v>Doprava</c:v>
                </c:pt>
              </c:strCache>
            </c:strRef>
          </c:tx>
          <c:invertIfNegative val="0"/>
          <c:cat>
            <c:strRef>
              <c:f>'8.14'!$L$26:$N$26</c:f>
              <c:strCache>
                <c:ptCount val="3"/>
                <c:pt idx="0">
                  <c:v>Duben</c:v>
                </c:pt>
                <c:pt idx="1">
                  <c:v>Květen</c:v>
                </c:pt>
                <c:pt idx="2">
                  <c:v>Červen</c:v>
                </c:pt>
              </c:strCache>
            </c:strRef>
          </c:cat>
          <c:val>
            <c:numRef>
              <c:f>'8.14'!$L$29:$N$29</c:f>
              <c:numCache>
                <c:formatCode>#,##0.0</c:formatCode>
                <c:ptCount val="3"/>
                <c:pt idx="0">
                  <c:v>1601.92</c:v>
                </c:pt>
                <c:pt idx="1">
                  <c:v>641.12</c:v>
                </c:pt>
                <c:pt idx="2">
                  <c:v>451.31</c:v>
                </c:pt>
              </c:numCache>
            </c:numRef>
          </c:val>
          <c:extLst xmlns:c16r2="http://schemas.microsoft.com/office/drawing/2015/06/chart">
            <c:ext xmlns:c16="http://schemas.microsoft.com/office/drawing/2014/chart" uri="{C3380CC4-5D6E-409C-BE32-E72D297353CC}">
              <c16:uniqueId val="{00000002-AB33-409C-9EEE-61D87B1AC120}"/>
            </c:ext>
          </c:extLst>
        </c:ser>
        <c:ser>
          <c:idx val="3"/>
          <c:order val="3"/>
          <c:tx>
            <c:strRef>
              <c:f>'8.14'!$K$30</c:f>
              <c:strCache>
                <c:ptCount val="1"/>
                <c:pt idx="0">
                  <c:v>Stavebnictví</c:v>
                </c:pt>
              </c:strCache>
            </c:strRef>
          </c:tx>
          <c:invertIfNegative val="0"/>
          <c:cat>
            <c:strRef>
              <c:f>'8.14'!$L$26:$N$26</c:f>
              <c:strCache>
                <c:ptCount val="3"/>
                <c:pt idx="0">
                  <c:v>Duben</c:v>
                </c:pt>
                <c:pt idx="1">
                  <c:v>Květen</c:v>
                </c:pt>
                <c:pt idx="2">
                  <c:v>Červen</c:v>
                </c:pt>
              </c:strCache>
            </c:strRef>
          </c:cat>
          <c:val>
            <c:numRef>
              <c:f>'8.14'!$L$30:$N$30</c:f>
              <c:numCache>
                <c:formatCode>#,##0.0</c:formatCode>
                <c:ptCount val="3"/>
                <c:pt idx="0">
                  <c:v>1670.88</c:v>
                </c:pt>
                <c:pt idx="1">
                  <c:v>440.24099999999999</c:v>
                </c:pt>
                <c:pt idx="2">
                  <c:v>371.40799999999996</c:v>
                </c:pt>
              </c:numCache>
            </c:numRef>
          </c:val>
          <c:extLst xmlns:c16r2="http://schemas.microsoft.com/office/drawing/2015/06/chart">
            <c:ext xmlns:c16="http://schemas.microsoft.com/office/drawing/2014/chart" uri="{C3380CC4-5D6E-409C-BE32-E72D297353CC}">
              <c16:uniqueId val="{00000003-AB33-409C-9EEE-61D87B1AC120}"/>
            </c:ext>
          </c:extLst>
        </c:ser>
        <c:ser>
          <c:idx val="4"/>
          <c:order val="4"/>
          <c:tx>
            <c:strRef>
              <c:f>'8.14'!$K$31</c:f>
              <c:strCache>
                <c:ptCount val="1"/>
                <c:pt idx="0">
                  <c:v>Zemědělství a lesnictví</c:v>
                </c:pt>
              </c:strCache>
            </c:strRef>
          </c:tx>
          <c:invertIfNegative val="0"/>
          <c:cat>
            <c:strRef>
              <c:f>'8.14'!$L$26:$N$26</c:f>
              <c:strCache>
                <c:ptCount val="3"/>
                <c:pt idx="0">
                  <c:v>Duben</c:v>
                </c:pt>
                <c:pt idx="1">
                  <c:v>Květen</c:v>
                </c:pt>
                <c:pt idx="2">
                  <c:v>Červen</c:v>
                </c:pt>
              </c:strCache>
            </c:strRef>
          </c:cat>
          <c:val>
            <c:numRef>
              <c:f>'8.14'!$L$31:$N$31</c:f>
              <c:numCache>
                <c:formatCode>#,##0.0</c:formatCode>
                <c:ptCount val="3"/>
                <c:pt idx="0">
                  <c:v>1183.04</c:v>
                </c:pt>
                <c:pt idx="1">
                  <c:v>1178.8800000000001</c:v>
                </c:pt>
                <c:pt idx="2">
                  <c:v>854.83999999999992</c:v>
                </c:pt>
              </c:numCache>
            </c:numRef>
          </c:val>
          <c:extLst xmlns:c16r2="http://schemas.microsoft.com/office/drawing/2015/06/chart">
            <c:ext xmlns:c16="http://schemas.microsoft.com/office/drawing/2014/chart" uri="{C3380CC4-5D6E-409C-BE32-E72D297353CC}">
              <c16:uniqueId val="{00000004-AB33-409C-9EEE-61D87B1AC120}"/>
            </c:ext>
          </c:extLst>
        </c:ser>
        <c:ser>
          <c:idx val="5"/>
          <c:order val="5"/>
          <c:tx>
            <c:strRef>
              <c:f>'8.14'!$K$32</c:f>
              <c:strCache>
                <c:ptCount val="1"/>
                <c:pt idx="0">
                  <c:v>Domácnosti</c:v>
                </c:pt>
              </c:strCache>
            </c:strRef>
          </c:tx>
          <c:invertIfNegative val="0"/>
          <c:cat>
            <c:strRef>
              <c:f>'8.14'!$L$26:$N$26</c:f>
              <c:strCache>
                <c:ptCount val="3"/>
                <c:pt idx="0">
                  <c:v>Duben</c:v>
                </c:pt>
                <c:pt idx="1">
                  <c:v>Květen</c:v>
                </c:pt>
                <c:pt idx="2">
                  <c:v>Červen</c:v>
                </c:pt>
              </c:strCache>
            </c:strRef>
          </c:cat>
          <c:val>
            <c:numRef>
              <c:f>'8.14'!$L$32:$N$32</c:f>
              <c:numCache>
                <c:formatCode>#,##0.0</c:formatCode>
                <c:ptCount val="3"/>
                <c:pt idx="0">
                  <c:v>97698.481999999989</c:v>
                </c:pt>
                <c:pt idx="1">
                  <c:v>76019.157999999996</c:v>
                </c:pt>
                <c:pt idx="2">
                  <c:v>33800.733</c:v>
                </c:pt>
              </c:numCache>
            </c:numRef>
          </c:val>
          <c:extLst xmlns:c16r2="http://schemas.microsoft.com/office/drawing/2015/06/chart">
            <c:ext xmlns:c16="http://schemas.microsoft.com/office/drawing/2014/chart" uri="{C3380CC4-5D6E-409C-BE32-E72D297353CC}">
              <c16:uniqueId val="{00000005-AB33-409C-9EEE-61D87B1AC120}"/>
            </c:ext>
          </c:extLst>
        </c:ser>
        <c:ser>
          <c:idx val="6"/>
          <c:order val="6"/>
          <c:tx>
            <c:strRef>
              <c:f>'8.14'!$K$33</c:f>
              <c:strCache>
                <c:ptCount val="1"/>
                <c:pt idx="0">
                  <c:v>Obchod, služby, školství, zdravotnictví</c:v>
                </c:pt>
              </c:strCache>
            </c:strRef>
          </c:tx>
          <c:invertIfNegative val="0"/>
          <c:cat>
            <c:strRef>
              <c:f>'8.14'!$L$26:$N$26</c:f>
              <c:strCache>
                <c:ptCount val="3"/>
                <c:pt idx="0">
                  <c:v>Duben</c:v>
                </c:pt>
                <c:pt idx="1">
                  <c:v>Květen</c:v>
                </c:pt>
                <c:pt idx="2">
                  <c:v>Červen</c:v>
                </c:pt>
              </c:strCache>
            </c:strRef>
          </c:cat>
          <c:val>
            <c:numRef>
              <c:f>'8.14'!$L$33:$N$33</c:f>
              <c:numCache>
                <c:formatCode>#,##0.0</c:formatCode>
                <c:ptCount val="3"/>
                <c:pt idx="0">
                  <c:v>43188.238999999994</c:v>
                </c:pt>
                <c:pt idx="1">
                  <c:v>26275.424999999999</c:v>
                </c:pt>
                <c:pt idx="2">
                  <c:v>17205.659</c:v>
                </c:pt>
              </c:numCache>
            </c:numRef>
          </c:val>
          <c:extLst xmlns:c16r2="http://schemas.microsoft.com/office/drawing/2015/06/chart">
            <c:ext xmlns:c16="http://schemas.microsoft.com/office/drawing/2014/chart" uri="{C3380CC4-5D6E-409C-BE32-E72D297353CC}">
              <c16:uniqueId val="{00000006-AB33-409C-9EEE-61D87B1AC120}"/>
            </c:ext>
          </c:extLst>
        </c:ser>
        <c:ser>
          <c:idx val="7"/>
          <c:order val="7"/>
          <c:tx>
            <c:strRef>
              <c:f>'8.14'!$K$34</c:f>
              <c:strCache>
                <c:ptCount val="1"/>
                <c:pt idx="0">
                  <c:v>Ostatní</c:v>
                </c:pt>
              </c:strCache>
            </c:strRef>
          </c:tx>
          <c:invertIfNegative val="0"/>
          <c:cat>
            <c:strRef>
              <c:f>'8.14'!$L$26:$N$26</c:f>
              <c:strCache>
                <c:ptCount val="3"/>
                <c:pt idx="0">
                  <c:v>Duben</c:v>
                </c:pt>
                <c:pt idx="1">
                  <c:v>Květen</c:v>
                </c:pt>
                <c:pt idx="2">
                  <c:v>Červen</c:v>
                </c:pt>
              </c:strCache>
            </c:strRef>
          </c:cat>
          <c:val>
            <c:numRef>
              <c:f>'8.14'!$L$34:$N$34</c:f>
              <c:numCache>
                <c:formatCode>#,##0.0</c:formatCode>
                <c:ptCount val="3"/>
                <c:pt idx="0">
                  <c:v>239.97299999999998</c:v>
                </c:pt>
                <c:pt idx="1">
                  <c:v>187.73099999999999</c:v>
                </c:pt>
                <c:pt idx="2">
                  <c:v>0.7</c:v>
                </c:pt>
              </c:numCache>
            </c:numRef>
          </c:val>
          <c:extLst xmlns:c16r2="http://schemas.microsoft.com/office/drawing/2015/06/chart">
            <c:ext xmlns:c16="http://schemas.microsoft.com/office/drawing/2014/chart" uri="{C3380CC4-5D6E-409C-BE32-E72D297353CC}">
              <c16:uniqueId val="{00000007-AB33-409C-9EEE-61D87B1AC120}"/>
            </c:ext>
          </c:extLst>
        </c:ser>
        <c:dLbls>
          <c:showLegendKey val="0"/>
          <c:showVal val="0"/>
          <c:showCatName val="0"/>
          <c:showSerName val="0"/>
          <c:showPercent val="0"/>
          <c:showBubbleSize val="0"/>
        </c:dLbls>
        <c:gapWidth val="150"/>
        <c:overlap val="100"/>
        <c:axId val="170697856"/>
        <c:axId val="170699392"/>
      </c:barChart>
      <c:catAx>
        <c:axId val="170697856"/>
        <c:scaling>
          <c:orientation val="minMax"/>
        </c:scaling>
        <c:delete val="0"/>
        <c:axPos val="b"/>
        <c:numFmt formatCode="General" sourceLinked="1"/>
        <c:majorTickMark val="none"/>
        <c:minorTickMark val="none"/>
        <c:tickLblPos val="nextTo"/>
        <c:txPr>
          <a:bodyPr/>
          <a:lstStyle/>
          <a:p>
            <a:pPr>
              <a:defRPr sz="900"/>
            </a:pPr>
            <a:endParaRPr lang="cs-CZ"/>
          </a:p>
        </c:txPr>
        <c:crossAx val="170699392"/>
        <c:crosses val="autoZero"/>
        <c:auto val="1"/>
        <c:lblAlgn val="ctr"/>
        <c:lblOffset val="100"/>
        <c:noMultiLvlLbl val="0"/>
      </c:catAx>
      <c:valAx>
        <c:axId val="1706993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0697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3.5481927337868042E-2</c:v>
                </c:pt>
              </c:numCache>
            </c:numRef>
          </c:val>
          <c:extLst xmlns:c16r2="http://schemas.microsoft.com/office/drawing/2015/06/chart">
            <c:ext xmlns:c16="http://schemas.microsoft.com/office/drawing/2014/chart" uri="{C3380CC4-5D6E-409C-BE32-E72D297353CC}">
              <c16:uniqueId val="{00000000-1F28-406A-A008-3492E7159D5D}"/>
            </c:ext>
          </c:extLst>
        </c:ser>
        <c:ser>
          <c:idx val="1"/>
          <c:order val="1"/>
          <c:tx>
            <c:strRef>
              <c:f>'8.14'!$L$40</c:f>
              <c:strCache>
                <c:ptCount val="1"/>
                <c:pt idx="0">
                  <c:v>Výroba tepla brutto</c:v>
                </c:pt>
              </c:strCache>
            </c:strRef>
          </c:tx>
          <c:invertIfNegative val="0"/>
          <c:val>
            <c:numRef>
              <c:f>'8.14'!$M$40</c:f>
              <c:numCache>
                <c:formatCode>0.0%</c:formatCode>
                <c:ptCount val="1"/>
                <c:pt idx="0">
                  <c:v>4.7981796088757397E-2</c:v>
                </c:pt>
              </c:numCache>
            </c:numRef>
          </c:val>
          <c:extLst xmlns:c16r2="http://schemas.microsoft.com/office/drawing/2015/06/chart">
            <c:ext xmlns:c16="http://schemas.microsoft.com/office/drawing/2014/chart" uri="{C3380CC4-5D6E-409C-BE32-E72D297353CC}">
              <c16:uniqueId val="{00000001-1F28-406A-A008-3492E7159D5D}"/>
            </c:ext>
          </c:extLst>
        </c:ser>
        <c:ser>
          <c:idx val="2"/>
          <c:order val="2"/>
          <c:tx>
            <c:strRef>
              <c:f>'8.14'!$L$41</c:f>
              <c:strCache>
                <c:ptCount val="1"/>
                <c:pt idx="0">
                  <c:v>Dodávky tepla</c:v>
                </c:pt>
              </c:strCache>
            </c:strRef>
          </c:tx>
          <c:invertIfNegative val="0"/>
          <c:val>
            <c:numRef>
              <c:f>'8.14'!$M$41</c:f>
              <c:numCache>
                <c:formatCode>0.0%</c:formatCode>
                <c:ptCount val="1"/>
                <c:pt idx="0">
                  <c:v>4.4623956239264254E-2</c:v>
                </c:pt>
              </c:numCache>
            </c:numRef>
          </c:val>
          <c:extLst xmlns:c16r2="http://schemas.microsoft.com/office/drawing/2015/06/chart">
            <c:ext xmlns:c16="http://schemas.microsoft.com/office/drawing/2014/chart" uri="{C3380CC4-5D6E-409C-BE32-E72D297353CC}">
              <c16:uniqueId val="{00000002-1F28-406A-A008-3492E7159D5D}"/>
            </c:ext>
          </c:extLst>
        </c:ser>
        <c:dLbls>
          <c:showLegendKey val="0"/>
          <c:showVal val="0"/>
          <c:showCatName val="0"/>
          <c:showSerName val="0"/>
          <c:showPercent val="0"/>
          <c:showBubbleSize val="0"/>
        </c:dLbls>
        <c:gapWidth val="150"/>
        <c:axId val="165377152"/>
        <c:axId val="165378688"/>
      </c:barChart>
      <c:catAx>
        <c:axId val="165377152"/>
        <c:scaling>
          <c:orientation val="maxMin"/>
        </c:scaling>
        <c:delete val="0"/>
        <c:axPos val="l"/>
        <c:numFmt formatCode="General" sourceLinked="1"/>
        <c:majorTickMark val="none"/>
        <c:minorTickMark val="none"/>
        <c:tickLblPos val="none"/>
        <c:crossAx val="165378688"/>
        <c:crosses val="autoZero"/>
        <c:auto val="1"/>
        <c:lblAlgn val="ctr"/>
        <c:lblOffset val="100"/>
        <c:noMultiLvlLbl val="0"/>
      </c:catAx>
      <c:valAx>
        <c:axId val="16537868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537715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Duben</c:v>
                </c:pt>
                <c:pt idx="1">
                  <c:v>Květen</c:v>
                </c:pt>
                <c:pt idx="2">
                  <c:v>Červen</c:v>
                </c:pt>
              </c:strCache>
            </c:strRef>
          </c:cat>
          <c:val>
            <c:numRef>
              <c:f>'8.14'!$L$10:$N$10</c:f>
              <c:numCache>
                <c:formatCode>#,##0.0</c:formatCode>
                <c:ptCount val="3"/>
                <c:pt idx="0">
                  <c:v>27050.760000000002</c:v>
                </c:pt>
                <c:pt idx="1">
                  <c:v>22762.491999999998</c:v>
                </c:pt>
                <c:pt idx="2">
                  <c:v>10920.593999999999</c:v>
                </c:pt>
              </c:numCache>
            </c:numRef>
          </c:val>
          <c:extLst xmlns:c16r2="http://schemas.microsoft.com/office/drawing/2015/06/chart">
            <c:ext xmlns:c16="http://schemas.microsoft.com/office/drawing/2014/chart" uri="{C3380CC4-5D6E-409C-BE32-E72D297353CC}">
              <c16:uniqueId val="{00000000-DB17-4C16-A5EC-73CBA5CB39C7}"/>
            </c:ext>
          </c:extLst>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Duben</c:v>
                </c:pt>
                <c:pt idx="1">
                  <c:v>Květen</c:v>
                </c:pt>
                <c:pt idx="2">
                  <c:v>Červen</c:v>
                </c:pt>
              </c:strCache>
            </c:strRef>
          </c:cat>
          <c:val>
            <c:numRef>
              <c:f>'8.14'!$L$11:$N$11</c:f>
              <c:numCache>
                <c:formatCode>#,##0.0</c:formatCode>
                <c:ptCount val="3"/>
                <c:pt idx="0">
                  <c:v>700.88</c:v>
                </c:pt>
                <c:pt idx="1">
                  <c:v>803.66</c:v>
                </c:pt>
                <c:pt idx="2">
                  <c:v>1138.94</c:v>
                </c:pt>
              </c:numCache>
            </c:numRef>
          </c:val>
          <c:extLst xmlns:c16r2="http://schemas.microsoft.com/office/drawing/2015/06/chart">
            <c:ext xmlns:c16="http://schemas.microsoft.com/office/drawing/2014/chart" uri="{C3380CC4-5D6E-409C-BE32-E72D297353CC}">
              <c16:uniqueId val="{00000001-DB17-4C16-A5EC-73CBA5CB39C7}"/>
            </c:ext>
          </c:extLst>
        </c:ser>
        <c:ser>
          <c:idx val="2"/>
          <c:order val="2"/>
          <c:tx>
            <c:strRef>
              <c:f>'8.14'!$K$12</c:f>
              <c:strCache>
                <c:ptCount val="1"/>
                <c:pt idx="0">
                  <c:v>Černé uhlí</c:v>
                </c:pt>
              </c:strCache>
            </c:strRef>
          </c:tx>
          <c:spPr>
            <a:solidFill>
              <a:schemeClr val="tx1"/>
            </a:solidFill>
          </c:spPr>
          <c:invertIfNegative val="0"/>
          <c:cat>
            <c:strRef>
              <c:f>'8.14'!$L$9:$N$9</c:f>
              <c:strCache>
                <c:ptCount val="3"/>
                <c:pt idx="0">
                  <c:v>Duben</c:v>
                </c:pt>
                <c:pt idx="1">
                  <c:v>Květen</c:v>
                </c:pt>
                <c:pt idx="2">
                  <c:v>Červen</c:v>
                </c:pt>
              </c:strCache>
            </c:strRef>
          </c:cat>
          <c:val>
            <c:numRef>
              <c:f>'8.14'!$L$12:$N$12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DB17-4C16-A5EC-73CBA5CB39C7}"/>
            </c:ext>
          </c:extLst>
        </c:ser>
        <c:ser>
          <c:idx val="3"/>
          <c:order val="3"/>
          <c:tx>
            <c:strRef>
              <c:f>'8.14'!$K$13</c:f>
              <c:strCache>
                <c:ptCount val="1"/>
                <c:pt idx="0">
                  <c:v>Elektrická energie</c:v>
                </c:pt>
              </c:strCache>
            </c:strRef>
          </c:tx>
          <c:invertIfNegative val="0"/>
          <c:cat>
            <c:strRef>
              <c:f>'8.14'!$L$9:$N$9</c:f>
              <c:strCache>
                <c:ptCount val="3"/>
                <c:pt idx="0">
                  <c:v>Duben</c:v>
                </c:pt>
                <c:pt idx="1">
                  <c:v>Květen</c:v>
                </c:pt>
                <c:pt idx="2">
                  <c:v>Červen</c:v>
                </c:pt>
              </c:strCache>
            </c:strRef>
          </c:cat>
          <c:val>
            <c:numRef>
              <c:f>'8.14'!$L$13:$N$13</c:f>
              <c:numCache>
                <c:formatCode>#,##0.0</c:formatCode>
                <c:ptCount val="3"/>
                <c:pt idx="0">
                  <c:v>3</c:v>
                </c:pt>
                <c:pt idx="1">
                  <c:v>1.9</c:v>
                </c:pt>
                <c:pt idx="2">
                  <c:v>46</c:v>
                </c:pt>
              </c:numCache>
            </c:numRef>
          </c:val>
          <c:extLst xmlns:c16r2="http://schemas.microsoft.com/office/drawing/2015/06/chart">
            <c:ext xmlns:c16="http://schemas.microsoft.com/office/drawing/2014/chart" uri="{C3380CC4-5D6E-409C-BE32-E72D297353CC}">
              <c16:uniqueId val="{00000003-DB17-4C16-A5EC-73CBA5CB39C7}"/>
            </c:ext>
          </c:extLst>
        </c:ser>
        <c:ser>
          <c:idx val="4"/>
          <c:order val="4"/>
          <c:tx>
            <c:strRef>
              <c:f>'8.14'!$K$14</c:f>
              <c:strCache>
                <c:ptCount val="1"/>
                <c:pt idx="0">
                  <c:v>Energie prostředí (tepelné čerpadlo)</c:v>
                </c:pt>
              </c:strCache>
            </c:strRef>
          </c:tx>
          <c:invertIfNegative val="0"/>
          <c:cat>
            <c:strRef>
              <c:f>'8.14'!$L$9:$N$9</c:f>
              <c:strCache>
                <c:ptCount val="3"/>
                <c:pt idx="0">
                  <c:v>Duben</c:v>
                </c:pt>
                <c:pt idx="1">
                  <c:v>Květen</c:v>
                </c:pt>
                <c:pt idx="2">
                  <c:v>Červen</c:v>
                </c:pt>
              </c:strCache>
            </c:strRef>
          </c:cat>
          <c:val>
            <c:numRef>
              <c:f>'8.14'!$L$14:$N$14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DB17-4C16-A5EC-73CBA5CB39C7}"/>
            </c:ext>
          </c:extLst>
        </c:ser>
        <c:ser>
          <c:idx val="5"/>
          <c:order val="5"/>
          <c:tx>
            <c:strRef>
              <c:f>'8.14'!$K$15</c:f>
              <c:strCache>
                <c:ptCount val="1"/>
                <c:pt idx="0">
                  <c:v>Energie Slunce (solární kolektor)</c:v>
                </c:pt>
              </c:strCache>
            </c:strRef>
          </c:tx>
          <c:invertIfNegative val="0"/>
          <c:cat>
            <c:strRef>
              <c:f>'8.14'!$L$9:$N$9</c:f>
              <c:strCache>
                <c:ptCount val="3"/>
                <c:pt idx="0">
                  <c:v>Duben</c:v>
                </c:pt>
                <c:pt idx="1">
                  <c:v>Květen</c:v>
                </c:pt>
                <c:pt idx="2">
                  <c:v>Červen</c:v>
                </c:pt>
              </c:strCache>
            </c:strRef>
          </c:cat>
          <c:val>
            <c:numRef>
              <c:f>'8.14'!$L$15:$N$15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DB17-4C16-A5EC-73CBA5CB39C7}"/>
            </c:ext>
          </c:extLst>
        </c:ser>
        <c:ser>
          <c:idx val="6"/>
          <c:order val="6"/>
          <c:tx>
            <c:strRef>
              <c:f>'8.14'!$K$16</c:f>
              <c:strCache>
                <c:ptCount val="1"/>
                <c:pt idx="0">
                  <c:v>Hnědé uhlí</c:v>
                </c:pt>
              </c:strCache>
            </c:strRef>
          </c:tx>
          <c:spPr>
            <a:solidFill>
              <a:srgbClr val="6E4932"/>
            </a:solidFill>
          </c:spPr>
          <c:invertIfNegative val="0"/>
          <c:cat>
            <c:strRef>
              <c:f>'8.14'!$L$9:$N$9</c:f>
              <c:strCache>
                <c:ptCount val="3"/>
                <c:pt idx="0">
                  <c:v>Duben</c:v>
                </c:pt>
                <c:pt idx="1">
                  <c:v>Květen</c:v>
                </c:pt>
                <c:pt idx="2">
                  <c:v>Červen</c:v>
                </c:pt>
              </c:strCache>
            </c:strRef>
          </c:cat>
          <c:val>
            <c:numRef>
              <c:f>'8.14'!$L$16:$N$16</c:f>
              <c:numCache>
                <c:formatCode>#,##0.0</c:formatCode>
                <c:ptCount val="3"/>
                <c:pt idx="0">
                  <c:v>150455.79499999998</c:v>
                </c:pt>
                <c:pt idx="1">
                  <c:v>112616.658</c:v>
                </c:pt>
                <c:pt idx="2">
                  <c:v>93247.103999999992</c:v>
                </c:pt>
              </c:numCache>
            </c:numRef>
          </c:val>
          <c:extLst xmlns:c16r2="http://schemas.microsoft.com/office/drawing/2015/06/chart">
            <c:ext xmlns:c16="http://schemas.microsoft.com/office/drawing/2014/chart" uri="{C3380CC4-5D6E-409C-BE32-E72D297353CC}">
              <c16:uniqueId val="{00000006-DB17-4C16-A5EC-73CBA5CB39C7}"/>
            </c:ext>
          </c:extLst>
        </c:ser>
        <c:ser>
          <c:idx val="7"/>
          <c:order val="7"/>
          <c:tx>
            <c:strRef>
              <c:f>'8.14'!$K$17</c:f>
              <c:strCache>
                <c:ptCount val="1"/>
                <c:pt idx="0">
                  <c:v>Jaderné palivo</c:v>
                </c:pt>
              </c:strCache>
            </c:strRef>
          </c:tx>
          <c:invertIfNegative val="0"/>
          <c:cat>
            <c:strRef>
              <c:f>'8.14'!$L$9:$N$9</c:f>
              <c:strCache>
                <c:ptCount val="3"/>
                <c:pt idx="0">
                  <c:v>Duben</c:v>
                </c:pt>
                <c:pt idx="1">
                  <c:v>Květen</c:v>
                </c:pt>
                <c:pt idx="2">
                  <c:v>Červen</c:v>
                </c:pt>
              </c:strCache>
            </c:strRef>
          </c:cat>
          <c:val>
            <c:numRef>
              <c:f>'8.14'!$L$17:$N$17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DB17-4C16-A5EC-73CBA5CB39C7}"/>
            </c:ext>
          </c:extLst>
        </c:ser>
        <c:ser>
          <c:idx val="8"/>
          <c:order val="8"/>
          <c:tx>
            <c:strRef>
              <c:f>'8.14'!$K$18</c:f>
              <c:strCache>
                <c:ptCount val="1"/>
                <c:pt idx="0">
                  <c:v>Koks</c:v>
                </c:pt>
              </c:strCache>
            </c:strRef>
          </c:tx>
          <c:invertIfNegative val="0"/>
          <c:cat>
            <c:strRef>
              <c:f>'8.14'!$L$9:$N$9</c:f>
              <c:strCache>
                <c:ptCount val="3"/>
                <c:pt idx="0">
                  <c:v>Duben</c:v>
                </c:pt>
                <c:pt idx="1">
                  <c:v>Květen</c:v>
                </c:pt>
                <c:pt idx="2">
                  <c:v>Červen</c:v>
                </c:pt>
              </c:strCache>
            </c:strRef>
          </c:cat>
          <c:val>
            <c:numRef>
              <c:f>'8.14'!$L$18:$N$18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DB17-4C16-A5EC-73CBA5CB39C7}"/>
            </c:ext>
          </c:extLst>
        </c:ser>
        <c:ser>
          <c:idx val="9"/>
          <c:order val="9"/>
          <c:tx>
            <c:strRef>
              <c:f>'8.14'!$K$19</c:f>
              <c:strCache>
                <c:ptCount val="1"/>
                <c:pt idx="0">
                  <c:v>Odpadní teplo</c:v>
                </c:pt>
              </c:strCache>
            </c:strRef>
          </c:tx>
          <c:invertIfNegative val="0"/>
          <c:cat>
            <c:strRef>
              <c:f>'8.14'!$L$9:$N$9</c:f>
              <c:strCache>
                <c:ptCount val="3"/>
                <c:pt idx="0">
                  <c:v>Duben</c:v>
                </c:pt>
                <c:pt idx="1">
                  <c:v>Květen</c:v>
                </c:pt>
                <c:pt idx="2">
                  <c:v>Červen</c:v>
                </c:pt>
              </c:strCache>
            </c:strRef>
          </c:cat>
          <c:val>
            <c:numRef>
              <c:f>'8.14'!$L$19:$N$19</c:f>
              <c:numCache>
                <c:formatCode>#,##0.0</c:formatCode>
                <c:ptCount val="3"/>
                <c:pt idx="0">
                  <c:v>1500</c:v>
                </c:pt>
                <c:pt idx="1">
                  <c:v>2188</c:v>
                </c:pt>
                <c:pt idx="2">
                  <c:v>1309</c:v>
                </c:pt>
              </c:numCache>
            </c:numRef>
          </c:val>
          <c:extLst xmlns:c16r2="http://schemas.microsoft.com/office/drawing/2015/06/chart">
            <c:ext xmlns:c16="http://schemas.microsoft.com/office/drawing/2014/chart" uri="{C3380CC4-5D6E-409C-BE32-E72D297353CC}">
              <c16:uniqueId val="{00000009-DB17-4C16-A5EC-73CBA5CB39C7}"/>
            </c:ext>
          </c:extLst>
        </c:ser>
        <c:ser>
          <c:idx val="10"/>
          <c:order val="10"/>
          <c:tx>
            <c:strRef>
              <c:f>'8.14'!$K$20</c:f>
              <c:strCache>
                <c:ptCount val="1"/>
                <c:pt idx="0">
                  <c:v>Ostatní kapalná paliva</c:v>
                </c:pt>
              </c:strCache>
            </c:strRef>
          </c:tx>
          <c:invertIfNegative val="0"/>
          <c:cat>
            <c:strRef>
              <c:f>'8.14'!$L$9:$N$9</c:f>
              <c:strCache>
                <c:ptCount val="3"/>
                <c:pt idx="0">
                  <c:v>Duben</c:v>
                </c:pt>
                <c:pt idx="1">
                  <c:v>Květen</c:v>
                </c:pt>
                <c:pt idx="2">
                  <c:v>Červen</c:v>
                </c:pt>
              </c:strCache>
            </c:strRef>
          </c:cat>
          <c:val>
            <c:numRef>
              <c:f>'8.14'!$L$20:$N$20</c:f>
              <c:numCache>
                <c:formatCode>#,##0.0</c:formatCode>
                <c:ptCount val="3"/>
                <c:pt idx="0">
                  <c:v>8144</c:v>
                </c:pt>
                <c:pt idx="1">
                  <c:v>0</c:v>
                </c:pt>
                <c:pt idx="2">
                  <c:v>1091</c:v>
                </c:pt>
              </c:numCache>
            </c:numRef>
          </c:val>
          <c:extLst xmlns:c16r2="http://schemas.microsoft.com/office/drawing/2015/06/chart">
            <c:ext xmlns:c16="http://schemas.microsoft.com/office/drawing/2014/chart" uri="{C3380CC4-5D6E-409C-BE32-E72D297353CC}">
              <c16:uniqueId val="{0000000A-DB17-4C16-A5EC-73CBA5CB39C7}"/>
            </c:ext>
          </c:extLst>
        </c:ser>
        <c:ser>
          <c:idx val="11"/>
          <c:order val="11"/>
          <c:tx>
            <c:strRef>
              <c:f>'8.14'!$K$21</c:f>
              <c:strCache>
                <c:ptCount val="1"/>
                <c:pt idx="0">
                  <c:v>Ostatní pevná paliva</c:v>
                </c:pt>
              </c:strCache>
            </c:strRef>
          </c:tx>
          <c:invertIfNegative val="0"/>
          <c:cat>
            <c:strRef>
              <c:f>'8.14'!$L$9:$N$9</c:f>
              <c:strCache>
                <c:ptCount val="3"/>
                <c:pt idx="0">
                  <c:v>Duben</c:v>
                </c:pt>
                <c:pt idx="1">
                  <c:v>Květen</c:v>
                </c:pt>
                <c:pt idx="2">
                  <c:v>Červen</c:v>
                </c:pt>
              </c:strCache>
            </c:strRef>
          </c:cat>
          <c:val>
            <c:numRef>
              <c:f>'8.14'!$L$21:$N$21</c:f>
              <c:numCache>
                <c:formatCode>#,##0.0</c:formatCode>
                <c:ptCount val="3"/>
                <c:pt idx="0">
                  <c:v>1711.6</c:v>
                </c:pt>
                <c:pt idx="1">
                  <c:v>2177.4</c:v>
                </c:pt>
                <c:pt idx="2">
                  <c:v>2101.1999999999998</c:v>
                </c:pt>
              </c:numCache>
            </c:numRef>
          </c:val>
          <c:extLst xmlns:c16r2="http://schemas.microsoft.com/office/drawing/2015/06/chart">
            <c:ext xmlns:c16="http://schemas.microsoft.com/office/drawing/2014/chart" uri="{C3380CC4-5D6E-409C-BE32-E72D297353CC}">
              <c16:uniqueId val="{0000000B-DB17-4C16-A5EC-73CBA5CB39C7}"/>
            </c:ext>
          </c:extLst>
        </c:ser>
        <c:ser>
          <c:idx val="12"/>
          <c:order val="12"/>
          <c:tx>
            <c:strRef>
              <c:f>'8.14'!$K$22</c:f>
              <c:strCache>
                <c:ptCount val="1"/>
                <c:pt idx="0">
                  <c:v>Ostatní plyny</c:v>
                </c:pt>
              </c:strCache>
            </c:strRef>
          </c:tx>
          <c:invertIfNegative val="0"/>
          <c:cat>
            <c:strRef>
              <c:f>'8.14'!$L$9:$N$9</c:f>
              <c:strCache>
                <c:ptCount val="3"/>
                <c:pt idx="0">
                  <c:v>Duben</c:v>
                </c:pt>
                <c:pt idx="1">
                  <c:v>Květen</c:v>
                </c:pt>
                <c:pt idx="2">
                  <c:v>Červen</c:v>
                </c:pt>
              </c:strCache>
            </c:strRef>
          </c:cat>
          <c:val>
            <c:numRef>
              <c:f>'8.14'!$L$22:$N$22</c:f>
              <c:numCache>
                <c:formatCode>#,##0.0</c:formatCode>
                <c:ptCount val="3"/>
                <c:pt idx="0">
                  <c:v>4134</c:v>
                </c:pt>
                <c:pt idx="1">
                  <c:v>3572</c:v>
                </c:pt>
                <c:pt idx="2">
                  <c:v>3136</c:v>
                </c:pt>
              </c:numCache>
            </c:numRef>
          </c:val>
          <c:extLst xmlns:c16r2="http://schemas.microsoft.com/office/drawing/2015/06/chart">
            <c:ext xmlns:c16="http://schemas.microsoft.com/office/drawing/2014/chart" uri="{C3380CC4-5D6E-409C-BE32-E72D297353CC}">
              <c16:uniqueId val="{0000000C-DB17-4C16-A5EC-73CBA5CB39C7}"/>
            </c:ext>
          </c:extLst>
        </c:ser>
        <c:ser>
          <c:idx val="13"/>
          <c:order val="13"/>
          <c:tx>
            <c:strRef>
              <c:f>'8.14'!$K$23</c:f>
              <c:strCache>
                <c:ptCount val="1"/>
                <c:pt idx="0">
                  <c:v>Ostatní</c:v>
                </c:pt>
              </c:strCache>
            </c:strRef>
          </c:tx>
          <c:invertIfNegative val="0"/>
          <c:cat>
            <c:strRef>
              <c:f>'8.14'!$L$9:$N$9</c:f>
              <c:strCache>
                <c:ptCount val="3"/>
                <c:pt idx="0">
                  <c:v>Duben</c:v>
                </c:pt>
                <c:pt idx="1">
                  <c:v>Květen</c:v>
                </c:pt>
                <c:pt idx="2">
                  <c:v>Červen</c:v>
                </c:pt>
              </c:strCache>
            </c:strRef>
          </c:cat>
          <c:val>
            <c:numRef>
              <c:f>'8.14'!$L$23:$N$23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DB17-4C16-A5EC-73CBA5CB39C7}"/>
            </c:ext>
          </c:extLst>
        </c:ser>
        <c:ser>
          <c:idx val="14"/>
          <c:order val="14"/>
          <c:tx>
            <c:strRef>
              <c:f>'8.14'!$K$24</c:f>
              <c:strCache>
                <c:ptCount val="1"/>
                <c:pt idx="0">
                  <c:v>Topné oleje</c:v>
                </c:pt>
              </c:strCache>
            </c:strRef>
          </c:tx>
          <c:invertIfNegative val="0"/>
          <c:cat>
            <c:strRef>
              <c:f>'8.14'!$L$9:$N$9</c:f>
              <c:strCache>
                <c:ptCount val="3"/>
                <c:pt idx="0">
                  <c:v>Duben</c:v>
                </c:pt>
                <c:pt idx="1">
                  <c:v>Květen</c:v>
                </c:pt>
                <c:pt idx="2">
                  <c:v>Červen</c:v>
                </c:pt>
              </c:strCache>
            </c:strRef>
          </c:cat>
          <c:val>
            <c:numRef>
              <c:f>'8.14'!$L$24:$N$24</c:f>
              <c:numCache>
                <c:formatCode>#,##0.0</c:formatCode>
                <c:ptCount val="3"/>
                <c:pt idx="0">
                  <c:v>132.41999999999999</c:v>
                </c:pt>
                <c:pt idx="1">
                  <c:v>77.81</c:v>
                </c:pt>
                <c:pt idx="2">
                  <c:v>32.35</c:v>
                </c:pt>
              </c:numCache>
            </c:numRef>
          </c:val>
          <c:extLst xmlns:c16r2="http://schemas.microsoft.com/office/drawing/2015/06/chart">
            <c:ext xmlns:c16="http://schemas.microsoft.com/office/drawing/2014/chart" uri="{C3380CC4-5D6E-409C-BE32-E72D297353CC}">
              <c16:uniqueId val="{0000000E-DB17-4C16-A5EC-73CBA5CB39C7}"/>
            </c:ext>
          </c:extLst>
        </c:ser>
        <c:ser>
          <c:idx val="15"/>
          <c:order val="15"/>
          <c:tx>
            <c:strRef>
              <c:f>'8.14'!$K$25</c:f>
              <c:strCache>
                <c:ptCount val="1"/>
                <c:pt idx="0">
                  <c:v>Zemní plyn</c:v>
                </c:pt>
              </c:strCache>
            </c:strRef>
          </c:tx>
          <c:spPr>
            <a:solidFill>
              <a:srgbClr val="EBE600"/>
            </a:solidFill>
          </c:spPr>
          <c:invertIfNegative val="0"/>
          <c:cat>
            <c:strRef>
              <c:f>'8.14'!$L$9:$N$9</c:f>
              <c:strCache>
                <c:ptCount val="3"/>
                <c:pt idx="0">
                  <c:v>Duben</c:v>
                </c:pt>
                <c:pt idx="1">
                  <c:v>Květen</c:v>
                </c:pt>
                <c:pt idx="2">
                  <c:v>Červen</c:v>
                </c:pt>
              </c:strCache>
            </c:strRef>
          </c:cat>
          <c:val>
            <c:numRef>
              <c:f>'8.14'!$L$25:$N$25</c:f>
              <c:numCache>
                <c:formatCode>#,##0.0</c:formatCode>
                <c:ptCount val="3"/>
                <c:pt idx="0">
                  <c:v>65396.568266723189</c:v>
                </c:pt>
                <c:pt idx="1">
                  <c:v>76702.102186108285</c:v>
                </c:pt>
                <c:pt idx="2">
                  <c:v>63048.530660642376</c:v>
                </c:pt>
              </c:numCache>
            </c:numRef>
          </c:val>
          <c:extLst xmlns:c16r2="http://schemas.microsoft.com/office/drawing/2015/06/chart">
            <c:ext xmlns:c16="http://schemas.microsoft.com/office/drawing/2014/chart" uri="{C3380CC4-5D6E-409C-BE32-E72D297353CC}">
              <c16:uniqueId val="{0000000F-DB17-4C16-A5EC-73CBA5CB39C7}"/>
            </c:ext>
          </c:extLst>
        </c:ser>
        <c:dLbls>
          <c:showLegendKey val="0"/>
          <c:showVal val="0"/>
          <c:showCatName val="0"/>
          <c:showSerName val="0"/>
          <c:showPercent val="0"/>
          <c:showBubbleSize val="0"/>
        </c:dLbls>
        <c:gapWidth val="150"/>
        <c:overlap val="100"/>
        <c:axId val="165471360"/>
        <c:axId val="165472896"/>
      </c:barChart>
      <c:catAx>
        <c:axId val="165471360"/>
        <c:scaling>
          <c:orientation val="minMax"/>
        </c:scaling>
        <c:delete val="0"/>
        <c:axPos val="b"/>
        <c:numFmt formatCode="General" sourceLinked="1"/>
        <c:majorTickMark val="none"/>
        <c:minorTickMark val="none"/>
        <c:tickLblPos val="nextTo"/>
        <c:txPr>
          <a:bodyPr/>
          <a:lstStyle/>
          <a:p>
            <a:pPr>
              <a:defRPr sz="900"/>
            </a:pPr>
            <a:endParaRPr lang="cs-CZ"/>
          </a:p>
        </c:txPr>
        <c:crossAx val="165472896"/>
        <c:crosses val="autoZero"/>
        <c:auto val="1"/>
        <c:lblAlgn val="ctr"/>
        <c:lblOffset val="100"/>
        <c:noMultiLvlLbl val="0"/>
      </c:catAx>
      <c:valAx>
        <c:axId val="1654728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4713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991A-4203-9B27-61F99E6DBCFB}"/>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991A-4203-9B27-61F99E6DBCFB}"/>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991A-4203-9B27-61F99E6DBCFB}"/>
              </c:ext>
            </c:extLst>
          </c:dPt>
          <c:dPt>
            <c:idx val="5"/>
            <c:bubble3D val="0"/>
            <c:extLst xmlns:c16r2="http://schemas.microsoft.com/office/drawing/2015/06/chart">
              <c:ext xmlns:c16="http://schemas.microsoft.com/office/drawing/2014/chart" uri="{C3380CC4-5D6E-409C-BE32-E72D297353CC}">
                <c16:uniqueId val="{00000006-991A-4203-9B27-61F99E6DBCFB}"/>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991A-4203-9B27-61F99E6DBCFB}"/>
              </c:ext>
            </c:extLst>
          </c:dPt>
          <c:dPt>
            <c:idx val="7"/>
            <c:bubble3D val="0"/>
            <c:extLst xmlns:c16r2="http://schemas.microsoft.com/office/drawing/2015/06/chart">
              <c:ext xmlns:c16="http://schemas.microsoft.com/office/drawing/2014/chart" uri="{C3380CC4-5D6E-409C-BE32-E72D297353CC}">
                <c16:uniqueId val="{00000009-991A-4203-9B27-61F99E6DBCFB}"/>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991A-4203-9B27-61F99E6DBCFB}"/>
              </c:ext>
            </c:extLst>
          </c:dPt>
          <c:cat>
            <c:numRef>
              <c:f>'8.14'!$O$10:$O$25</c:f>
              <c:numCache>
                <c:formatCode>0.0%</c:formatCode>
                <c:ptCount val="16"/>
              </c:numCache>
            </c:numRef>
          </c:cat>
          <c:val>
            <c:numRef>
              <c:f>'8.14'!$J$10:$J$25</c:f>
              <c:numCache>
                <c:formatCode>0.0</c:formatCode>
                <c:ptCount val="16"/>
              </c:numCache>
            </c:numRef>
          </c:val>
          <c:extLst xmlns:c16r2="http://schemas.microsoft.com/office/drawing/2015/06/chart">
            <c:ext xmlns:c16="http://schemas.microsoft.com/office/drawing/2014/chart" uri="{C3380CC4-5D6E-409C-BE32-E72D297353CC}">
              <c16:uniqueId val="{0000000C-991A-4203-9B27-61F99E6DBCFB}"/>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230.19340100000005</c:v>
                </c:pt>
                <c:pt idx="2">
                  <c:v>82.302030000000002</c:v>
                </c:pt>
                <c:pt idx="3">
                  <c:v>70.149036000000009</c:v>
                </c:pt>
                <c:pt idx="4">
                  <c:v>82.95473299999999</c:v>
                </c:pt>
                <c:pt idx="5">
                  <c:v>170.26563999999999</c:v>
                </c:pt>
                <c:pt idx="6">
                  <c:v>3.0820499999999997</c:v>
                </c:pt>
                <c:pt idx="7">
                  <c:v>197.86193499999999</c:v>
                </c:pt>
                <c:pt idx="8">
                  <c:v>32.832849000000003</c:v>
                </c:pt>
                <c:pt idx="9">
                  <c:v>6.4408730000000007</c:v>
                </c:pt>
                <c:pt idx="10">
                  <c:v>117.70627300000001</c:v>
                </c:pt>
                <c:pt idx="11">
                  <c:v>203.504076</c:v>
                </c:pt>
                <c:pt idx="12">
                  <c:v>271.302843</c:v>
                </c:pt>
                <c:pt idx="13">
                  <c:v>60.733845999999993</c:v>
                </c:pt>
              </c:numCache>
            </c:numRef>
          </c:val>
          <c:extLst xmlns:c16r2="http://schemas.microsoft.com/office/drawing/2015/06/chart">
            <c:ext xmlns:c16="http://schemas.microsoft.com/office/drawing/2014/chart" uri="{C3380CC4-5D6E-409C-BE32-E72D297353CC}">
              <c16:uniqueId val="{00000000-38A2-4B2C-9F19-A00980DAF414}"/>
            </c:ext>
          </c:extLst>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10.451000000000001</c:v>
                </c:pt>
                <c:pt idx="1">
                  <c:v>13.808316999999999</c:v>
                </c:pt>
                <c:pt idx="2">
                  <c:v>13.403238</c:v>
                </c:pt>
                <c:pt idx="3">
                  <c:v>1.6859999999999999</c:v>
                </c:pt>
                <c:pt idx="4">
                  <c:v>8.9119650000000004</c:v>
                </c:pt>
                <c:pt idx="5">
                  <c:v>12.982036000000003</c:v>
                </c:pt>
                <c:pt idx="6">
                  <c:v>2.6637</c:v>
                </c:pt>
                <c:pt idx="7">
                  <c:v>6.0999999999999999E-2</c:v>
                </c:pt>
                <c:pt idx="8">
                  <c:v>9.4002859999999995</c:v>
                </c:pt>
                <c:pt idx="9">
                  <c:v>11.623742000000002</c:v>
                </c:pt>
                <c:pt idx="10">
                  <c:v>14.250862999999997</c:v>
                </c:pt>
                <c:pt idx="11">
                  <c:v>8.7132699999999996</c:v>
                </c:pt>
                <c:pt idx="12">
                  <c:v>7.273013999999999</c:v>
                </c:pt>
                <c:pt idx="13">
                  <c:v>2.6434799999999998</c:v>
                </c:pt>
              </c:numCache>
            </c:numRef>
          </c:val>
          <c:extLst xmlns:c16r2="http://schemas.microsoft.com/office/drawing/2015/06/chart">
            <c:ext xmlns:c16="http://schemas.microsoft.com/office/drawing/2014/chart" uri="{C3380CC4-5D6E-409C-BE32-E72D297353CC}">
              <c16:uniqueId val="{00000001-38A2-4B2C-9F19-A00980DAF414}"/>
            </c:ext>
          </c:extLst>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17.645799999999998</c:v>
                </c:pt>
                <c:pt idx="6">
                  <c:v>0</c:v>
                </c:pt>
                <c:pt idx="7">
                  <c:v>1382.2823980000001</c:v>
                </c:pt>
                <c:pt idx="8">
                  <c:v>83.54862700000001</c:v>
                </c:pt>
                <c:pt idx="9">
                  <c:v>5.1870000000000003</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38A2-4B2C-9F19-A00980DAF414}"/>
            </c:ext>
          </c:extLst>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0.25069999999999998</c:v>
                </c:pt>
                <c:pt idx="2">
                  <c:v>0.47099999999999997</c:v>
                </c:pt>
                <c:pt idx="3">
                  <c:v>3.6540000000000001E-3</c:v>
                </c:pt>
                <c:pt idx="4">
                  <c:v>2E-3</c:v>
                </c:pt>
                <c:pt idx="5">
                  <c:v>0</c:v>
                </c:pt>
                <c:pt idx="6">
                  <c:v>0</c:v>
                </c:pt>
                <c:pt idx="7">
                  <c:v>0.13029400000000002</c:v>
                </c:pt>
                <c:pt idx="8">
                  <c:v>5.0015000000000004E-2</c:v>
                </c:pt>
                <c:pt idx="9">
                  <c:v>0</c:v>
                </c:pt>
                <c:pt idx="10">
                  <c:v>0.56505899999999998</c:v>
                </c:pt>
                <c:pt idx="11">
                  <c:v>0</c:v>
                </c:pt>
                <c:pt idx="12">
                  <c:v>0</c:v>
                </c:pt>
                <c:pt idx="13">
                  <c:v>5.0900000000000001E-2</c:v>
                </c:pt>
              </c:numCache>
            </c:numRef>
          </c:val>
          <c:extLst xmlns:c16r2="http://schemas.microsoft.com/office/drawing/2015/06/chart">
            <c:ext xmlns:c16="http://schemas.microsoft.com/office/drawing/2014/chart" uri="{C3380CC4-5D6E-409C-BE32-E72D297353CC}">
              <c16:uniqueId val="{00000003-38A2-4B2C-9F19-A00980DAF414}"/>
            </c:ext>
          </c:extLst>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1.3240000000000001</c:v>
                </c:pt>
                <c:pt idx="1">
                  <c:v>0</c:v>
                </c:pt>
                <c:pt idx="2">
                  <c:v>0.12</c:v>
                </c:pt>
                <c:pt idx="3">
                  <c:v>1.1896099999999998</c:v>
                </c:pt>
                <c:pt idx="4">
                  <c:v>0</c:v>
                </c:pt>
                <c:pt idx="5">
                  <c:v>0</c:v>
                </c:pt>
                <c:pt idx="6">
                  <c:v>0</c:v>
                </c:pt>
                <c:pt idx="7">
                  <c:v>0</c:v>
                </c:pt>
                <c:pt idx="8">
                  <c:v>0</c:v>
                </c:pt>
                <c:pt idx="9">
                  <c:v>0</c:v>
                </c:pt>
                <c:pt idx="10">
                  <c:v>0</c:v>
                </c:pt>
                <c:pt idx="11">
                  <c:v>0</c:v>
                </c:pt>
                <c:pt idx="12">
                  <c:v>0.40300000000000002</c:v>
                </c:pt>
                <c:pt idx="13">
                  <c:v>0</c:v>
                </c:pt>
              </c:numCache>
            </c:numRef>
          </c:val>
          <c:extLst xmlns:c16r2="http://schemas.microsoft.com/office/drawing/2015/06/chart">
            <c:ext xmlns:c16="http://schemas.microsoft.com/office/drawing/2014/chart" uri="{C3380CC4-5D6E-409C-BE32-E72D297353CC}">
              <c16:uniqueId val="{00000004-38A2-4B2C-9F19-A00980DAF414}"/>
            </c:ext>
          </c:extLst>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3.5000000000000003E-2</c:v>
                </c:pt>
                <c:pt idx="3">
                  <c:v>6.0738999999999994E-2</c:v>
                </c:pt>
                <c:pt idx="4">
                  <c:v>6.6900000000000001E-2</c:v>
                </c:pt>
                <c:pt idx="5">
                  <c:v>0</c:v>
                </c:pt>
                <c:pt idx="6">
                  <c:v>0</c:v>
                </c:pt>
                <c:pt idx="7">
                  <c:v>0</c:v>
                </c:pt>
                <c:pt idx="8">
                  <c:v>0</c:v>
                </c:pt>
                <c:pt idx="9">
                  <c:v>0</c:v>
                </c:pt>
                <c:pt idx="10">
                  <c:v>0</c:v>
                </c:pt>
                <c:pt idx="11">
                  <c:v>0</c:v>
                </c:pt>
                <c:pt idx="12">
                  <c:v>2.9000000000000001E-2</c:v>
                </c:pt>
                <c:pt idx="13">
                  <c:v>0</c:v>
                </c:pt>
              </c:numCache>
            </c:numRef>
          </c:val>
          <c:extLst xmlns:c16r2="http://schemas.microsoft.com/office/drawing/2015/06/chart">
            <c:ext xmlns:c16="http://schemas.microsoft.com/office/drawing/2014/chart" uri="{C3380CC4-5D6E-409C-BE32-E72D297353CC}">
              <c16:uniqueId val="{00000005-38A2-4B2C-9F19-A00980DAF414}"/>
            </c:ext>
          </c:extLst>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429.78630499999997</c:v>
                </c:pt>
                <c:pt idx="2">
                  <c:v>0.67800000000000005</c:v>
                </c:pt>
                <c:pt idx="3">
                  <c:v>255.96290599999998</c:v>
                </c:pt>
                <c:pt idx="4">
                  <c:v>36.607156000000003</c:v>
                </c:pt>
                <c:pt idx="5">
                  <c:v>167.83477999999999</c:v>
                </c:pt>
                <c:pt idx="6">
                  <c:v>14.771999999999998</c:v>
                </c:pt>
                <c:pt idx="7">
                  <c:v>39.381742999999993</c:v>
                </c:pt>
                <c:pt idx="8">
                  <c:v>223.18931300000003</c:v>
                </c:pt>
                <c:pt idx="9">
                  <c:v>481.07794700000005</c:v>
                </c:pt>
                <c:pt idx="10">
                  <c:v>344.94092999999998</c:v>
                </c:pt>
                <c:pt idx="11">
                  <c:v>2037.9232550000006</c:v>
                </c:pt>
                <c:pt idx="12">
                  <c:v>1751.1700900000005</c:v>
                </c:pt>
                <c:pt idx="13">
                  <c:v>356.31955700000003</c:v>
                </c:pt>
              </c:numCache>
            </c:numRef>
          </c:val>
          <c:extLst xmlns:c16r2="http://schemas.microsoft.com/office/drawing/2015/06/chart">
            <c:ext xmlns:c16="http://schemas.microsoft.com/office/drawing/2014/chart" uri="{C3380CC4-5D6E-409C-BE32-E72D297353CC}">
              <c16:uniqueId val="{00000006-38A2-4B2C-9F19-A00980DAF414}"/>
            </c:ext>
          </c:extLst>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9.3157700000000006</c:v>
                </c:pt>
                <c:pt idx="2">
                  <c:v>0</c:v>
                </c:pt>
                <c:pt idx="3">
                  <c:v>0</c:v>
                </c:pt>
                <c:pt idx="4">
                  <c:v>7.0222499999999997</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7-38A2-4B2C-9F19-A00980DAF414}"/>
            </c:ext>
          </c:extLst>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2.3719999999999998E-2</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8-38A2-4B2C-9F19-A00980DAF414}"/>
            </c:ext>
          </c:extLst>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14.01634</c:v>
                </c:pt>
                <c:pt idx="3">
                  <c:v>6.5009999999999998E-2</c:v>
                </c:pt>
                <c:pt idx="4">
                  <c:v>5.7784009999999997</c:v>
                </c:pt>
                <c:pt idx="5">
                  <c:v>0</c:v>
                </c:pt>
                <c:pt idx="6">
                  <c:v>0</c:v>
                </c:pt>
                <c:pt idx="7">
                  <c:v>178.21879000000001</c:v>
                </c:pt>
                <c:pt idx="8">
                  <c:v>0</c:v>
                </c:pt>
                <c:pt idx="9">
                  <c:v>5.3470000000000004</c:v>
                </c:pt>
                <c:pt idx="10">
                  <c:v>0</c:v>
                </c:pt>
                <c:pt idx="11">
                  <c:v>27.310140000000001</c:v>
                </c:pt>
                <c:pt idx="12">
                  <c:v>0.34100000000000003</c:v>
                </c:pt>
                <c:pt idx="13">
                  <c:v>4.9969999999999999</c:v>
                </c:pt>
              </c:numCache>
            </c:numRef>
          </c:val>
          <c:extLst xmlns:c16r2="http://schemas.microsoft.com/office/drawing/2015/06/chart">
            <c:ext xmlns:c16="http://schemas.microsoft.com/office/drawing/2014/chart" uri="{C3380CC4-5D6E-409C-BE32-E72D297353CC}">
              <c16:uniqueId val="{00000009-38A2-4B2C-9F19-A00980DAF414}"/>
            </c:ext>
          </c:extLst>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8.8059999999999992</c:v>
                </c:pt>
                <c:pt idx="2">
                  <c:v>0</c:v>
                </c:pt>
                <c:pt idx="3">
                  <c:v>0</c:v>
                </c:pt>
                <c:pt idx="4">
                  <c:v>0</c:v>
                </c:pt>
                <c:pt idx="5">
                  <c:v>0</c:v>
                </c:pt>
                <c:pt idx="6">
                  <c:v>0</c:v>
                </c:pt>
                <c:pt idx="7">
                  <c:v>0</c:v>
                </c:pt>
                <c:pt idx="8">
                  <c:v>0</c:v>
                </c:pt>
                <c:pt idx="9">
                  <c:v>0</c:v>
                </c:pt>
                <c:pt idx="10">
                  <c:v>0</c:v>
                </c:pt>
                <c:pt idx="11">
                  <c:v>2.7887729999999999</c:v>
                </c:pt>
                <c:pt idx="12">
                  <c:v>0</c:v>
                </c:pt>
                <c:pt idx="13">
                  <c:v>9.2349999999999994</c:v>
                </c:pt>
              </c:numCache>
            </c:numRef>
          </c:val>
          <c:extLst xmlns:c16r2="http://schemas.microsoft.com/office/drawing/2015/06/chart">
            <c:ext xmlns:c16="http://schemas.microsoft.com/office/drawing/2014/chart" uri="{C3380CC4-5D6E-409C-BE32-E72D297353CC}">
              <c16:uniqueId val="{0000000A-38A2-4B2C-9F19-A00980DAF414}"/>
            </c:ext>
          </c:extLst>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185.28</c:v>
                </c:pt>
                <c:pt idx="1">
                  <c:v>1.798</c:v>
                </c:pt>
                <c:pt idx="2">
                  <c:v>369.94</c:v>
                </c:pt>
                <c:pt idx="3">
                  <c:v>0</c:v>
                </c:pt>
                <c:pt idx="4">
                  <c:v>0.93100000000000005</c:v>
                </c:pt>
                <c:pt idx="5">
                  <c:v>0</c:v>
                </c:pt>
                <c:pt idx="6">
                  <c:v>123.935</c:v>
                </c:pt>
                <c:pt idx="7">
                  <c:v>3.722</c:v>
                </c:pt>
                <c:pt idx="8">
                  <c:v>0</c:v>
                </c:pt>
                <c:pt idx="9">
                  <c:v>0</c:v>
                </c:pt>
                <c:pt idx="10">
                  <c:v>75.078897999999995</c:v>
                </c:pt>
                <c:pt idx="11">
                  <c:v>23.147042297922344</c:v>
                </c:pt>
                <c:pt idx="12">
                  <c:v>2.8025700000000002</c:v>
                </c:pt>
                <c:pt idx="13">
                  <c:v>5.9901999999999997</c:v>
                </c:pt>
              </c:numCache>
            </c:numRef>
          </c:val>
          <c:extLst xmlns:c16r2="http://schemas.microsoft.com/office/drawing/2015/06/chart">
            <c:ext xmlns:c16="http://schemas.microsoft.com/office/drawing/2014/chart" uri="{C3380CC4-5D6E-409C-BE32-E72D297353CC}">
              <c16:uniqueId val="{0000000B-38A2-4B2C-9F19-A00980DAF414}"/>
            </c:ext>
          </c:extLst>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0.17171500000000001</c:v>
                </c:pt>
                <c:pt idx="2">
                  <c:v>0</c:v>
                </c:pt>
                <c:pt idx="3">
                  <c:v>32.232080000000003</c:v>
                </c:pt>
                <c:pt idx="4">
                  <c:v>0</c:v>
                </c:pt>
                <c:pt idx="5">
                  <c:v>0</c:v>
                </c:pt>
                <c:pt idx="6">
                  <c:v>0</c:v>
                </c:pt>
                <c:pt idx="7">
                  <c:v>424.72847399999995</c:v>
                </c:pt>
                <c:pt idx="8">
                  <c:v>0</c:v>
                </c:pt>
                <c:pt idx="9">
                  <c:v>0</c:v>
                </c:pt>
                <c:pt idx="10">
                  <c:v>0.222</c:v>
                </c:pt>
                <c:pt idx="11">
                  <c:v>97.327532000000005</c:v>
                </c:pt>
                <c:pt idx="12">
                  <c:v>42.838000000000001</c:v>
                </c:pt>
                <c:pt idx="13">
                  <c:v>10.842000000000001</c:v>
                </c:pt>
              </c:numCache>
            </c:numRef>
          </c:val>
          <c:extLst xmlns:c16r2="http://schemas.microsoft.com/office/drawing/2015/06/chart">
            <c:ext xmlns:c16="http://schemas.microsoft.com/office/drawing/2014/chart" uri="{C3380CC4-5D6E-409C-BE32-E72D297353CC}">
              <c16:uniqueId val="{0000000C-38A2-4B2C-9F19-A00980DAF414}"/>
            </c:ext>
          </c:extLst>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D-38A2-4B2C-9F19-A00980DAF414}"/>
            </c:ext>
          </c:extLst>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0.22255</c:v>
                </c:pt>
                <c:pt idx="1">
                  <c:v>0.25245100000000004</c:v>
                </c:pt>
                <c:pt idx="2">
                  <c:v>0</c:v>
                </c:pt>
                <c:pt idx="3">
                  <c:v>0</c:v>
                </c:pt>
                <c:pt idx="4">
                  <c:v>2.1000000000000001E-2</c:v>
                </c:pt>
                <c:pt idx="5">
                  <c:v>4.3499999999999997E-2</c:v>
                </c:pt>
                <c:pt idx="6">
                  <c:v>0.14538999999999999</c:v>
                </c:pt>
                <c:pt idx="7">
                  <c:v>1.1150799999999998</c:v>
                </c:pt>
                <c:pt idx="8">
                  <c:v>12.975506999999999</c:v>
                </c:pt>
                <c:pt idx="9">
                  <c:v>0.11532300000000001</c:v>
                </c:pt>
                <c:pt idx="10">
                  <c:v>0.26556000000000002</c:v>
                </c:pt>
                <c:pt idx="11">
                  <c:v>0.42519999999999997</c:v>
                </c:pt>
                <c:pt idx="12">
                  <c:v>0.27564699999999998</c:v>
                </c:pt>
                <c:pt idx="13">
                  <c:v>0.24257999999999999</c:v>
                </c:pt>
              </c:numCache>
            </c:numRef>
          </c:val>
          <c:extLst xmlns:c16r2="http://schemas.microsoft.com/office/drawing/2015/06/chart">
            <c:ext xmlns:c16="http://schemas.microsoft.com/office/drawing/2014/chart" uri="{C3380CC4-5D6E-409C-BE32-E72D297353CC}">
              <c16:uniqueId val="{0000000E-38A2-4B2C-9F19-A00980DAF414}"/>
            </c:ext>
          </c:extLst>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476.05449900000002</c:v>
                </c:pt>
                <c:pt idx="1">
                  <c:v>100.54233600000001</c:v>
                </c:pt>
                <c:pt idx="2">
                  <c:v>402.686734</c:v>
                </c:pt>
                <c:pt idx="3">
                  <c:v>191.00424900000004</c:v>
                </c:pt>
                <c:pt idx="4">
                  <c:v>86.219437000000056</c:v>
                </c:pt>
                <c:pt idx="5">
                  <c:v>169.03232999999997</c:v>
                </c:pt>
                <c:pt idx="6">
                  <c:v>213.89814101737167</c:v>
                </c:pt>
                <c:pt idx="7">
                  <c:v>390.94682300000011</c:v>
                </c:pt>
                <c:pt idx="8">
                  <c:v>159.00505000000004</c:v>
                </c:pt>
                <c:pt idx="9">
                  <c:v>66.171213000000023</c:v>
                </c:pt>
                <c:pt idx="10">
                  <c:v>105.88409799999995</c:v>
                </c:pt>
                <c:pt idx="11">
                  <c:v>953.95191770207805</c:v>
                </c:pt>
                <c:pt idx="12">
                  <c:v>213.988688</c:v>
                </c:pt>
                <c:pt idx="13">
                  <c:v>205.1472011134739</c:v>
                </c:pt>
              </c:numCache>
            </c:numRef>
          </c:val>
          <c:extLst xmlns:c16r2="http://schemas.microsoft.com/office/drawing/2015/06/chart">
            <c:ext xmlns:c16="http://schemas.microsoft.com/office/drawing/2014/chart" uri="{C3380CC4-5D6E-409C-BE32-E72D297353CC}">
              <c16:uniqueId val="{0000000F-38A2-4B2C-9F19-A00980DAF414}"/>
            </c:ext>
          </c:extLst>
        </c:ser>
        <c:dLbls>
          <c:showLegendKey val="0"/>
          <c:showVal val="0"/>
          <c:showCatName val="0"/>
          <c:showSerName val="0"/>
          <c:showPercent val="0"/>
          <c:showBubbleSize val="0"/>
        </c:dLbls>
        <c:gapWidth val="104"/>
        <c:overlap val="100"/>
        <c:axId val="153206784"/>
        <c:axId val="153208320"/>
      </c:barChart>
      <c:catAx>
        <c:axId val="153206784"/>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53208320"/>
        <c:crosses val="autoZero"/>
        <c:auto val="1"/>
        <c:lblAlgn val="ctr"/>
        <c:lblOffset val="100"/>
        <c:noMultiLvlLbl val="0"/>
      </c:catAx>
      <c:valAx>
        <c:axId val="15320832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32067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0CD2-4D39-91EB-F12191D3D3D4}"/>
              </c:ext>
            </c:extLst>
          </c:dPt>
          <c:cat>
            <c:numRef>
              <c:f>'8.14'!$O$27:$O$34</c:f>
              <c:numCache>
                <c:formatCode>#,##0.0</c:formatCode>
                <c:ptCount val="8"/>
              </c:numCache>
            </c:numRef>
          </c:cat>
          <c:val>
            <c:numRef>
              <c:f>'8.14'!$J$27:$J$34</c:f>
              <c:numCache>
                <c:formatCode>0.0</c:formatCode>
                <c:ptCount val="8"/>
              </c:numCache>
            </c:numRef>
          </c:val>
          <c:extLst xmlns:c16r2="http://schemas.microsoft.com/office/drawing/2015/06/chart">
            <c:ext xmlns:c16="http://schemas.microsoft.com/office/drawing/2014/chart" uri="{C3380CC4-5D6E-409C-BE32-E72D297353CC}">
              <c16:uniqueId val="{00000001-0CD2-4D39-91EB-F12191D3D3D4}"/>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8E60-46B5-A6F6-F6181C57A585}"/>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8E60-46B5-A6F6-F6181C57A585}"/>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8E60-46B5-A6F6-F6181C57A585}"/>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8E60-46B5-A6F6-F6181C57A585}"/>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8E60-46B5-A6F6-F6181C57A585}"/>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8E60-46B5-A6F6-F6181C57A585}"/>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8E60-46B5-A6F6-F6181C57A585}"/>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8E60-46B5-A6F6-F6181C57A585}"/>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8E60-46B5-A6F6-F6181C57A585}"/>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8E60-46B5-A6F6-F6181C57A585}"/>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8E60-46B5-A6F6-F6181C57A585}"/>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8E60-46B5-A6F6-F6181C57A585}"/>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8E60-46B5-A6F6-F6181C57A585}"/>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8E60-46B5-A6F6-F6181C57A585}"/>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8E60-46B5-A6F6-F6181C57A585}"/>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8E60-46B5-A6F6-F6181C57A585}"/>
            </c:ext>
          </c:extLst>
        </c:ser>
        <c:dLbls>
          <c:showLegendKey val="0"/>
          <c:showVal val="0"/>
          <c:showCatName val="0"/>
          <c:showSerName val="0"/>
          <c:showPercent val="0"/>
          <c:showBubbleSize val="0"/>
        </c:dLbls>
        <c:gapWidth val="150"/>
        <c:axId val="170139008"/>
        <c:axId val="170144896"/>
      </c:barChart>
      <c:catAx>
        <c:axId val="170139008"/>
        <c:scaling>
          <c:orientation val="minMax"/>
        </c:scaling>
        <c:delete val="1"/>
        <c:axPos val="b"/>
        <c:numFmt formatCode="General" sourceLinked="1"/>
        <c:majorTickMark val="out"/>
        <c:minorTickMark val="none"/>
        <c:tickLblPos val="nextTo"/>
        <c:crossAx val="170144896"/>
        <c:crosses val="autoZero"/>
        <c:auto val="1"/>
        <c:lblAlgn val="ctr"/>
        <c:lblOffset val="100"/>
        <c:noMultiLvlLbl val="0"/>
      </c:catAx>
      <c:valAx>
        <c:axId val="170144896"/>
        <c:scaling>
          <c:orientation val="minMax"/>
        </c:scaling>
        <c:delete val="1"/>
        <c:axPos val="l"/>
        <c:numFmt formatCode="0.0%" sourceLinked="1"/>
        <c:majorTickMark val="out"/>
        <c:minorTickMark val="none"/>
        <c:tickLblPos val="nextTo"/>
        <c:crossAx val="1701390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('9'!$B$6:$C$6,'9'!$E$6:$F$6,'9'!$H$6:$I$6)</c:f>
              <c:numCache>
                <c:formatCode>#,##0.0</c:formatCode>
                <c:ptCount val="6"/>
                <c:pt idx="0">
                  <c:v>1763.1458479999999</c:v>
                </c:pt>
                <c:pt idx="1">
                  <c:v>1461.154548</c:v>
                </c:pt>
                <c:pt idx="2">
                  <c:v>1751.2864450000006</c:v>
                </c:pt>
                <c:pt idx="3">
                  <c:v>1488.7814530000001</c:v>
                </c:pt>
                <c:pt idx="4">
                  <c:v>1482.4330820000002</c:v>
                </c:pt>
                <c:pt idx="5">
                  <c:v>1216.3191469999999</c:v>
                </c:pt>
              </c:numCache>
            </c:numRef>
          </c:val>
          <c:extLst xmlns:c16r2="http://schemas.microsoft.com/office/drawing/2015/06/chart">
            <c:ext xmlns:c16="http://schemas.microsoft.com/office/drawing/2014/chart" uri="{C3380CC4-5D6E-409C-BE32-E72D297353CC}">
              <c16:uniqueId val="{00000000-712B-4D9F-9B14-7755BA9103BC}"/>
            </c:ext>
          </c:extLst>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('9'!$B$7:$C$7,'9'!$E$7:$F$7,'9'!$H$7:$I$7)</c:f>
              <c:numCache>
                <c:formatCode>#,##0.0</c:formatCode>
                <c:ptCount val="6"/>
                <c:pt idx="0">
                  <c:v>168.654448</c:v>
                </c:pt>
                <c:pt idx="1">
                  <c:v>159.09523099999998</c:v>
                </c:pt>
                <c:pt idx="2">
                  <c:v>162.70640799999993</c:v>
                </c:pt>
                <c:pt idx="3">
                  <c:v>154.92453799999998</c:v>
                </c:pt>
                <c:pt idx="4">
                  <c:v>132.08257900000001</c:v>
                </c:pt>
                <c:pt idx="5">
                  <c:v>125.18575199999999</c:v>
                </c:pt>
              </c:numCache>
            </c:numRef>
          </c:val>
          <c:extLst xmlns:c16r2="http://schemas.microsoft.com/office/drawing/2015/06/chart">
            <c:ext xmlns:c16="http://schemas.microsoft.com/office/drawing/2014/chart" uri="{C3380CC4-5D6E-409C-BE32-E72D297353CC}">
              <c16:uniqueId val="{00000001-712B-4D9F-9B14-7755BA9103BC}"/>
            </c:ext>
          </c:extLst>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('9'!$B$8:$C$8,'9'!$E$8:$F$8,'9'!$H$8:$I$8)</c:f>
              <c:numCache>
                <c:formatCode>#,##0.0</c:formatCode>
                <c:ptCount val="6"/>
                <c:pt idx="0">
                  <c:v>967.00859199999991</c:v>
                </c:pt>
                <c:pt idx="1">
                  <c:v>826.28940800000009</c:v>
                </c:pt>
                <c:pt idx="2">
                  <c:v>814.37963500000001</c:v>
                </c:pt>
                <c:pt idx="3">
                  <c:v>616.29719499999999</c:v>
                </c:pt>
                <c:pt idx="4">
                  <c:v>429.03928100000002</c:v>
                </c:pt>
                <c:pt idx="5">
                  <c:v>335.21504799999997</c:v>
                </c:pt>
              </c:numCache>
            </c:numRef>
          </c:val>
          <c:extLst xmlns:c16r2="http://schemas.microsoft.com/office/drawing/2015/06/chart">
            <c:ext xmlns:c16="http://schemas.microsoft.com/office/drawing/2014/chart" uri="{C3380CC4-5D6E-409C-BE32-E72D297353CC}">
              <c16:uniqueId val="{00000002-712B-4D9F-9B14-7755BA9103BC}"/>
            </c:ext>
          </c:extLst>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('9'!$B$9:$C$9,'9'!$E$9:$F$9,'9'!$H$9:$I$9)</c:f>
              <c:numCache>
                <c:formatCode>#,##0.0</c:formatCode>
                <c:ptCount val="6"/>
                <c:pt idx="0">
                  <c:v>1.0117119999999999</c:v>
                </c:pt>
                <c:pt idx="1">
                  <c:v>0</c:v>
                </c:pt>
                <c:pt idx="2">
                  <c:v>0.91270000000000007</c:v>
                </c:pt>
                <c:pt idx="3">
                  <c:v>0</c:v>
                </c:pt>
                <c:pt idx="4">
                  <c:v>0.86134199999999994</c:v>
                </c:pt>
                <c:pt idx="5">
                  <c:v>0</c:v>
                </c:pt>
              </c:numCache>
            </c:numRef>
          </c:val>
          <c:extLst xmlns:c16r2="http://schemas.microsoft.com/office/drawing/2015/06/chart">
            <c:ext xmlns:c16="http://schemas.microsoft.com/office/drawing/2014/chart" uri="{C3380CC4-5D6E-409C-BE32-E72D297353CC}">
              <c16:uniqueId val="{00000003-712B-4D9F-9B14-7755BA9103BC}"/>
            </c:ext>
          </c:extLst>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('9'!$B$10:$C$10,'9'!$E$10:$F$10,'9'!$H$10:$I$10)</c:f>
              <c:numCache>
                <c:formatCode>#,##0.0</c:formatCode>
                <c:ptCount val="6"/>
                <c:pt idx="0">
                  <c:v>0.96033999999999997</c:v>
                </c:pt>
                <c:pt idx="1">
                  <c:v>0</c:v>
                </c:pt>
                <c:pt idx="2">
                  <c:v>1.0035399999999999</c:v>
                </c:pt>
                <c:pt idx="3">
                  <c:v>0</c:v>
                </c:pt>
                <c:pt idx="4">
                  <c:v>1.2507300000000001</c:v>
                </c:pt>
                <c:pt idx="5">
                  <c:v>0</c:v>
                </c:pt>
              </c:numCache>
            </c:numRef>
          </c:val>
          <c:extLst xmlns:c16r2="http://schemas.microsoft.com/office/drawing/2015/06/chart">
            <c:ext xmlns:c16="http://schemas.microsoft.com/office/drawing/2014/chart" uri="{C3380CC4-5D6E-409C-BE32-E72D297353CC}">
              <c16:uniqueId val="{00000004-712B-4D9F-9B14-7755BA9103BC}"/>
            </c:ext>
          </c:extLst>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('9'!$B$11:$C$11,'9'!$E$11:$F$11,'9'!$H$11:$I$11)</c:f>
              <c:numCache>
                <c:formatCode>#,##0.0</c:formatCode>
                <c:ptCount val="6"/>
                <c:pt idx="0">
                  <c:v>7.1503999999999984E-2</c:v>
                </c:pt>
                <c:pt idx="1">
                  <c:v>0</c:v>
                </c:pt>
                <c:pt idx="2">
                  <c:v>6.2205999999999997E-2</c:v>
                </c:pt>
                <c:pt idx="3">
                  <c:v>0</c:v>
                </c:pt>
                <c:pt idx="4">
                  <c:v>5.7929000000000001E-2</c:v>
                </c:pt>
                <c:pt idx="5">
                  <c:v>0</c:v>
                </c:pt>
              </c:numCache>
            </c:numRef>
          </c:val>
          <c:extLst xmlns:c16r2="http://schemas.microsoft.com/office/drawing/2015/06/chart">
            <c:ext xmlns:c16="http://schemas.microsoft.com/office/drawing/2014/chart" uri="{C3380CC4-5D6E-409C-BE32-E72D297353CC}">
              <c16:uniqueId val="{00000005-712B-4D9F-9B14-7755BA9103BC}"/>
            </c:ext>
          </c:extLst>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('9'!$B$12:$C$12,'9'!$E$12:$F$12,'9'!$H$12:$I$12)</c:f>
              <c:numCache>
                <c:formatCode>#,##0.0</c:formatCode>
                <c:ptCount val="6"/>
                <c:pt idx="0">
                  <c:v>4785.8453419999996</c:v>
                </c:pt>
                <c:pt idx="1">
                  <c:v>3966.3074780000002</c:v>
                </c:pt>
                <c:pt idx="2">
                  <c:v>4018.9334319999989</c:v>
                </c:pt>
                <c:pt idx="3">
                  <c:v>3365.262698</c:v>
                </c:pt>
                <c:pt idx="4">
                  <c:v>3071.6686689999997</c:v>
                </c:pt>
                <c:pt idx="5">
                  <c:v>2419.1687490000004</c:v>
                </c:pt>
              </c:numCache>
            </c:numRef>
          </c:val>
          <c:extLst xmlns:c16r2="http://schemas.microsoft.com/office/drawing/2015/06/chart">
            <c:ext xmlns:c16="http://schemas.microsoft.com/office/drawing/2014/chart" uri="{C3380CC4-5D6E-409C-BE32-E72D297353CC}">
              <c16:uniqueId val="{00000006-712B-4D9F-9B14-7755BA9103BC}"/>
            </c:ext>
          </c:extLst>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('9'!$B$13:$C$13,'9'!$E$13:$F$13,'9'!$H$13:$I$13)</c:f>
              <c:numCache>
                <c:formatCode>#,##0.0</c:formatCode>
                <c:ptCount val="6"/>
                <c:pt idx="0">
                  <c:v>32.914999999999999</c:v>
                </c:pt>
                <c:pt idx="1">
                  <c:v>0</c:v>
                </c:pt>
                <c:pt idx="2">
                  <c:v>41.600999999999999</c:v>
                </c:pt>
                <c:pt idx="3">
                  <c:v>0</c:v>
                </c:pt>
                <c:pt idx="4">
                  <c:v>27.608000000000001</c:v>
                </c:pt>
                <c:pt idx="5">
                  <c:v>0</c:v>
                </c:pt>
              </c:numCache>
            </c:numRef>
          </c:val>
          <c:extLst xmlns:c16r2="http://schemas.microsoft.com/office/drawing/2015/06/chart">
            <c:ext xmlns:c16="http://schemas.microsoft.com/office/drawing/2014/chart" uri="{C3380CC4-5D6E-409C-BE32-E72D297353CC}">
              <c16:uniqueId val="{00000007-712B-4D9F-9B14-7755BA9103BC}"/>
            </c:ext>
          </c:extLst>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('9'!$B$14:$C$14,'9'!$E$14:$F$14,'9'!$H$14:$I$14)</c:f>
              <c:numCache>
                <c:formatCode>#,##0.0</c:formatCode>
                <c:ptCount val="6"/>
                <c:pt idx="0">
                  <c:v>1.098E-2</c:v>
                </c:pt>
                <c:pt idx="1">
                  <c:v>0</c:v>
                </c:pt>
                <c:pt idx="2">
                  <c:v>1.274E-2</c:v>
                </c:pt>
                <c:pt idx="3">
                  <c:v>0</c:v>
                </c:pt>
                <c:pt idx="4">
                  <c:v>0</c:v>
                </c:pt>
                <c:pt idx="5">
                  <c:v>0</c:v>
                </c:pt>
              </c:numCache>
            </c:numRef>
          </c:val>
          <c:extLst xmlns:c16r2="http://schemas.microsoft.com/office/drawing/2015/06/chart">
            <c:ext xmlns:c16="http://schemas.microsoft.com/office/drawing/2014/chart" uri="{C3380CC4-5D6E-409C-BE32-E72D297353CC}">
              <c16:uniqueId val="{00000008-712B-4D9F-9B14-7755BA9103BC}"/>
            </c:ext>
          </c:extLst>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('9'!$B$15:$C$15,'9'!$E$15:$F$15,'9'!$H$15:$I$15)</c:f>
              <c:numCache>
                <c:formatCode>#,##0.0</c:formatCode>
                <c:ptCount val="6"/>
                <c:pt idx="0">
                  <c:v>398.70805299999995</c:v>
                </c:pt>
                <c:pt idx="1">
                  <c:v>68.270889999999994</c:v>
                </c:pt>
                <c:pt idx="2">
                  <c:v>556.16140599999994</c:v>
                </c:pt>
                <c:pt idx="3">
                  <c:v>61.384790000000002</c:v>
                </c:pt>
                <c:pt idx="4">
                  <c:v>547.937727</c:v>
                </c:pt>
                <c:pt idx="5">
                  <c:v>64.462360000000004</c:v>
                </c:pt>
              </c:numCache>
            </c:numRef>
          </c:val>
          <c:extLst xmlns:c16r2="http://schemas.microsoft.com/office/drawing/2015/06/chart">
            <c:ext xmlns:c16="http://schemas.microsoft.com/office/drawing/2014/chart" uri="{C3380CC4-5D6E-409C-BE32-E72D297353CC}">
              <c16:uniqueId val="{00000009-712B-4D9F-9B14-7755BA9103BC}"/>
            </c:ext>
          </c:extLst>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('9'!$B$16:$C$16,'9'!$E$16:$F$16,'9'!$H$16:$I$16)</c:f>
              <c:numCache>
                <c:formatCode>#,##0.0</c:formatCode>
                <c:ptCount val="6"/>
                <c:pt idx="0">
                  <c:v>60.908386999999998</c:v>
                </c:pt>
                <c:pt idx="1">
                  <c:v>51.383471999999998</c:v>
                </c:pt>
                <c:pt idx="2">
                  <c:v>3.1073589999999998</c:v>
                </c:pt>
                <c:pt idx="3">
                  <c:v>0.41473300000000002</c:v>
                </c:pt>
                <c:pt idx="4">
                  <c:v>36.176850999999992</c:v>
                </c:pt>
                <c:pt idx="5">
                  <c:v>11.514213</c:v>
                </c:pt>
              </c:numCache>
            </c:numRef>
          </c:val>
          <c:extLst xmlns:c16r2="http://schemas.microsoft.com/office/drawing/2015/06/chart">
            <c:ext xmlns:c16="http://schemas.microsoft.com/office/drawing/2014/chart" uri="{C3380CC4-5D6E-409C-BE32-E72D297353CC}">
              <c16:uniqueId val="{0000000A-712B-4D9F-9B14-7755BA9103BC}"/>
            </c:ext>
          </c:extLst>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('9'!$B$17:$C$17,'9'!$E$17:$F$17,'9'!$H$17:$I$17)</c:f>
              <c:numCache>
                <c:formatCode>#,##0.0</c:formatCode>
                <c:ptCount val="6"/>
                <c:pt idx="0">
                  <c:v>317.218007</c:v>
                </c:pt>
                <c:pt idx="1">
                  <c:v>196.58041800000001</c:v>
                </c:pt>
                <c:pt idx="2">
                  <c:v>315.00822919688943</c:v>
                </c:pt>
                <c:pt idx="3">
                  <c:v>145.01165700000001</c:v>
                </c:pt>
                <c:pt idx="4">
                  <c:v>266.44958028169282</c:v>
                </c:pt>
                <c:pt idx="5">
                  <c:v>213.45985000000002</c:v>
                </c:pt>
              </c:numCache>
            </c:numRef>
          </c:val>
          <c:extLst xmlns:c16r2="http://schemas.microsoft.com/office/drawing/2015/06/chart">
            <c:ext xmlns:c16="http://schemas.microsoft.com/office/drawing/2014/chart" uri="{C3380CC4-5D6E-409C-BE32-E72D297353CC}">
              <c16:uniqueId val="{0000000B-712B-4D9F-9B14-7755BA9103BC}"/>
            </c:ext>
          </c:extLst>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('9'!$B$18:$C$18,'9'!$E$18:$F$18,'9'!$H$18:$I$18)</c:f>
              <c:numCache>
                <c:formatCode>#,##0.0</c:formatCode>
                <c:ptCount val="6"/>
                <c:pt idx="0">
                  <c:v>612.86429399999986</c:v>
                </c:pt>
                <c:pt idx="1">
                  <c:v>312.09509100000008</c:v>
                </c:pt>
                <c:pt idx="2">
                  <c:v>617.6414759999999</c:v>
                </c:pt>
                <c:pt idx="3">
                  <c:v>299.960015</c:v>
                </c:pt>
                <c:pt idx="4">
                  <c:v>600.88235600000007</c:v>
                </c:pt>
                <c:pt idx="5">
                  <c:v>312.142605</c:v>
                </c:pt>
              </c:numCache>
            </c:numRef>
          </c:val>
          <c:extLst xmlns:c16r2="http://schemas.microsoft.com/office/drawing/2015/06/chart">
            <c:ext xmlns:c16="http://schemas.microsoft.com/office/drawing/2014/chart" uri="{C3380CC4-5D6E-409C-BE32-E72D297353CC}">
              <c16:uniqueId val="{0000000C-712B-4D9F-9B14-7755BA9103BC}"/>
            </c:ext>
          </c:extLst>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('9'!$B$19:$C$19,'9'!$E$19:$F$19,'9'!$H$19:$I$19)</c:f>
              <c:numCache>
                <c:formatCode>#,##0.0</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D-712B-4D9F-9B14-7755BA9103BC}"/>
            </c:ext>
          </c:extLst>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('9'!$B$20:$C$20,'9'!$E$20:$F$20,'9'!$H$20:$I$20)</c:f>
              <c:numCache>
                <c:formatCode>#,##0.0</c:formatCode>
                <c:ptCount val="6"/>
                <c:pt idx="0">
                  <c:v>5.0754230000000007</c:v>
                </c:pt>
                <c:pt idx="1">
                  <c:v>1.0494600000000001</c:v>
                </c:pt>
                <c:pt idx="2">
                  <c:v>3.2910209999999998</c:v>
                </c:pt>
                <c:pt idx="3">
                  <c:v>1.004734</c:v>
                </c:pt>
                <c:pt idx="4">
                  <c:v>14.366865000000002</c:v>
                </c:pt>
                <c:pt idx="5">
                  <c:v>1.0894179999999998</c:v>
                </c:pt>
              </c:numCache>
            </c:numRef>
          </c:val>
          <c:extLst xmlns:c16r2="http://schemas.microsoft.com/office/drawing/2015/06/chart">
            <c:ext xmlns:c16="http://schemas.microsoft.com/office/drawing/2014/chart" uri="{C3380CC4-5D6E-409C-BE32-E72D297353CC}">
              <c16:uniqueId val="{0000000E-712B-4D9F-9B14-7755BA9103BC}"/>
            </c:ext>
          </c:extLst>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Duben</c:v>
                  </c:pt>
                  <c:pt idx="2">
                    <c:v>Květen</c:v>
                  </c:pt>
                  <c:pt idx="4">
                    <c:v>Červen</c:v>
                  </c:pt>
                </c:lvl>
              </c:multiLvlStrCache>
            </c:multiLvlStrRef>
          </c:cat>
          <c:val>
            <c:numRef>
              <c:f>('9'!$B$21:$C$21,'9'!$E$21:$F$21,'9'!$H$21:$I$21)</c:f>
              <c:numCache>
                <c:formatCode>#,##0.0</c:formatCode>
                <c:ptCount val="6"/>
                <c:pt idx="0">
                  <c:v>2157.3400808912434</c:v>
                </c:pt>
                <c:pt idx="1">
                  <c:v>738.71539499999994</c:v>
                </c:pt>
                <c:pt idx="2">
                  <c:v>1787.4121048031116</c:v>
                </c:pt>
                <c:pt idx="3">
                  <c:v>623.04632999999956</c:v>
                </c:pt>
                <c:pt idx="4">
                  <c:v>1247.8277967183074</c:v>
                </c:pt>
                <c:pt idx="5">
                  <c:v>536.32889999999975</c:v>
                </c:pt>
              </c:numCache>
            </c:numRef>
          </c:val>
          <c:extLst xmlns:c16r2="http://schemas.microsoft.com/office/drawing/2015/06/chart">
            <c:ext xmlns:c16="http://schemas.microsoft.com/office/drawing/2014/chart" uri="{C3380CC4-5D6E-409C-BE32-E72D297353CC}">
              <c16:uniqueId val="{0000000F-712B-4D9F-9B14-7755BA9103BC}"/>
            </c:ext>
          </c:extLst>
        </c:ser>
        <c:dLbls>
          <c:showLegendKey val="0"/>
          <c:showVal val="0"/>
          <c:showCatName val="0"/>
          <c:showSerName val="0"/>
          <c:showPercent val="0"/>
          <c:showBubbleSize val="0"/>
        </c:dLbls>
        <c:gapWidth val="104"/>
        <c:overlap val="100"/>
        <c:axId val="171617280"/>
        <c:axId val="171623168"/>
      </c:barChart>
      <c:catAx>
        <c:axId val="171617280"/>
        <c:scaling>
          <c:orientation val="minMax"/>
        </c:scaling>
        <c:delete val="0"/>
        <c:axPos val="b"/>
        <c:numFmt formatCode="General" sourceLinked="0"/>
        <c:majorTickMark val="none"/>
        <c:minorTickMark val="none"/>
        <c:tickLblPos val="nextTo"/>
        <c:txPr>
          <a:bodyPr/>
          <a:lstStyle/>
          <a:p>
            <a:pPr>
              <a:defRPr sz="900"/>
            </a:pPr>
            <a:endParaRPr lang="cs-CZ"/>
          </a:p>
        </c:txPr>
        <c:crossAx val="171623168"/>
        <c:crosses val="autoZero"/>
        <c:auto val="1"/>
        <c:lblAlgn val="ctr"/>
        <c:lblOffset val="100"/>
        <c:noMultiLvlLbl val="0"/>
      </c:catAx>
      <c:valAx>
        <c:axId val="1716231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16172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1-3AE9-42E9-9449-18684A7231C3}"/>
              </c:ext>
            </c:extLst>
          </c:dPt>
          <c:dPt>
            <c:idx val="1"/>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3AE9-42E9-9449-18684A7231C3}"/>
              </c:ext>
            </c:extLst>
          </c:dPt>
          <c:dPt>
            <c:idx val="2"/>
            <c:bubble3D val="0"/>
            <c:spPr>
              <a:solidFill>
                <a:schemeClr val="tx1"/>
              </a:solidFill>
            </c:spPr>
            <c:extLst xmlns:c16r2="http://schemas.microsoft.com/office/drawing/2015/06/chart">
              <c:ext xmlns:c16="http://schemas.microsoft.com/office/drawing/2014/chart" uri="{C3380CC4-5D6E-409C-BE32-E72D297353CC}">
                <c16:uniqueId val="{00000005-3AE9-42E9-9449-18684A7231C3}"/>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3AE9-42E9-9449-18684A7231C3}"/>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3AE9-42E9-9449-18684A7231C3}"/>
              </c:ext>
            </c:extLst>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AE9-42E9-9449-18684A7231C3}"/>
                </c:ext>
              </c:extLst>
            </c:dLbl>
            <c:dLbl>
              <c:idx val="1"/>
              <c:layout>
                <c:manualLayout>
                  <c:x val="0.11855367526572991"/>
                  <c:y val="-1.483541739797299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AE9-42E9-9449-18684A7231C3}"/>
                </c:ext>
              </c:extLst>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AE9-42E9-9449-18684A7231C3}"/>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AE9-42E9-9449-18684A7231C3}"/>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3AE9-42E9-9449-18684A7231C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3AE9-42E9-9449-18684A7231C3}"/>
                </c:ext>
              </c:extLst>
            </c:dLbl>
            <c:dLbl>
              <c:idx val="6"/>
              <c:layout>
                <c:manualLayout>
                  <c:x val="6.847935548841893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AE9-42E9-9449-18684A7231C3}"/>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3AE9-42E9-9449-18684A7231C3}"/>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3AE9-42E9-9449-18684A7231C3}"/>
                </c:ext>
              </c:extLst>
            </c:dLbl>
            <c:dLbl>
              <c:idx val="9"/>
              <c:layout>
                <c:manualLayout>
                  <c:x val="-0.15905859833819117"/>
                  <c:y val="-1.1126563048479692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3AE9-42E9-9449-18684A7231C3}"/>
                </c:ext>
              </c:extLst>
            </c:dLbl>
            <c:dLbl>
              <c:idx val="10"/>
              <c:layout>
                <c:manualLayout>
                  <c:x val="-0.15399544670175896"/>
                  <c:y val="-6.3050523941384912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3AE9-42E9-9449-18684A7231C3}"/>
                </c:ext>
              </c:extLst>
            </c:dLbl>
            <c:dLbl>
              <c:idx val="11"/>
              <c:layout>
                <c:manualLayout>
                  <c:x val="-1.2084592145015106E-2"/>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3AE9-42E9-9449-18684A7231C3}"/>
                </c:ext>
              </c:extLst>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3AE9-42E9-9449-18684A7231C3}"/>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3AE9-42E9-9449-18684A7231C3}"/>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3AE9-42E9-9449-18684A7231C3}"/>
                </c:ext>
              </c:extLst>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AE9-42E9-9449-18684A7231C3}"/>
                </c:ext>
              </c:extLst>
            </c:dLbl>
            <c:numFmt formatCode="0.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4166.2551480000002</c:v>
                </c:pt>
                <c:pt idx="1">
                  <c:v>439.20552099999998</c:v>
                </c:pt>
                <c:pt idx="2">
                  <c:v>1777.8016510000002</c:v>
                </c:pt>
                <c:pt idx="3">
                  <c:v>0</c:v>
                </c:pt>
                <c:pt idx="4">
                  <c:v>0</c:v>
                </c:pt>
                <c:pt idx="5">
                  <c:v>0</c:v>
                </c:pt>
                <c:pt idx="6">
                  <c:v>9750.7389250000015</c:v>
                </c:pt>
                <c:pt idx="7">
                  <c:v>0</c:v>
                </c:pt>
                <c:pt idx="8">
                  <c:v>0</c:v>
                </c:pt>
                <c:pt idx="9">
                  <c:v>194.11804000000001</c:v>
                </c:pt>
                <c:pt idx="10">
                  <c:v>63.312417999999994</c:v>
                </c:pt>
                <c:pt idx="11">
                  <c:v>555.05192499999998</c:v>
                </c:pt>
                <c:pt idx="12">
                  <c:v>924.19771100000003</c:v>
                </c:pt>
                <c:pt idx="13">
                  <c:v>0</c:v>
                </c:pt>
                <c:pt idx="14">
                  <c:v>3.1436119999999996</c:v>
                </c:pt>
                <c:pt idx="15">
                  <c:v>1898.0906249999991</c:v>
                </c:pt>
              </c:numCache>
            </c:numRef>
          </c:val>
          <c:extLst xmlns:c16r2="http://schemas.microsoft.com/office/drawing/2015/06/chart">
            <c:ext xmlns:c16="http://schemas.microsoft.com/office/drawing/2014/chart" uri="{C3380CC4-5D6E-409C-BE32-E72D297353CC}">
              <c16:uniqueId val="{00000015-3AE9-42E9-9449-18684A7231C3}"/>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'10.1'!$B$5:$E$5</c:f>
              <c:numCache>
                <c:formatCode>#,##0.0</c:formatCode>
                <c:ptCount val="4"/>
                <c:pt idx="0">
                  <c:v>59488.960212192658</c:v>
                </c:pt>
                <c:pt idx="1">
                  <c:v>33644.328585982534</c:v>
                </c:pt>
                <c:pt idx="2">
                  <c:v>26174.235838832737</c:v>
                </c:pt>
                <c:pt idx="3">
                  <c:v>50850.496212854559</c:v>
                </c:pt>
              </c:numCache>
            </c:numRef>
          </c:val>
          <c:extLst xmlns:c16r2="http://schemas.microsoft.com/office/drawing/2015/06/chart">
            <c:ext xmlns:c16="http://schemas.microsoft.com/office/drawing/2014/chart" uri="{C3380CC4-5D6E-409C-BE32-E72D297353CC}">
              <c16:uniqueId val="{00000000-60D1-4FA4-8A90-31289B13B312}"/>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'10.1'!$B$6:$E$6</c:f>
              <c:numCache>
                <c:formatCode>#,##0.0</c:formatCode>
                <c:ptCount val="4"/>
                <c:pt idx="0">
                  <c:v>59760.732559635304</c:v>
                </c:pt>
                <c:pt idx="1">
                  <c:v>28691.951380999999</c:v>
                </c:pt>
                <c:pt idx="2">
                  <c:v>24455.017216056858</c:v>
                </c:pt>
                <c:pt idx="3">
                  <c:v>50025.228263199999</c:v>
                </c:pt>
              </c:numCache>
            </c:numRef>
          </c:val>
          <c:extLst xmlns:c16r2="http://schemas.microsoft.com/office/drawing/2015/06/chart">
            <c:ext xmlns:c16="http://schemas.microsoft.com/office/drawing/2014/chart" uri="{C3380CC4-5D6E-409C-BE32-E72D297353CC}">
              <c16:uniqueId val="{00000001-60D1-4FA4-8A90-31289B13B312}"/>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'10.1'!$B$7:$E$7</c:f>
              <c:numCache>
                <c:formatCode>#,##0.0</c:formatCode>
                <c:ptCount val="4"/>
                <c:pt idx="0">
                  <c:v>55738.276442370661</c:v>
                </c:pt>
                <c:pt idx="1">
                  <c:v>32691.522058406365</c:v>
                </c:pt>
                <c:pt idx="2">
                  <c:v>24933.225696087269</c:v>
                </c:pt>
                <c:pt idx="3">
                  <c:v>48288.491757727665</c:v>
                </c:pt>
              </c:numCache>
            </c:numRef>
          </c:val>
          <c:extLst xmlns:c16r2="http://schemas.microsoft.com/office/drawing/2015/06/chart">
            <c:ext xmlns:c16="http://schemas.microsoft.com/office/drawing/2014/chart" uri="{C3380CC4-5D6E-409C-BE32-E72D297353CC}">
              <c16:uniqueId val="{00000002-60D1-4FA4-8A90-31289B13B312}"/>
            </c:ext>
          </c:extLst>
        </c:ser>
        <c:ser>
          <c:idx val="3"/>
          <c:order val="3"/>
          <c:tx>
            <c:v>2020</c:v>
          </c:tx>
          <c:invertIfNegative val="0"/>
          <c:val>
            <c:numRef>
              <c:f>'10.1'!$B$8:$E$8</c:f>
              <c:numCache>
                <c:formatCode>#,##0.0</c:formatCode>
                <c:ptCount val="4"/>
                <c:pt idx="0">
                  <c:v>53232.214419622047</c:v>
                </c:pt>
                <c:pt idx="1">
                  <c:v>31343.380835891243</c:v>
                </c:pt>
              </c:numCache>
            </c:numRef>
          </c:val>
          <c:extLst xmlns:c16r2="http://schemas.microsoft.com/office/drawing/2015/06/chart">
            <c:ext xmlns:c16="http://schemas.microsoft.com/office/drawing/2014/chart" uri="{C3380CC4-5D6E-409C-BE32-E72D297353CC}">
              <c16:uniqueId val="{00000000-AD4D-4B90-8BAF-751997C9F66C}"/>
            </c:ext>
          </c:extLst>
        </c:ser>
        <c:dLbls>
          <c:showLegendKey val="0"/>
          <c:showVal val="0"/>
          <c:showCatName val="0"/>
          <c:showSerName val="0"/>
          <c:showPercent val="0"/>
          <c:showBubbleSize val="0"/>
        </c:dLbls>
        <c:gapWidth val="100"/>
        <c:overlap val="-10"/>
        <c:axId val="171541632"/>
        <c:axId val="171543168"/>
      </c:barChart>
      <c:catAx>
        <c:axId val="171541632"/>
        <c:scaling>
          <c:orientation val="minMax"/>
        </c:scaling>
        <c:delete val="0"/>
        <c:axPos val="b"/>
        <c:numFmt formatCode="General" sourceLinked="1"/>
        <c:majorTickMark val="none"/>
        <c:minorTickMark val="none"/>
        <c:tickLblPos val="low"/>
        <c:txPr>
          <a:bodyPr/>
          <a:lstStyle/>
          <a:p>
            <a:pPr>
              <a:defRPr sz="900"/>
            </a:pPr>
            <a:endParaRPr lang="cs-CZ"/>
          </a:p>
        </c:txPr>
        <c:crossAx val="171543168"/>
        <c:crosses val="autoZero"/>
        <c:auto val="1"/>
        <c:lblAlgn val="ctr"/>
        <c:lblOffset val="100"/>
        <c:noMultiLvlLbl val="0"/>
      </c:catAx>
      <c:valAx>
        <c:axId val="171543168"/>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71541632"/>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'10.1'!$H$5</c:f>
              <c:strCache>
                <c:ptCount val="1"/>
                <c:pt idx="0">
                  <c:v>2017</c:v>
                </c:pt>
              </c:strCache>
            </c:strRef>
          </c:tx>
          <c:invertIfNegative val="0"/>
          <c:cat>
            <c:strRef>
              <c:f>'10.1'!$B$4:$E$4</c:f>
              <c:strCache>
                <c:ptCount val="4"/>
                <c:pt idx="0">
                  <c:v>I. čtvrtletí</c:v>
                </c:pt>
                <c:pt idx="1">
                  <c:v>II. čtvrtletí</c:v>
                </c:pt>
                <c:pt idx="2">
                  <c:v>III. čtvrtletí</c:v>
                </c:pt>
                <c:pt idx="3">
                  <c:v>IV. čtvrtletí</c:v>
                </c:pt>
              </c:strCache>
            </c:strRef>
          </c:cat>
          <c:val>
            <c:numRef>
              <c:f>'10.1'!$B$11:$E$11</c:f>
              <c:numCache>
                <c:formatCode>#,##0.0</c:formatCode>
                <c:ptCount val="4"/>
                <c:pt idx="0">
                  <c:v>37515.380295892712</c:v>
                </c:pt>
                <c:pt idx="1">
                  <c:v>16107.107529967652</c:v>
                </c:pt>
                <c:pt idx="2">
                  <c:v>10897.979106398205</c:v>
                </c:pt>
                <c:pt idx="3">
                  <c:v>29815.344053627974</c:v>
                </c:pt>
              </c:numCache>
            </c:numRef>
          </c:val>
          <c:extLst xmlns:c16r2="http://schemas.microsoft.com/office/drawing/2015/06/chart">
            <c:ext xmlns:c16="http://schemas.microsoft.com/office/drawing/2014/chart" uri="{C3380CC4-5D6E-409C-BE32-E72D297353CC}">
              <c16:uniqueId val="{00000000-3B03-45FB-A5FA-CD79BCEC54C0}"/>
            </c:ext>
          </c:extLst>
        </c:ser>
        <c:ser>
          <c:idx val="1"/>
          <c:order val="1"/>
          <c:tx>
            <c:strRef>
              <c:f>'10.1'!$H$6</c:f>
              <c:strCache>
                <c:ptCount val="1"/>
                <c:pt idx="0">
                  <c:v>2018</c:v>
                </c:pt>
              </c:strCache>
            </c:strRef>
          </c:tx>
          <c:invertIfNegative val="0"/>
          <c:cat>
            <c:strRef>
              <c:f>'10.1'!$B$4:$E$4</c:f>
              <c:strCache>
                <c:ptCount val="4"/>
                <c:pt idx="0">
                  <c:v>I. čtvrtletí</c:v>
                </c:pt>
                <c:pt idx="1">
                  <c:v>II. čtvrtletí</c:v>
                </c:pt>
                <c:pt idx="2">
                  <c:v>III. čtvrtletí</c:v>
                </c:pt>
                <c:pt idx="3">
                  <c:v>IV. čtvrtletí</c:v>
                </c:pt>
              </c:strCache>
            </c:strRef>
          </c:cat>
          <c:val>
            <c:numRef>
              <c:f>'10.1'!$B$12:$E$12</c:f>
              <c:numCache>
                <c:formatCode>#,##0.0</c:formatCode>
                <c:ptCount val="4"/>
                <c:pt idx="0">
                  <c:v>38066.415746806328</c:v>
                </c:pt>
                <c:pt idx="1">
                  <c:v>12383.216464000003</c:v>
                </c:pt>
                <c:pt idx="2">
                  <c:v>9710.8104489196248</c:v>
                </c:pt>
                <c:pt idx="3">
                  <c:v>28901.762231721135</c:v>
                </c:pt>
              </c:numCache>
            </c:numRef>
          </c:val>
          <c:extLst xmlns:c16r2="http://schemas.microsoft.com/office/drawing/2015/06/chart">
            <c:ext xmlns:c16="http://schemas.microsoft.com/office/drawing/2014/chart" uri="{C3380CC4-5D6E-409C-BE32-E72D297353CC}">
              <c16:uniqueId val="{00000001-3B03-45FB-A5FA-CD79BCEC54C0}"/>
            </c:ext>
          </c:extLst>
        </c:ser>
        <c:ser>
          <c:idx val="2"/>
          <c:order val="2"/>
          <c:tx>
            <c:strRef>
              <c:f>'10.1'!$H$7</c:f>
              <c:strCache>
                <c:ptCount val="1"/>
                <c:pt idx="0">
                  <c:v>2019</c:v>
                </c:pt>
              </c:strCache>
            </c:strRef>
          </c:tx>
          <c:invertIfNegative val="0"/>
          <c:cat>
            <c:strRef>
              <c:f>'10.1'!$B$4:$E$4</c:f>
              <c:strCache>
                <c:ptCount val="4"/>
                <c:pt idx="0">
                  <c:v>I. čtvrtletí</c:v>
                </c:pt>
                <c:pt idx="1">
                  <c:v>II. čtvrtletí</c:v>
                </c:pt>
                <c:pt idx="2">
                  <c:v>III. čtvrtletí</c:v>
                </c:pt>
                <c:pt idx="3">
                  <c:v>IV. čtvrtletí</c:v>
                </c:pt>
              </c:strCache>
            </c:strRef>
          </c:cat>
          <c:val>
            <c:numRef>
              <c:f>'10.1'!$B$13:$E$13</c:f>
              <c:numCache>
                <c:formatCode>#,##0.0</c:formatCode>
                <c:ptCount val="4"/>
                <c:pt idx="0">
                  <c:v>34335.509213444333</c:v>
                </c:pt>
                <c:pt idx="1">
                  <c:v>15752.549517958016</c:v>
                </c:pt>
                <c:pt idx="2">
                  <c:v>10011.144466085221</c:v>
                </c:pt>
                <c:pt idx="3">
                  <c:v>27444.289035825866</c:v>
                </c:pt>
              </c:numCache>
            </c:numRef>
          </c:val>
          <c:extLst xmlns:c16r2="http://schemas.microsoft.com/office/drawing/2015/06/chart">
            <c:ext xmlns:c16="http://schemas.microsoft.com/office/drawing/2014/chart" uri="{C3380CC4-5D6E-409C-BE32-E72D297353CC}">
              <c16:uniqueId val="{00000002-3B03-45FB-A5FA-CD79BCEC54C0}"/>
            </c:ext>
          </c:extLst>
        </c:ser>
        <c:ser>
          <c:idx val="3"/>
          <c:order val="3"/>
          <c:tx>
            <c:v>2020</c:v>
          </c:tx>
          <c:invertIfNegative val="0"/>
          <c:val>
            <c:numRef>
              <c:f>'10.1'!$B$14:$E$14</c:f>
              <c:numCache>
                <c:formatCode>#,##0.0</c:formatCode>
                <c:ptCount val="4"/>
                <c:pt idx="0">
                  <c:v>32635.346285403932</c:v>
                </c:pt>
                <c:pt idx="1">
                  <c:v>14705.14538413085</c:v>
                </c:pt>
              </c:numCache>
            </c:numRef>
          </c:val>
          <c:extLst xmlns:c16r2="http://schemas.microsoft.com/office/drawing/2015/06/chart">
            <c:ext xmlns:c16="http://schemas.microsoft.com/office/drawing/2014/chart" uri="{C3380CC4-5D6E-409C-BE32-E72D297353CC}">
              <c16:uniqueId val="{00000000-B35F-40E8-9246-4A7E89083092}"/>
            </c:ext>
          </c:extLst>
        </c:ser>
        <c:dLbls>
          <c:showLegendKey val="0"/>
          <c:showVal val="0"/>
          <c:showCatName val="0"/>
          <c:showSerName val="0"/>
          <c:showPercent val="0"/>
          <c:showBubbleSize val="0"/>
        </c:dLbls>
        <c:gapWidth val="100"/>
        <c:overlap val="-10"/>
        <c:axId val="171571840"/>
        <c:axId val="171909504"/>
      </c:barChart>
      <c:catAx>
        <c:axId val="171571840"/>
        <c:scaling>
          <c:orientation val="minMax"/>
        </c:scaling>
        <c:delete val="0"/>
        <c:axPos val="b"/>
        <c:numFmt formatCode="General" sourceLinked="1"/>
        <c:majorTickMark val="none"/>
        <c:minorTickMark val="none"/>
        <c:tickLblPos val="low"/>
        <c:txPr>
          <a:bodyPr/>
          <a:lstStyle/>
          <a:p>
            <a:pPr>
              <a:defRPr sz="900"/>
            </a:pPr>
            <a:endParaRPr lang="cs-CZ"/>
          </a:p>
        </c:txPr>
        <c:crossAx val="171909504"/>
        <c:crosses val="autoZero"/>
        <c:auto val="1"/>
        <c:lblAlgn val="ctr"/>
        <c:lblOffset val="100"/>
        <c:noMultiLvlLbl val="0"/>
      </c:catAx>
      <c:valAx>
        <c:axId val="171909504"/>
        <c:scaling>
          <c:orientation val="minMax"/>
          <c:max val="60000"/>
        </c:scaling>
        <c:delete val="0"/>
        <c:axPos val="l"/>
        <c:majorGridlines/>
        <c:numFmt formatCode="#,##0" sourceLinked="0"/>
        <c:majorTickMark val="out"/>
        <c:minorTickMark val="none"/>
        <c:tickLblPos val="nextTo"/>
        <c:spPr>
          <a:ln>
            <a:noFill/>
          </a:ln>
        </c:spPr>
        <c:txPr>
          <a:bodyPr/>
          <a:lstStyle/>
          <a:p>
            <a:pPr>
              <a:defRPr sz="900"/>
            </a:pPr>
            <a:endParaRPr lang="cs-CZ"/>
          </a:p>
        </c:txPr>
        <c:crossAx val="171571840"/>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tepla </a:t>
            </a:r>
            <a:r>
              <a:rPr lang="cs-CZ" sz="1000"/>
              <a:t>a dodávky tepla </a:t>
            </a:r>
            <a:r>
              <a:rPr lang="en-US" sz="1000"/>
              <a:t>[</a:t>
            </a:r>
            <a:r>
              <a:rPr lang="cs-CZ" sz="1000"/>
              <a:t>TJ</a:t>
            </a:r>
            <a:r>
              <a:rPr lang="en-US" sz="1000"/>
              <a:t>]</a:t>
            </a:r>
          </a:p>
        </c:rich>
      </c:tx>
      <c:overlay val="0"/>
    </c:title>
    <c:autoTitleDeleted val="0"/>
    <c:plotArea>
      <c:layout/>
      <c:lineChart>
        <c:grouping val="standard"/>
        <c:varyColors val="0"/>
        <c:ser>
          <c:idx val="0"/>
          <c:order val="0"/>
          <c:tx>
            <c:strRef>
              <c:f>'10.2'!$A$4</c:f>
              <c:strCache>
                <c:ptCount val="1"/>
                <c:pt idx="0">
                  <c:v>Výroba tepla brutto 2017</c:v>
                </c:pt>
              </c:strCache>
            </c:strRef>
          </c:tx>
          <c:marker>
            <c:symbol val="none"/>
          </c:marker>
          <c:val>
            <c:numRef>
              <c:f>'10.2'!$B$4:$M$4</c:f>
              <c:numCache>
                <c:formatCode>#,##0.0</c:formatCode>
                <c:ptCount val="12"/>
                <c:pt idx="0">
                  <c:v>24788.310393373285</c:v>
                </c:pt>
                <c:pt idx="1">
                  <c:v>18586.621589009519</c:v>
                </c:pt>
                <c:pt idx="2">
                  <c:v>16114.028229809854</c:v>
                </c:pt>
                <c:pt idx="3">
                  <c:v>14165.704311425608</c:v>
                </c:pt>
                <c:pt idx="4">
                  <c:v>11027.10214143502</c:v>
                </c:pt>
                <c:pt idx="5">
                  <c:v>8451.5221331219091</c:v>
                </c:pt>
                <c:pt idx="6">
                  <c:v>7792.2814671303076</c:v>
                </c:pt>
                <c:pt idx="7">
                  <c:v>8047.8060840730504</c:v>
                </c:pt>
                <c:pt idx="8">
                  <c:v>10334.148287629379</c:v>
                </c:pt>
                <c:pt idx="9">
                  <c:v>13439.8400786274</c:v>
                </c:pt>
                <c:pt idx="10">
                  <c:v>17328.302735294419</c:v>
                </c:pt>
                <c:pt idx="11">
                  <c:v>20082.353398932741</c:v>
                </c:pt>
              </c:numCache>
            </c:numRef>
          </c:val>
          <c:smooth val="0"/>
          <c:extLst xmlns:c16r2="http://schemas.microsoft.com/office/drawing/2015/06/chart">
            <c:ext xmlns:c16="http://schemas.microsoft.com/office/drawing/2014/chart" uri="{C3380CC4-5D6E-409C-BE32-E72D297353CC}">
              <c16:uniqueId val="{00000000-EC6C-4268-AFAA-314D6B11CB3C}"/>
            </c:ext>
          </c:extLst>
        </c:ser>
        <c:ser>
          <c:idx val="4"/>
          <c:order val="1"/>
          <c:tx>
            <c:strRef>
              <c:f>'10.2'!$A$5</c:f>
              <c:strCache>
                <c:ptCount val="1"/>
                <c:pt idx="0">
                  <c:v>Výroba tepla brutto 2018</c:v>
                </c:pt>
              </c:strCache>
            </c:strRef>
          </c:tx>
          <c:marker>
            <c:symbol val="none"/>
          </c:marker>
          <c:val>
            <c:numRef>
              <c:f>'10.2'!$B$5:$M$5</c:f>
              <c:numCache>
                <c:formatCode>#,##0.0</c:formatCode>
                <c:ptCount val="12"/>
                <c:pt idx="0">
                  <c:v>20205.678532418846</c:v>
                </c:pt>
                <c:pt idx="1">
                  <c:v>19893.195886910842</c:v>
                </c:pt>
                <c:pt idx="2">
                  <c:v>19661.85814030562</c:v>
                </c:pt>
                <c:pt idx="3">
                  <c:v>11151.742550999999</c:v>
                </c:pt>
                <c:pt idx="4">
                  <c:v>9169.3785859999989</c:v>
                </c:pt>
                <c:pt idx="5">
                  <c:v>8370.8302440000007</c:v>
                </c:pt>
                <c:pt idx="6">
                  <c:v>7963.7059086828503</c:v>
                </c:pt>
                <c:pt idx="7">
                  <c:v>7785.5182982328561</c:v>
                </c:pt>
                <c:pt idx="8">
                  <c:v>8705.7930091411508</c:v>
                </c:pt>
                <c:pt idx="9">
                  <c:v>13135.881975999997</c:v>
                </c:pt>
                <c:pt idx="10">
                  <c:v>16757.239725800006</c:v>
                </c:pt>
                <c:pt idx="11">
                  <c:v>20132.106561399996</c:v>
                </c:pt>
              </c:numCache>
            </c:numRef>
          </c:val>
          <c:smooth val="0"/>
          <c:extLst xmlns:c16r2="http://schemas.microsoft.com/office/drawing/2015/06/chart">
            <c:ext xmlns:c16="http://schemas.microsoft.com/office/drawing/2014/chart" uri="{C3380CC4-5D6E-409C-BE32-E72D297353CC}">
              <c16:uniqueId val="{00000000-F72C-4282-81E6-D0FBEDABB315}"/>
            </c:ext>
          </c:extLst>
        </c:ser>
        <c:ser>
          <c:idx val="1"/>
          <c:order val="2"/>
          <c:tx>
            <c:strRef>
              <c:f>'10.2'!$A$6</c:f>
              <c:strCache>
                <c:ptCount val="1"/>
                <c:pt idx="0">
                  <c:v>Výroba tepla brutto 2019</c:v>
                </c:pt>
              </c:strCache>
            </c:strRef>
          </c:tx>
          <c:marker>
            <c:symbol val="none"/>
          </c:marker>
          <c:val>
            <c:numRef>
              <c:f>'10.2'!$B$6:$M$6</c:f>
              <c:numCache>
                <c:formatCode>#,##0.0</c:formatCode>
                <c:ptCount val="12"/>
                <c:pt idx="0">
                  <c:v>22033.90338338595</c:v>
                </c:pt>
                <c:pt idx="1">
                  <c:v>17586.851785445389</c:v>
                </c:pt>
                <c:pt idx="2">
                  <c:v>16117.52127353932</c:v>
                </c:pt>
                <c:pt idx="3">
                  <c:v>12673.992378929666</c:v>
                </c:pt>
                <c:pt idx="4">
                  <c:v>11924.189397778768</c:v>
                </c:pt>
                <c:pt idx="5">
                  <c:v>8093.3402816979269</c:v>
                </c:pt>
                <c:pt idx="6">
                  <c:v>7542.3717434554374</c:v>
                </c:pt>
                <c:pt idx="7">
                  <c:v>7899.918807016682</c:v>
                </c:pt>
                <c:pt idx="8">
                  <c:v>9490.9351456151489</c:v>
                </c:pt>
                <c:pt idx="9">
                  <c:v>13216.439156532744</c:v>
                </c:pt>
                <c:pt idx="10">
                  <c:v>16131.596024253282</c:v>
                </c:pt>
                <c:pt idx="11">
                  <c:v>18940.456576941637</c:v>
                </c:pt>
              </c:numCache>
            </c:numRef>
          </c:val>
          <c:smooth val="0"/>
          <c:extLst xmlns:c16r2="http://schemas.microsoft.com/office/drawing/2015/06/chart">
            <c:ext xmlns:c16="http://schemas.microsoft.com/office/drawing/2014/chart" uri="{C3380CC4-5D6E-409C-BE32-E72D297353CC}">
              <c16:uniqueId val="{00000001-EC6C-4268-AFAA-314D6B11CB3C}"/>
            </c:ext>
          </c:extLst>
        </c:ser>
        <c:ser>
          <c:idx val="6"/>
          <c:order val="3"/>
          <c:tx>
            <c:strRef>
              <c:f>'10.2'!$A$7</c:f>
              <c:strCache>
                <c:ptCount val="1"/>
                <c:pt idx="0">
                  <c:v>Výroba tepla brutto 2020</c:v>
                </c:pt>
              </c:strCache>
            </c:strRef>
          </c:tx>
          <c:marker>
            <c:symbol val="none"/>
          </c:marker>
          <c:val>
            <c:numRef>
              <c:f>'10.2'!$B$7:$G$7</c:f>
              <c:numCache>
                <c:formatCode>#,##0.0</c:formatCode>
                <c:ptCount val="6"/>
                <c:pt idx="0">
                  <c:v>20283.889647143136</c:v>
                </c:pt>
                <c:pt idx="1">
                  <c:v>16596.169151627488</c:v>
                </c:pt>
                <c:pt idx="2">
                  <c:v>16352.155620851419</c:v>
                </c:pt>
                <c:pt idx="3">
                  <c:v>12002.89623289124</c:v>
                </c:pt>
                <c:pt idx="4">
                  <c:v>10792.504875000001</c:v>
                </c:pt>
                <c:pt idx="5">
                  <c:v>8547.9797280000021</c:v>
                </c:pt>
              </c:numCache>
            </c:numRef>
          </c:val>
          <c:smooth val="0"/>
          <c:extLst xmlns:c16r2="http://schemas.microsoft.com/office/drawing/2015/06/chart">
            <c:ext xmlns:c16="http://schemas.microsoft.com/office/drawing/2014/chart" uri="{C3380CC4-5D6E-409C-BE32-E72D297353CC}">
              <c16:uniqueId val="{00000000-37A6-4E52-A703-52CEB34A6552}"/>
            </c:ext>
          </c:extLst>
        </c:ser>
        <c:ser>
          <c:idx val="2"/>
          <c:order val="4"/>
          <c:tx>
            <c:strRef>
              <c:f>'10.2'!$A$10</c:f>
              <c:strCache>
                <c:ptCount val="1"/>
                <c:pt idx="0">
                  <c:v>Dodávky tepla 2017</c:v>
                </c:pt>
              </c:strCache>
            </c:strRef>
          </c:tx>
          <c:marker>
            <c:symbol val="none"/>
          </c:marker>
          <c:val>
            <c:numRef>
              <c:f>'10.2'!$B$10:$M$10</c:f>
              <c:numCache>
                <c:formatCode>#,##0.0</c:formatCode>
                <c:ptCount val="12"/>
                <c:pt idx="0">
                  <c:v>16478.585341766986</c:v>
                </c:pt>
                <c:pt idx="1">
                  <c:v>11654.297915777555</c:v>
                </c:pt>
                <c:pt idx="2">
                  <c:v>9382.4970383481668</c:v>
                </c:pt>
                <c:pt idx="3">
                  <c:v>7848.0876669973004</c:v>
                </c:pt>
                <c:pt idx="4">
                  <c:v>5063.304654542354</c:v>
                </c:pt>
                <c:pt idx="5">
                  <c:v>3195.7152084279996</c:v>
                </c:pt>
                <c:pt idx="6">
                  <c:v>3008.9855368119997</c:v>
                </c:pt>
                <c:pt idx="7">
                  <c:v>3098.8329124330003</c:v>
                </c:pt>
                <c:pt idx="8">
                  <c:v>4790.1606571532038</c:v>
                </c:pt>
                <c:pt idx="9">
                  <c:v>7070.3964402386573</c:v>
                </c:pt>
                <c:pt idx="10">
                  <c:v>10313.596333714657</c:v>
                </c:pt>
                <c:pt idx="11">
                  <c:v>12431.351279674658</c:v>
                </c:pt>
              </c:numCache>
            </c:numRef>
          </c:val>
          <c:smooth val="0"/>
          <c:extLst xmlns:c16r2="http://schemas.microsoft.com/office/drawing/2015/06/chart">
            <c:ext xmlns:c16="http://schemas.microsoft.com/office/drawing/2014/chart" uri="{C3380CC4-5D6E-409C-BE32-E72D297353CC}">
              <c16:uniqueId val="{00000002-EC6C-4268-AFAA-314D6B11CB3C}"/>
            </c:ext>
          </c:extLst>
        </c:ser>
        <c:ser>
          <c:idx val="5"/>
          <c:order val="5"/>
          <c:tx>
            <c:strRef>
              <c:f>'10.2'!$A$11</c:f>
              <c:strCache>
                <c:ptCount val="1"/>
                <c:pt idx="0">
                  <c:v>Dodávky tepla 2018</c:v>
                </c:pt>
              </c:strCache>
            </c:strRef>
          </c:tx>
          <c:marker>
            <c:symbol val="none"/>
          </c:marker>
          <c:val>
            <c:numRef>
              <c:f>'10.2'!$B$11:$M$11</c:f>
              <c:numCache>
                <c:formatCode>#,##0.0</c:formatCode>
                <c:ptCount val="12"/>
                <c:pt idx="0">
                  <c:v>12399.469117099547</c:v>
                </c:pt>
                <c:pt idx="1">
                  <c:v>13089.190347299895</c:v>
                </c:pt>
                <c:pt idx="2">
                  <c:v>12577.75628240689</c:v>
                </c:pt>
                <c:pt idx="3">
                  <c:v>5469.9709170000006</c:v>
                </c:pt>
                <c:pt idx="4">
                  <c:v>3745.643223</c:v>
                </c:pt>
                <c:pt idx="5">
                  <c:v>3167.6023240000009</c:v>
                </c:pt>
                <c:pt idx="6">
                  <c:v>3045.9114672031033</c:v>
                </c:pt>
                <c:pt idx="7">
                  <c:v>3001.409038881693</c:v>
                </c:pt>
                <c:pt idx="8">
                  <c:v>3663.4899428348285</c:v>
                </c:pt>
                <c:pt idx="9">
                  <c:v>6799.0420395803776</c:v>
                </c:pt>
                <c:pt idx="10">
                  <c:v>9836.4189610698304</c:v>
                </c:pt>
                <c:pt idx="11">
                  <c:v>12266.301231070929</c:v>
                </c:pt>
              </c:numCache>
            </c:numRef>
          </c:val>
          <c:smooth val="0"/>
          <c:extLst xmlns:c16r2="http://schemas.microsoft.com/office/drawing/2015/06/chart">
            <c:ext xmlns:c16="http://schemas.microsoft.com/office/drawing/2014/chart" uri="{C3380CC4-5D6E-409C-BE32-E72D297353CC}">
              <c16:uniqueId val="{00000001-F72C-4282-81E6-D0FBEDABB315}"/>
            </c:ext>
          </c:extLst>
        </c:ser>
        <c:ser>
          <c:idx val="3"/>
          <c:order val="6"/>
          <c:tx>
            <c:strRef>
              <c:f>'10.2'!$A$12</c:f>
              <c:strCache>
                <c:ptCount val="1"/>
                <c:pt idx="0">
                  <c:v>Dodávky tepla 2019</c:v>
                </c:pt>
              </c:strCache>
            </c:strRef>
          </c:tx>
          <c:marker>
            <c:symbol val="none"/>
          </c:marker>
          <c:val>
            <c:numRef>
              <c:f>'10.2'!$B$12:$M$12</c:f>
              <c:numCache>
                <c:formatCode>#,##0.0</c:formatCode>
                <c:ptCount val="12"/>
                <c:pt idx="0">
                  <c:v>14025.466891588281</c:v>
                </c:pt>
                <c:pt idx="1">
                  <c:v>10928.105871725391</c:v>
                </c:pt>
                <c:pt idx="2">
                  <c:v>9381.9364501306627</c:v>
                </c:pt>
                <c:pt idx="3">
                  <c:v>6649.3846141367931</c:v>
                </c:pt>
                <c:pt idx="4">
                  <c:v>6013.3056877347135</c:v>
                </c:pt>
                <c:pt idx="5">
                  <c:v>3089.8592160865105</c:v>
                </c:pt>
                <c:pt idx="6">
                  <c:v>2989.0287317909433</c:v>
                </c:pt>
                <c:pt idx="7">
                  <c:v>2988.3437358818946</c:v>
                </c:pt>
                <c:pt idx="8">
                  <c:v>4033.7719984123828</c:v>
                </c:pt>
                <c:pt idx="9">
                  <c:v>6841.0531738455757</c:v>
                </c:pt>
                <c:pt idx="10">
                  <c:v>9176.2894109238568</c:v>
                </c:pt>
                <c:pt idx="11">
                  <c:v>11426.946451056432</c:v>
                </c:pt>
              </c:numCache>
            </c:numRef>
          </c:val>
          <c:smooth val="0"/>
          <c:extLst xmlns:c16r2="http://schemas.microsoft.com/office/drawing/2015/06/chart">
            <c:ext xmlns:c16="http://schemas.microsoft.com/office/drawing/2014/chart" uri="{C3380CC4-5D6E-409C-BE32-E72D297353CC}">
              <c16:uniqueId val="{00000003-EC6C-4268-AFAA-314D6B11CB3C}"/>
            </c:ext>
          </c:extLst>
        </c:ser>
        <c:ser>
          <c:idx val="7"/>
          <c:order val="7"/>
          <c:tx>
            <c:strRef>
              <c:f>'10.2'!$A$13</c:f>
              <c:strCache>
                <c:ptCount val="1"/>
                <c:pt idx="0">
                  <c:v>Dodávky tepla 2020</c:v>
                </c:pt>
              </c:strCache>
            </c:strRef>
          </c:tx>
          <c:marker>
            <c:symbol val="none"/>
          </c:marker>
          <c:val>
            <c:numRef>
              <c:f>'10.2'!$B$13:$G$13</c:f>
              <c:numCache>
                <c:formatCode>#,##0.0</c:formatCode>
                <c:ptCount val="6"/>
                <c:pt idx="0">
                  <c:v>12726.238844818246</c:v>
                </c:pt>
                <c:pt idx="1">
                  <c:v>10162.229506462669</c:v>
                </c:pt>
                <c:pt idx="2">
                  <c:v>9746.8779341230165</c:v>
                </c:pt>
                <c:pt idx="3">
                  <c:v>6294.9454360037398</c:v>
                </c:pt>
                <c:pt idx="4">
                  <c:v>5201.018818984553</c:v>
                </c:pt>
                <c:pt idx="5">
                  <c:v>3209.1811291425579</c:v>
                </c:pt>
              </c:numCache>
            </c:numRef>
          </c:val>
          <c:smooth val="0"/>
          <c:extLst xmlns:c16r2="http://schemas.microsoft.com/office/drawing/2015/06/chart">
            <c:ext xmlns:c16="http://schemas.microsoft.com/office/drawing/2014/chart" uri="{C3380CC4-5D6E-409C-BE32-E72D297353CC}">
              <c16:uniqueId val="{00000001-37A6-4E52-A703-52CEB34A6552}"/>
            </c:ext>
          </c:extLst>
        </c:ser>
        <c:dLbls>
          <c:showLegendKey val="0"/>
          <c:showVal val="0"/>
          <c:showCatName val="0"/>
          <c:showSerName val="0"/>
          <c:showPercent val="0"/>
          <c:showBubbleSize val="0"/>
        </c:dLbls>
        <c:marker val="1"/>
        <c:smooth val="0"/>
        <c:axId val="171734528"/>
        <c:axId val="171736064"/>
      </c:lineChart>
      <c:catAx>
        <c:axId val="171734528"/>
        <c:scaling>
          <c:orientation val="minMax"/>
        </c:scaling>
        <c:delete val="0"/>
        <c:axPos val="b"/>
        <c:numFmt formatCode="General" sourceLinked="0"/>
        <c:majorTickMark val="none"/>
        <c:minorTickMark val="none"/>
        <c:tickLblPos val="nextTo"/>
        <c:crossAx val="171736064"/>
        <c:crosses val="autoZero"/>
        <c:auto val="1"/>
        <c:lblAlgn val="ctr"/>
        <c:lblOffset val="100"/>
        <c:noMultiLvlLbl val="0"/>
      </c:catAx>
      <c:valAx>
        <c:axId val="171736064"/>
        <c:scaling>
          <c:orientation val="minMax"/>
        </c:scaling>
        <c:delete val="0"/>
        <c:axPos val="l"/>
        <c:majorGridlines/>
        <c:numFmt formatCode="#,##0" sourceLinked="0"/>
        <c:majorTickMark val="out"/>
        <c:minorTickMark val="none"/>
        <c:tickLblPos val="nextTo"/>
        <c:spPr>
          <a:ln>
            <a:noFill/>
          </a:ln>
        </c:spPr>
        <c:crossAx val="171734528"/>
        <c:crosses val="autoZero"/>
        <c:crossBetween val="between"/>
      </c:valAx>
    </c:plotArea>
    <c:legend>
      <c:legendPos val="b"/>
      <c:layout>
        <c:manualLayout>
          <c:xMode val="edge"/>
          <c:yMode val="edge"/>
          <c:x val="0"/>
          <c:y val="0.79408570541593926"/>
          <c:w val="0.93671498998326552"/>
          <c:h val="0.20591429458406071"/>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Meziroční změna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'10.2'!$A$9</c:f>
              <c:strCache>
                <c:ptCount val="1"/>
                <c:pt idx="0">
                  <c:v>Meziroční změna-výroba tepla brutto</c:v>
                </c:pt>
              </c:strCache>
            </c:strRef>
          </c:tx>
          <c:invertIfNegative val="0"/>
          <c:val>
            <c:numRef>
              <c:f>'10.2'!$B$9:$M$9</c:f>
              <c:numCache>
                <c:formatCode>0.0%</c:formatCode>
                <c:ptCount val="12"/>
                <c:pt idx="0">
                  <c:v>-7.9423682031861995E-2</c:v>
                </c:pt>
                <c:pt idx="1">
                  <c:v>-5.6330868418290506E-2</c:v>
                </c:pt>
                <c:pt idx="2">
                  <c:v>1.4557719101466724E-2</c:v>
                </c:pt>
                <c:pt idx="3">
                  <c:v>-5.2950650905717281E-2</c:v>
                </c:pt>
                <c:pt idx="4">
                  <c:v>-9.4906620905365419E-2</c:v>
                </c:pt>
                <c:pt idx="5">
                  <c:v>5.617451268300002E-2</c:v>
                </c:pt>
              </c:numCache>
            </c:numRef>
          </c:val>
          <c:extLst xmlns:c16r2="http://schemas.microsoft.com/office/drawing/2015/06/chart">
            <c:ext xmlns:c16="http://schemas.microsoft.com/office/drawing/2014/chart" uri="{C3380CC4-5D6E-409C-BE32-E72D297353CC}">
              <c16:uniqueId val="{00000000-DD71-4267-BCC9-0ED9F1BA0328}"/>
            </c:ext>
          </c:extLst>
        </c:ser>
        <c:ser>
          <c:idx val="1"/>
          <c:order val="1"/>
          <c:tx>
            <c:strRef>
              <c:f>'10.2'!$A$15</c:f>
              <c:strCache>
                <c:ptCount val="1"/>
                <c:pt idx="0">
                  <c:v>Meziroční změna-dodávky tepla</c:v>
                </c:pt>
              </c:strCache>
            </c:strRef>
          </c:tx>
          <c:invertIfNegative val="0"/>
          <c:val>
            <c:numRef>
              <c:f>'10.2'!$B$15:$M$15</c:f>
              <c:numCache>
                <c:formatCode>0.0%</c:formatCode>
                <c:ptCount val="12"/>
                <c:pt idx="0">
                  <c:v>-9.2633497110120575E-2</c:v>
                </c:pt>
                <c:pt idx="1">
                  <c:v>-7.0083175826864616E-2</c:v>
                </c:pt>
                <c:pt idx="2">
                  <c:v>3.8898311231608404E-2</c:v>
                </c:pt>
                <c:pt idx="3">
                  <c:v>-5.3304057247569168E-2</c:v>
                </c:pt>
                <c:pt idx="4">
                  <c:v>-0.13508158589159616</c:v>
                </c:pt>
                <c:pt idx="5">
                  <c:v>3.8617265289897458E-2</c:v>
                </c:pt>
              </c:numCache>
            </c:numRef>
          </c:val>
          <c:extLst xmlns:c16r2="http://schemas.microsoft.com/office/drawing/2015/06/chart">
            <c:ext xmlns:c16="http://schemas.microsoft.com/office/drawing/2014/chart" uri="{C3380CC4-5D6E-409C-BE32-E72D297353CC}">
              <c16:uniqueId val="{00000001-DD71-4267-BCC9-0ED9F1BA0328}"/>
            </c:ext>
          </c:extLst>
        </c:ser>
        <c:dLbls>
          <c:showLegendKey val="0"/>
          <c:showVal val="0"/>
          <c:showCatName val="0"/>
          <c:showSerName val="0"/>
          <c:showPercent val="0"/>
          <c:showBubbleSize val="0"/>
        </c:dLbls>
        <c:gapWidth val="100"/>
        <c:overlap val="-10"/>
        <c:axId val="171950848"/>
        <c:axId val="171952384"/>
      </c:barChart>
      <c:catAx>
        <c:axId val="171950848"/>
        <c:scaling>
          <c:orientation val="minMax"/>
        </c:scaling>
        <c:delete val="0"/>
        <c:axPos val="b"/>
        <c:numFmt formatCode="General" sourceLinked="1"/>
        <c:majorTickMark val="none"/>
        <c:minorTickMark val="none"/>
        <c:tickLblPos val="low"/>
        <c:txPr>
          <a:bodyPr/>
          <a:lstStyle/>
          <a:p>
            <a:pPr>
              <a:defRPr sz="900"/>
            </a:pPr>
            <a:endParaRPr lang="cs-CZ"/>
          </a:p>
        </c:txPr>
        <c:crossAx val="171952384"/>
        <c:crosses val="autoZero"/>
        <c:auto val="1"/>
        <c:lblAlgn val="ctr"/>
        <c:lblOffset val="100"/>
        <c:noMultiLvlLbl val="0"/>
      </c:catAx>
      <c:valAx>
        <c:axId val="1719523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1950848"/>
        <c:crosses val="autoZero"/>
        <c:crossBetween val="between"/>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EA62-4EB1-9E4A-78A9349EE9A2}"/>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EA62-4EB1-9E4A-78A9349EE9A2}"/>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EA62-4EB1-9E4A-78A9349EE9A2}"/>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EA62-4EB1-9E4A-78A9349EE9A2}"/>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EA62-4EB1-9E4A-78A9349EE9A2}"/>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EA62-4EB1-9E4A-78A9349EE9A2}"/>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EA62-4EB1-9E4A-78A9349EE9A2}"/>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EA62-4EB1-9E4A-78A9349EE9A2}"/>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EA62-4EB1-9E4A-78A9349EE9A2}"/>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EA62-4EB1-9E4A-78A9349EE9A2}"/>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EA62-4EB1-9E4A-78A9349EE9A2}"/>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EA62-4EB1-9E4A-78A9349EE9A2}"/>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EA62-4EB1-9E4A-78A9349EE9A2}"/>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EA62-4EB1-9E4A-78A9349EE9A2}"/>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EA62-4EB1-9E4A-78A9349EE9A2}"/>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EA62-4EB1-9E4A-78A9349EE9A2}"/>
            </c:ext>
          </c:extLst>
        </c:ser>
        <c:dLbls>
          <c:showLegendKey val="0"/>
          <c:showVal val="0"/>
          <c:showCatName val="0"/>
          <c:showSerName val="0"/>
          <c:showPercent val="0"/>
          <c:showBubbleSize val="0"/>
        </c:dLbls>
        <c:gapWidth val="150"/>
        <c:axId val="171701376"/>
        <c:axId val="171702912"/>
      </c:barChart>
      <c:catAx>
        <c:axId val="171701376"/>
        <c:scaling>
          <c:orientation val="minMax"/>
        </c:scaling>
        <c:delete val="1"/>
        <c:axPos val="b"/>
        <c:numFmt formatCode="General" sourceLinked="1"/>
        <c:majorTickMark val="out"/>
        <c:minorTickMark val="none"/>
        <c:tickLblPos val="nextTo"/>
        <c:crossAx val="171702912"/>
        <c:crosses val="autoZero"/>
        <c:auto val="1"/>
        <c:lblAlgn val="ctr"/>
        <c:lblOffset val="100"/>
        <c:noMultiLvlLbl val="0"/>
      </c:catAx>
      <c:valAx>
        <c:axId val="171702912"/>
        <c:scaling>
          <c:orientation val="minMax"/>
        </c:scaling>
        <c:delete val="1"/>
        <c:axPos val="l"/>
        <c:numFmt formatCode="0.0%" sourceLinked="1"/>
        <c:majorTickMark val="out"/>
        <c:minorTickMark val="none"/>
        <c:tickLblPos val="nextTo"/>
        <c:crossAx val="17170137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4B55-4F6C-A411-58AA9463942B}"/>
            </c:ext>
          </c:extLst>
        </c:ser>
        <c:ser>
          <c:idx val="1"/>
          <c:order val="1"/>
          <c:tx>
            <c:strRef>
              <c:f>'4.1'!$O$9</c:f>
              <c:strCache>
                <c:ptCount val="1"/>
              </c:strCache>
            </c:strRef>
          </c:tx>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4B55-4F6C-A411-58AA9463942B}"/>
            </c:ext>
          </c:extLst>
        </c:ser>
        <c:ser>
          <c:idx val="2"/>
          <c:order val="2"/>
          <c:tx>
            <c:strRef>
              <c:f>'4.1'!$O$10</c:f>
              <c:strCache>
                <c:ptCount val="1"/>
              </c:strCache>
            </c:strRef>
          </c:tx>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4B55-4F6C-A411-58AA9463942B}"/>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4B55-4F6C-A411-58AA9463942B}"/>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4B55-4F6C-A411-58AA9463942B}"/>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4B55-4F6C-A411-58AA9463942B}"/>
            </c:ext>
          </c:extLst>
        </c:ser>
        <c:ser>
          <c:idx val="6"/>
          <c:order val="6"/>
          <c:tx>
            <c:strRef>
              <c:f>'4.1'!$O$14</c:f>
              <c:strCache>
                <c:ptCount val="1"/>
              </c:strCache>
            </c:strRef>
          </c:tx>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4B55-4F6C-A411-58AA9463942B}"/>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4B55-4F6C-A411-58AA9463942B}"/>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4B55-4F6C-A411-58AA9463942B}"/>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4B55-4F6C-A411-58AA9463942B}"/>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4B55-4F6C-A411-58AA9463942B}"/>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4B55-4F6C-A411-58AA9463942B}"/>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4B55-4F6C-A411-58AA9463942B}"/>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4B55-4F6C-A411-58AA9463942B}"/>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4B55-4F6C-A411-58AA9463942B}"/>
            </c:ext>
          </c:extLst>
        </c:ser>
        <c:ser>
          <c:idx val="15"/>
          <c:order val="15"/>
          <c:tx>
            <c:strRef>
              <c:f>'4.1'!$O$23</c:f>
              <c:strCache>
                <c:ptCount val="1"/>
              </c:strCache>
            </c:strRef>
          </c:tx>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4B55-4F6C-A411-58AA9463942B}"/>
            </c:ext>
          </c:extLst>
        </c:ser>
        <c:dLbls>
          <c:showLegendKey val="0"/>
          <c:showVal val="0"/>
          <c:showCatName val="0"/>
          <c:showSerName val="0"/>
          <c:showPercent val="0"/>
          <c:showBubbleSize val="0"/>
        </c:dLbls>
        <c:gapWidth val="150"/>
        <c:axId val="171266432"/>
        <c:axId val="171267968"/>
      </c:barChart>
      <c:catAx>
        <c:axId val="171266432"/>
        <c:scaling>
          <c:orientation val="minMax"/>
        </c:scaling>
        <c:delete val="1"/>
        <c:axPos val="b"/>
        <c:numFmt formatCode="General" sourceLinked="1"/>
        <c:majorTickMark val="out"/>
        <c:minorTickMark val="none"/>
        <c:tickLblPos val="nextTo"/>
        <c:crossAx val="171267968"/>
        <c:crosses val="autoZero"/>
        <c:auto val="1"/>
        <c:lblAlgn val="ctr"/>
        <c:lblOffset val="100"/>
        <c:noMultiLvlLbl val="0"/>
      </c:catAx>
      <c:valAx>
        <c:axId val="171267968"/>
        <c:scaling>
          <c:orientation val="minMax"/>
        </c:scaling>
        <c:delete val="1"/>
        <c:axPos val="l"/>
        <c:numFmt formatCode="0.0%" sourceLinked="1"/>
        <c:majorTickMark val="out"/>
        <c:minorTickMark val="none"/>
        <c:tickLblPos val="nextTo"/>
        <c:crossAx val="171266432"/>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2D02-4ED2-AF91-F130B22914A0}"/>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2D02-4ED2-AF91-F130B22914A0}"/>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2D02-4ED2-AF91-F130B22914A0}"/>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2D02-4ED2-AF91-F130B22914A0}"/>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2D02-4ED2-AF91-F130B22914A0}"/>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2D02-4ED2-AF91-F130B22914A0}"/>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2D02-4ED2-AF91-F130B22914A0}"/>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2D02-4ED2-AF91-F130B22914A0}"/>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2D02-4ED2-AF91-F130B22914A0}"/>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2D02-4ED2-AF91-F130B22914A0}"/>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2D02-4ED2-AF91-F130B22914A0}"/>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2D02-4ED2-AF91-F130B22914A0}"/>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2D02-4ED2-AF91-F130B22914A0}"/>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2D02-4ED2-AF91-F130B22914A0}"/>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2D02-4ED2-AF91-F130B22914A0}"/>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2D02-4ED2-AF91-F130B22914A0}"/>
            </c:ext>
          </c:extLst>
        </c:ser>
        <c:dLbls>
          <c:showLegendKey val="0"/>
          <c:showVal val="0"/>
          <c:showCatName val="0"/>
          <c:showSerName val="0"/>
          <c:showPercent val="0"/>
          <c:showBubbleSize val="0"/>
        </c:dLbls>
        <c:gapWidth val="150"/>
        <c:axId val="153300992"/>
        <c:axId val="153302528"/>
      </c:barChart>
      <c:catAx>
        <c:axId val="153300992"/>
        <c:scaling>
          <c:orientation val="minMax"/>
        </c:scaling>
        <c:delete val="1"/>
        <c:axPos val="b"/>
        <c:numFmt formatCode="General" sourceLinked="1"/>
        <c:majorTickMark val="out"/>
        <c:minorTickMark val="none"/>
        <c:tickLblPos val="nextTo"/>
        <c:crossAx val="153302528"/>
        <c:crosses val="autoZero"/>
        <c:auto val="1"/>
        <c:lblAlgn val="ctr"/>
        <c:lblOffset val="100"/>
        <c:noMultiLvlLbl val="0"/>
      </c:catAx>
      <c:valAx>
        <c:axId val="153302528"/>
        <c:scaling>
          <c:orientation val="minMax"/>
        </c:scaling>
        <c:delete val="1"/>
        <c:axPos val="l"/>
        <c:numFmt formatCode="0.0%" sourceLinked="1"/>
        <c:majorTickMark val="out"/>
        <c:minorTickMark val="none"/>
        <c:tickLblPos val="nextTo"/>
        <c:crossAx val="1533009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extLst xmlns:c16r2="http://schemas.microsoft.com/office/drawing/2015/06/chart">
              <c:ext xmlns:c16="http://schemas.microsoft.com/office/drawing/2014/chart" uri="{C3380CC4-5D6E-409C-BE32-E72D297353CC}">
                <c16:uniqueId val="{00000001-41F8-4D21-B3EA-1AC6ADEA76A0}"/>
              </c:ext>
            </c:extLst>
          </c:dPt>
          <c:dPt>
            <c:idx val="4"/>
            <c:bubble3D val="0"/>
            <c:spPr>
              <a:solidFill>
                <a:srgbClr val="6E4932"/>
              </a:solidFill>
            </c:spPr>
            <c:extLst xmlns:c16r2="http://schemas.microsoft.com/office/drawing/2015/06/chart">
              <c:ext xmlns:c16="http://schemas.microsoft.com/office/drawing/2014/chart" uri="{C3380CC4-5D6E-409C-BE32-E72D297353CC}">
                <c16:uniqueId val="{00000003-41F8-4D21-B3EA-1AC6ADEA76A0}"/>
              </c:ext>
            </c:extLst>
          </c:dPt>
          <c:dLbls>
            <c:dLbl>
              <c:idx val="0"/>
              <c:layout>
                <c:manualLayout>
                  <c:x val="1.2594527254447699E-3"/>
                  <c:y val="-0.13564786149161376"/>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1F8-4D21-B3EA-1AC6ADEA76A0}"/>
                </c:ext>
              </c:extLst>
            </c:dLbl>
            <c:dLbl>
              <c:idx val="1"/>
              <c:spPr/>
              <c:txPr>
                <a:bodyPr/>
                <a:lstStyle/>
                <a:p>
                  <a:pPr>
                    <a:defRPr sz="900">
                      <a:solidFill>
                        <a:schemeClr val="bg1"/>
                      </a:solidFill>
                    </a:defRPr>
                  </a:pPr>
                  <a:endParaRPr lang="cs-CZ"/>
                </a:p>
              </c:txPr>
              <c:showLegendKey val="0"/>
              <c:showVal val="0"/>
              <c:showCatName val="0"/>
              <c:showSerName val="0"/>
              <c:showPercent val="1"/>
              <c:showBubbleSize val="0"/>
            </c:dLbl>
            <c:dLbl>
              <c:idx val="2"/>
              <c:layout>
                <c:manualLayout>
                  <c:x val="0.13382904851410346"/>
                  <c:y val="-2.4806189437251141E-2"/>
                </c:manualLayout>
              </c:layout>
              <c:numFmt formatCode="0.0%" sourceLinked="0"/>
              <c:spPr/>
              <c:txPr>
                <a:bodyPr/>
                <a:lstStyle/>
                <a:p>
                  <a:pPr>
                    <a:defRPr sz="900"/>
                  </a:pPr>
                  <a:endParaRPr lang="cs-CZ"/>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1F8-4D21-B3EA-1AC6ADEA76A0}"/>
                </c:ext>
              </c:extLst>
            </c:dLbl>
            <c:dLbl>
              <c:idx val="4"/>
              <c:spPr/>
              <c:txPr>
                <a:bodyPr/>
                <a:lstStyle/>
                <a:p>
                  <a:pPr>
                    <a:defRPr sz="900">
                      <a:solidFill>
                        <a:schemeClr val="bg1"/>
                      </a:solidFill>
                    </a:defRPr>
                  </a:pPr>
                  <a:endParaRPr lang="cs-CZ"/>
                </a:p>
              </c:txPr>
              <c:showLegendKey val="0"/>
              <c:showVal val="0"/>
              <c:showCatName val="0"/>
              <c:showSerName val="0"/>
              <c:showPercent val="1"/>
              <c:showBubbleSize val="0"/>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41F8-4D21-B3EA-1AC6ADEA76A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41F8-4D21-B3EA-1AC6ADEA76A0}"/>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41F8-4D21-B3EA-1AC6ADEA76A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8.8802237290213203E-3</c:v>
                </c:pt>
                <c:pt idx="1">
                  <c:v>0.18374792594417388</c:v>
                </c:pt>
                <c:pt idx="2">
                  <c:v>2.52179218336568E-3</c:v>
                </c:pt>
                <c:pt idx="3">
                  <c:v>7.5780960289716287E-2</c:v>
                </c:pt>
                <c:pt idx="4">
                  <c:v>0.72904930316218408</c:v>
                </c:pt>
                <c:pt idx="5">
                  <c:v>1.9794691538461143E-5</c:v>
                </c:pt>
                <c:pt idx="6">
                  <c:v>0</c:v>
                </c:pt>
                <c:pt idx="7">
                  <c:v>0</c:v>
                </c:pt>
              </c:numCache>
            </c:numRef>
          </c:val>
          <c:extLst xmlns:c16r2="http://schemas.microsoft.com/office/drawing/2015/06/chart">
            <c:ext xmlns:c16="http://schemas.microsoft.com/office/drawing/2014/chart" uri="{C3380CC4-5D6E-409C-BE32-E72D297353CC}">
              <c16:uniqueId val="{00000009-41F8-4D21-B3EA-1AC6ADEA76A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20283.889647143136</c:v>
                </c:pt>
                <c:pt idx="1">
                  <c:v>16596.169151627488</c:v>
                </c:pt>
                <c:pt idx="2">
                  <c:v>16352.155620851419</c:v>
                </c:pt>
                <c:pt idx="3">
                  <c:v>12002.89623289124</c:v>
                </c:pt>
                <c:pt idx="4">
                  <c:v>10792.504875000001</c:v>
                </c:pt>
                <c:pt idx="5">
                  <c:v>8547.9797280000021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B18E-46F9-95C2-DE9E8E7C3794}"/>
            </c:ext>
          </c:extLst>
        </c:ser>
        <c:ser>
          <c:idx val="1"/>
          <c:order val="1"/>
          <c:tx>
            <c:strRef>
              <c:f>'3'!$A$19</c:f>
              <c:strCache>
                <c:ptCount val="1"/>
                <c:pt idx="0">
                  <c:v>Technologická vlastní spotřeba tepla </c:v>
                </c:pt>
              </c:strCache>
            </c:strRef>
          </c:tx>
          <c:invertIfNegative val="0"/>
          <c:val>
            <c:numRef>
              <c:f>'3'!$B$19:$M$19</c:f>
              <c:numCache>
                <c:formatCode>#,##0.0</c:formatCode>
                <c:ptCount val="12"/>
                <c:pt idx="0">
                  <c:v>-860.60371700000019</c:v>
                </c:pt>
                <c:pt idx="1">
                  <c:v>-786.42954300000054</c:v>
                </c:pt>
                <c:pt idx="2">
                  <c:v>-809.13661900000045</c:v>
                </c:pt>
                <c:pt idx="3">
                  <c:v>-731.15822199999991</c:v>
                </c:pt>
                <c:pt idx="4">
                  <c:v>-718.98517299999935</c:v>
                </c:pt>
                <c:pt idx="5">
                  <c:v>-689.336939999999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B18E-46F9-95C2-DE9E8E7C3794}"/>
            </c:ext>
          </c:extLst>
        </c:ser>
        <c:ser>
          <c:idx val="2"/>
          <c:order val="2"/>
          <c:tx>
            <c:strRef>
              <c:f>'3'!$A$20</c:f>
              <c:strCache>
                <c:ptCount val="1"/>
                <c:pt idx="0">
                  <c:v>Ztráty</c:v>
                </c:pt>
              </c:strCache>
            </c:strRef>
          </c:tx>
          <c:invertIfNegative val="0"/>
          <c:val>
            <c:numRef>
              <c:f>'3'!$B$20:$M$20</c:f>
              <c:numCache>
                <c:formatCode>#,##0.0</c:formatCode>
                <c:ptCount val="12"/>
                <c:pt idx="0">
                  <c:v>-1334.4355525476958</c:v>
                </c:pt>
                <c:pt idx="1">
                  <c:v>-1266.155269305601</c:v>
                </c:pt>
                <c:pt idx="2">
                  <c:v>-1252.6435818065884</c:v>
                </c:pt>
                <c:pt idx="3">
                  <c:v>-1033.0682655583068</c:v>
                </c:pt>
                <c:pt idx="4">
                  <c:v>-981.3146746573135</c:v>
                </c:pt>
                <c:pt idx="5">
                  <c:v>-751.2374758412725</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B18E-46F9-95C2-DE9E8E7C3794}"/>
            </c:ext>
          </c:extLst>
        </c:ser>
        <c:ser>
          <c:idx val="3"/>
          <c:order val="3"/>
          <c:tx>
            <c:strRef>
              <c:f>'3'!$A$21</c:f>
              <c:strCache>
                <c:ptCount val="1"/>
                <c:pt idx="0">
                  <c:v>Vlastní spotřeba tepla</c:v>
                </c:pt>
              </c:strCache>
            </c:strRef>
          </c:tx>
          <c:invertIfNegative val="0"/>
          <c:val>
            <c:numRef>
              <c:f>'3'!$B$21:$M$21</c:f>
              <c:numCache>
                <c:formatCode>#,##0.0</c:formatCode>
                <c:ptCount val="12"/>
                <c:pt idx="0">
                  <c:v>-5326.9435947771972</c:v>
                </c:pt>
                <c:pt idx="1">
                  <c:v>-4359.9975658592166</c:v>
                </c:pt>
                <c:pt idx="2">
                  <c:v>-4519.8502589218197</c:v>
                </c:pt>
                <c:pt idx="3">
                  <c:v>-3922.1645613291985</c:v>
                </c:pt>
                <c:pt idx="4">
                  <c:v>-3865.9009823581305</c:v>
                </c:pt>
                <c:pt idx="5">
                  <c:v>-3871.814129016172</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B18E-46F9-95C2-DE9E8E7C3794}"/>
            </c:ext>
          </c:extLst>
        </c:ser>
        <c:ser>
          <c:idx val="4"/>
          <c:order val="4"/>
          <c:tx>
            <c:strRef>
              <c:f>'3'!$A$22</c:f>
              <c:strCache>
                <c:ptCount val="1"/>
                <c:pt idx="0">
                  <c:v>Dodávky tepla</c:v>
                </c:pt>
              </c:strCache>
            </c:strRef>
          </c:tx>
          <c:invertIfNegative val="0"/>
          <c:val>
            <c:numRef>
              <c:f>'3'!$B$22:$M$22</c:f>
              <c:numCache>
                <c:formatCode>#,##0.0</c:formatCode>
                <c:ptCount val="12"/>
                <c:pt idx="0">
                  <c:v>-12726.238844818246</c:v>
                </c:pt>
                <c:pt idx="1">
                  <c:v>-10162.229506462669</c:v>
                </c:pt>
                <c:pt idx="2">
                  <c:v>-9746.8779341230165</c:v>
                </c:pt>
                <c:pt idx="3">
                  <c:v>-6294.9454360037398</c:v>
                </c:pt>
                <c:pt idx="4">
                  <c:v>-5201.018818984553</c:v>
                </c:pt>
                <c:pt idx="5">
                  <c:v>-3209.1811291425579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B18E-46F9-95C2-DE9E8E7C3794}"/>
            </c:ext>
          </c:extLst>
        </c:ser>
        <c:ser>
          <c:idx val="5"/>
          <c:order val="5"/>
          <c:tx>
            <c:strRef>
              <c:f>'3'!$A$23</c:f>
              <c:strCache>
                <c:ptCount val="1"/>
                <c:pt idx="0">
                  <c:v>Bilanční rozdíl</c:v>
                </c:pt>
              </c:strCache>
            </c:strRef>
          </c:tx>
          <c:invertIfNegative val="0"/>
          <c:val>
            <c:numRef>
              <c:f>'3'!$B$23:$M$23</c:f>
              <c:numCache>
                <c:formatCode>#,##0.0</c:formatCode>
                <c:ptCount val="12"/>
                <c:pt idx="0">
                  <c:v>-35.667937999995047</c:v>
                </c:pt>
                <c:pt idx="1">
                  <c:v>-21.357267000001229</c:v>
                </c:pt>
                <c:pt idx="2">
                  <c:v>-23.647226999995837</c:v>
                </c:pt>
                <c:pt idx="3">
                  <c:v>-21.559747999994215</c:v>
                </c:pt>
                <c:pt idx="4">
                  <c:v>-25.285226000004513</c:v>
                </c:pt>
                <c:pt idx="5">
                  <c:v>-26.4100540000004</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B18E-46F9-95C2-DE9E8E7C3794}"/>
            </c:ext>
          </c:extLst>
        </c:ser>
        <c:dLbls>
          <c:showLegendKey val="0"/>
          <c:showVal val="0"/>
          <c:showCatName val="0"/>
          <c:showSerName val="0"/>
          <c:showPercent val="0"/>
          <c:showBubbleSize val="0"/>
        </c:dLbls>
        <c:gapWidth val="104"/>
        <c:overlap val="100"/>
        <c:axId val="150008192"/>
        <c:axId val="150009728"/>
      </c:barChart>
      <c:catAx>
        <c:axId val="150008192"/>
        <c:scaling>
          <c:orientation val="minMax"/>
        </c:scaling>
        <c:delete val="0"/>
        <c:axPos val="b"/>
        <c:majorTickMark val="none"/>
        <c:minorTickMark val="none"/>
        <c:tickLblPos val="low"/>
        <c:txPr>
          <a:bodyPr/>
          <a:lstStyle/>
          <a:p>
            <a:pPr>
              <a:defRPr sz="900"/>
            </a:pPr>
            <a:endParaRPr lang="cs-CZ"/>
          </a:p>
        </c:txPr>
        <c:crossAx val="150009728"/>
        <c:crosses val="autoZero"/>
        <c:auto val="1"/>
        <c:lblAlgn val="ctr"/>
        <c:lblOffset val="100"/>
        <c:noMultiLvlLbl val="0"/>
      </c:catAx>
      <c:valAx>
        <c:axId val="150009728"/>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50008192"/>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extLst xmlns:c16r2="http://schemas.microsoft.com/office/drawing/2015/06/chart">
              <c:ext xmlns:c16="http://schemas.microsoft.com/office/drawing/2014/chart" uri="{C3380CC4-5D6E-409C-BE32-E72D297353CC}">
                <c16:uniqueId val="{00000000-9DCF-445A-A51D-1FF49FC6AB67}"/>
              </c:ext>
            </c:extLst>
          </c:dPt>
          <c:dPt>
            <c:idx val="3"/>
            <c:invertIfNegative val="0"/>
            <c:bubble3D val="0"/>
            <c:explosion val="52"/>
            <c:extLst xmlns:c16r2="http://schemas.microsoft.com/office/drawing/2015/06/chart">
              <c:ext xmlns:c16="http://schemas.microsoft.com/office/drawing/2014/chart" uri="{C3380CC4-5D6E-409C-BE32-E72D297353CC}">
                <c16:uniqueId val="{00000001-9DCF-445A-A51D-1FF49FC6AB67}"/>
              </c:ext>
            </c:extLst>
          </c:dPt>
          <c:dPt>
            <c:idx val="4"/>
            <c:invertIfNegative val="0"/>
            <c:bubble3D val="0"/>
            <c:extLst xmlns:c16r2="http://schemas.microsoft.com/office/drawing/2015/06/chart">
              <c:ext xmlns:c16="http://schemas.microsoft.com/office/drawing/2014/chart" uri="{C3380CC4-5D6E-409C-BE32-E72D297353CC}">
                <c16:uniqueId val="{00000002-9DCF-445A-A51D-1FF49FC6AB67}"/>
              </c:ext>
            </c:extLst>
          </c:dPt>
          <c:dPt>
            <c:idx val="5"/>
            <c:invertIfNegative val="0"/>
            <c:bubble3D val="0"/>
            <c:extLst xmlns:c16r2="http://schemas.microsoft.com/office/drawing/2015/06/chart">
              <c:ext xmlns:c16="http://schemas.microsoft.com/office/drawing/2014/chart" uri="{C3380CC4-5D6E-409C-BE32-E72D297353CC}">
                <c16:uniqueId val="{00000003-9DCF-445A-A51D-1FF49FC6AB67}"/>
              </c:ext>
            </c:extLst>
          </c:dPt>
          <c:dPt>
            <c:idx val="6"/>
            <c:invertIfNegative val="0"/>
            <c:bubble3D val="0"/>
            <c:extLst xmlns:c16r2="http://schemas.microsoft.com/office/drawing/2015/06/chart">
              <c:ext xmlns:c16="http://schemas.microsoft.com/office/drawing/2014/chart" uri="{C3380CC4-5D6E-409C-BE32-E72D297353CC}">
                <c16:uniqueId val="{00000004-9DCF-445A-A51D-1FF49FC6AB67}"/>
              </c:ext>
            </c:extLst>
          </c:dPt>
          <c:dPt>
            <c:idx val="7"/>
            <c:invertIfNegative val="0"/>
            <c:bubble3D val="0"/>
            <c:spPr>
              <a:solidFill>
                <a:srgbClr val="FFC000"/>
              </a:solidFill>
            </c:spPr>
            <c:extLst xmlns:c16r2="http://schemas.microsoft.com/office/drawing/2015/06/chart">
              <c:ext xmlns:c16="http://schemas.microsoft.com/office/drawing/2014/chart" uri="{C3380CC4-5D6E-409C-BE32-E72D297353CC}">
                <c16:uniqueId val="{00000006-9DCF-445A-A51D-1FF49FC6AB67}"/>
              </c:ext>
            </c:extLst>
          </c:dPt>
          <c:cat>
            <c:strRef>
              <c:f>'5.4'!$B$4:$D$4</c:f>
              <c:strCache>
                <c:ptCount val="3"/>
                <c:pt idx="0">
                  <c:v>Duben</c:v>
                </c:pt>
                <c:pt idx="1">
                  <c:v>Květen</c:v>
                </c:pt>
                <c:pt idx="2">
                  <c:v>Červen</c:v>
                </c:pt>
              </c:strCache>
            </c:strRef>
          </c:cat>
          <c:val>
            <c:numRef>
              <c:f>'5.4'!$B$7:$D$7</c:f>
              <c:numCache>
                <c:formatCode>#,##0.0</c:formatCode>
                <c:ptCount val="3"/>
                <c:pt idx="0">
                  <c:v>34501.490000000005</c:v>
                </c:pt>
                <c:pt idx="1">
                  <c:v>29890.959999999999</c:v>
                </c:pt>
                <c:pt idx="2">
                  <c:v>3348.6299999999997</c:v>
                </c:pt>
              </c:numCache>
            </c:numRef>
          </c:val>
          <c:extLst xmlns:c16r2="http://schemas.microsoft.com/office/drawing/2015/06/chart">
            <c:ext xmlns:c16="http://schemas.microsoft.com/office/drawing/2014/chart" uri="{C3380CC4-5D6E-409C-BE32-E72D297353CC}">
              <c16:uniqueId val="{00000007-9DCF-445A-A51D-1FF49FC6AB67}"/>
            </c:ext>
          </c:extLst>
        </c:ser>
        <c:ser>
          <c:idx val="1"/>
          <c:order val="1"/>
          <c:tx>
            <c:strRef>
              <c:f>'5.4'!$A$8</c:f>
              <c:strCache>
                <c:ptCount val="1"/>
                <c:pt idx="0">
                  <c:v>Černé uhlí průmyslové</c:v>
                </c:pt>
              </c:strCache>
            </c:strRef>
          </c:tx>
          <c:spPr>
            <a:solidFill>
              <a:schemeClr val="tx1"/>
            </a:solidFill>
          </c:spPr>
          <c:invertIfNegative val="0"/>
          <c:cat>
            <c:strRef>
              <c:f>'5.4'!$B$4:$D$4</c:f>
              <c:strCache>
                <c:ptCount val="3"/>
                <c:pt idx="0">
                  <c:v>Duben</c:v>
                </c:pt>
                <c:pt idx="1">
                  <c:v>Květen</c:v>
                </c:pt>
                <c:pt idx="2">
                  <c:v>Červen</c:v>
                </c:pt>
              </c:strCache>
            </c:strRef>
          </c:cat>
          <c:val>
            <c:numRef>
              <c:f>'5.4'!$B$8:$D$8</c:f>
              <c:numCache>
                <c:formatCode>#,##0.0</c:formatCode>
                <c:ptCount val="3"/>
                <c:pt idx="0">
                  <c:v>643721.82900000003</c:v>
                </c:pt>
                <c:pt idx="1">
                  <c:v>507279.826</c:v>
                </c:pt>
                <c:pt idx="2">
                  <c:v>250684.08299999998</c:v>
                </c:pt>
              </c:numCache>
            </c:numRef>
          </c:val>
          <c:extLst xmlns:c16r2="http://schemas.microsoft.com/office/drawing/2015/06/chart">
            <c:ext xmlns:c16="http://schemas.microsoft.com/office/drawing/2014/chart" uri="{C3380CC4-5D6E-409C-BE32-E72D297353CC}">
              <c16:uniqueId val="{00000008-9DCF-445A-A51D-1FF49FC6AB67}"/>
            </c:ext>
          </c:extLst>
        </c:ser>
        <c:ser>
          <c:idx val="2"/>
          <c:order val="2"/>
          <c:tx>
            <c:strRef>
              <c:f>'5.4'!$A$9</c:f>
              <c:strCache>
                <c:ptCount val="1"/>
                <c:pt idx="0">
                  <c:v>Černouhelné kaly a granulát</c:v>
                </c:pt>
              </c:strCache>
            </c:strRef>
          </c:tx>
          <c:invertIfNegative val="0"/>
          <c:cat>
            <c:strRef>
              <c:f>'5.4'!$B$4:$D$4</c:f>
              <c:strCache>
                <c:ptCount val="3"/>
                <c:pt idx="0">
                  <c:v>Duben</c:v>
                </c:pt>
                <c:pt idx="1">
                  <c:v>Květen</c:v>
                </c:pt>
                <c:pt idx="2">
                  <c:v>Červen</c:v>
                </c:pt>
              </c:strCache>
            </c:strRef>
          </c:cat>
          <c:val>
            <c:numRef>
              <c:f>'5.4'!$B$9:$D$9</c:f>
              <c:numCache>
                <c:formatCode>#,##0.0</c:formatCode>
                <c:ptCount val="3"/>
                <c:pt idx="0">
                  <c:v>11824.447</c:v>
                </c:pt>
                <c:pt idx="1">
                  <c:v>2572.48</c:v>
                </c:pt>
                <c:pt idx="2">
                  <c:v>4840.08</c:v>
                </c:pt>
              </c:numCache>
            </c:numRef>
          </c:val>
          <c:extLst xmlns:c16r2="http://schemas.microsoft.com/office/drawing/2015/06/chart">
            <c:ext xmlns:c16="http://schemas.microsoft.com/office/drawing/2014/chart" uri="{C3380CC4-5D6E-409C-BE32-E72D297353CC}">
              <c16:uniqueId val="{00000009-9DCF-445A-A51D-1FF49FC6AB67}"/>
            </c:ext>
          </c:extLst>
        </c:ser>
        <c:ser>
          <c:idx val="3"/>
          <c:order val="3"/>
          <c:tx>
            <c:strRef>
              <c:f>'5.4'!$A$10</c:f>
              <c:strCache>
                <c:ptCount val="1"/>
                <c:pt idx="0">
                  <c:v>Hnědé uhlí tříděné</c:v>
                </c:pt>
              </c:strCache>
            </c:strRef>
          </c:tx>
          <c:invertIfNegative val="0"/>
          <c:cat>
            <c:strRef>
              <c:f>'5.4'!$B$4:$D$4</c:f>
              <c:strCache>
                <c:ptCount val="3"/>
                <c:pt idx="0">
                  <c:v>Duben</c:v>
                </c:pt>
                <c:pt idx="1">
                  <c:v>Květen</c:v>
                </c:pt>
                <c:pt idx="2">
                  <c:v>Červen</c:v>
                </c:pt>
              </c:strCache>
            </c:strRef>
          </c:cat>
          <c:val>
            <c:numRef>
              <c:f>'5.4'!$B$10:$D$10</c:f>
              <c:numCache>
                <c:formatCode>#,##0.0</c:formatCode>
                <c:ptCount val="3"/>
                <c:pt idx="0">
                  <c:v>255673.94899999999</c:v>
                </c:pt>
                <c:pt idx="1">
                  <c:v>187166.59700000001</c:v>
                </c:pt>
                <c:pt idx="2">
                  <c:v>135239.94500000001</c:v>
                </c:pt>
              </c:numCache>
            </c:numRef>
          </c:val>
          <c:extLst xmlns:c16r2="http://schemas.microsoft.com/office/drawing/2015/06/chart">
            <c:ext xmlns:c16="http://schemas.microsoft.com/office/drawing/2014/chart" uri="{C3380CC4-5D6E-409C-BE32-E72D297353CC}">
              <c16:uniqueId val="{0000000A-9DCF-445A-A51D-1FF49FC6AB67}"/>
            </c:ext>
          </c:extLst>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Duben</c:v>
                </c:pt>
                <c:pt idx="1">
                  <c:v>Květen</c:v>
                </c:pt>
                <c:pt idx="2">
                  <c:v>Červen</c:v>
                </c:pt>
              </c:strCache>
            </c:strRef>
          </c:cat>
          <c:val>
            <c:numRef>
              <c:f>'5.4'!$B$11:$D$11</c:f>
              <c:numCache>
                <c:formatCode>#,##0.0</c:formatCode>
                <c:ptCount val="3"/>
                <c:pt idx="0">
                  <c:v>2500452.6630000002</c:v>
                </c:pt>
                <c:pt idx="1">
                  <c:v>1999104.1440000008</c:v>
                </c:pt>
                <c:pt idx="2">
                  <c:v>1061855.6839999999</c:v>
                </c:pt>
              </c:numCache>
            </c:numRef>
          </c:val>
          <c:extLst xmlns:c16r2="http://schemas.microsoft.com/office/drawing/2015/06/chart">
            <c:ext xmlns:c16="http://schemas.microsoft.com/office/drawing/2014/chart" uri="{C3380CC4-5D6E-409C-BE32-E72D297353CC}">
              <c16:uniqueId val="{0000000B-9DCF-445A-A51D-1FF49FC6AB67}"/>
            </c:ext>
          </c:extLst>
        </c:ser>
        <c:ser>
          <c:idx val="5"/>
          <c:order val="5"/>
          <c:tx>
            <c:strRef>
              <c:f>'5.4'!$A$12</c:f>
              <c:strCache>
                <c:ptCount val="1"/>
                <c:pt idx="0">
                  <c:v>Hnědé uhlí - Brikety</c:v>
                </c:pt>
              </c:strCache>
            </c:strRef>
          </c:tx>
          <c:invertIfNegative val="0"/>
          <c:cat>
            <c:strRef>
              <c:f>'5.4'!$B$4:$D$4</c:f>
              <c:strCache>
                <c:ptCount val="3"/>
                <c:pt idx="0">
                  <c:v>Duben</c:v>
                </c:pt>
                <c:pt idx="1">
                  <c:v>Květen</c:v>
                </c:pt>
                <c:pt idx="2">
                  <c:v>Červen</c:v>
                </c:pt>
              </c:strCache>
            </c:strRef>
          </c:cat>
          <c:val>
            <c:numRef>
              <c:f>'5.4'!$B$12:$D$12</c:f>
              <c:numCache>
                <c:formatCode>#,##0.0</c:formatCode>
                <c:ptCount val="3"/>
                <c:pt idx="0">
                  <c:v>103</c:v>
                </c:pt>
                <c:pt idx="1">
                  <c:v>48</c:v>
                </c:pt>
                <c:pt idx="2">
                  <c:v>0</c:v>
                </c:pt>
              </c:numCache>
            </c:numRef>
          </c:val>
          <c:extLst xmlns:c16r2="http://schemas.microsoft.com/office/drawing/2015/06/chart">
            <c:ext xmlns:c16="http://schemas.microsoft.com/office/drawing/2014/chart" uri="{C3380CC4-5D6E-409C-BE32-E72D297353CC}">
              <c16:uniqueId val="{0000000C-9DCF-445A-A51D-1FF49FC6AB67}"/>
            </c:ext>
          </c:extLst>
        </c:ser>
        <c:ser>
          <c:idx val="6"/>
          <c:order val="6"/>
          <c:tx>
            <c:strRef>
              <c:f>'5.4'!$A$13</c:f>
              <c:strCache>
                <c:ptCount val="1"/>
                <c:pt idx="0">
                  <c:v>Hnědé uhlí - Lignit</c:v>
                </c:pt>
              </c:strCache>
            </c:strRef>
          </c:tx>
          <c:invertIfNegative val="0"/>
          <c:cat>
            <c:strRef>
              <c:f>'5.4'!$B$4:$D$4</c:f>
              <c:strCache>
                <c:ptCount val="3"/>
                <c:pt idx="0">
                  <c:v>Duben</c:v>
                </c:pt>
                <c:pt idx="1">
                  <c:v>Květen</c:v>
                </c:pt>
                <c:pt idx="2">
                  <c:v>Červen</c:v>
                </c:pt>
              </c:strCache>
            </c:strRef>
          </c:cat>
          <c:val>
            <c:numRef>
              <c:f>'5.4'!$B$13:$D$13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9DCF-445A-A51D-1FF49FC6AB67}"/>
            </c:ext>
          </c:extLst>
        </c:ser>
        <c:ser>
          <c:idx val="7"/>
          <c:order val="7"/>
          <c:tx>
            <c:strRef>
              <c:f>'5.4'!$A$14</c:f>
              <c:strCache>
                <c:ptCount val="1"/>
                <c:pt idx="0">
                  <c:v>Hnědé uhlí - Mourové kaly</c:v>
                </c:pt>
              </c:strCache>
            </c:strRef>
          </c:tx>
          <c:invertIfNegative val="0"/>
          <c:cat>
            <c:strRef>
              <c:f>'5.4'!$B$4:$D$4</c:f>
              <c:strCache>
                <c:ptCount val="3"/>
                <c:pt idx="0">
                  <c:v>Duben</c:v>
                </c:pt>
                <c:pt idx="1">
                  <c:v>Květen</c:v>
                </c:pt>
                <c:pt idx="2">
                  <c:v>Červen</c:v>
                </c:pt>
              </c:strCache>
            </c:strRef>
          </c:cat>
          <c:val>
            <c:numRef>
              <c:f>'5.4'!$B$14:$D$14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E-9DCF-445A-A51D-1FF49FC6AB67}"/>
            </c:ext>
          </c:extLst>
        </c:ser>
        <c:dLbls>
          <c:showLegendKey val="0"/>
          <c:showVal val="0"/>
          <c:showCatName val="0"/>
          <c:showSerName val="0"/>
          <c:showPercent val="0"/>
          <c:showBubbleSize val="0"/>
        </c:dLbls>
        <c:gapWidth val="104"/>
        <c:overlap val="100"/>
        <c:axId val="159355648"/>
        <c:axId val="159357184"/>
      </c:barChart>
      <c:catAx>
        <c:axId val="159355648"/>
        <c:scaling>
          <c:orientation val="minMax"/>
        </c:scaling>
        <c:delete val="0"/>
        <c:axPos val="b"/>
        <c:numFmt formatCode="General" sourceLinked="1"/>
        <c:majorTickMark val="none"/>
        <c:minorTickMark val="none"/>
        <c:tickLblPos val="nextTo"/>
        <c:txPr>
          <a:bodyPr/>
          <a:lstStyle/>
          <a:p>
            <a:pPr>
              <a:defRPr sz="900"/>
            </a:pPr>
            <a:endParaRPr lang="cs-CZ"/>
          </a:p>
        </c:txPr>
        <c:crossAx val="159357184"/>
        <c:crosses val="autoZero"/>
        <c:auto val="1"/>
        <c:lblAlgn val="ctr"/>
        <c:lblOffset val="100"/>
        <c:noMultiLvlLbl val="0"/>
      </c:catAx>
      <c:valAx>
        <c:axId val="1593571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935564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0"/>
              <c:layout>
                <c:manualLayout>
                  <c:x val="0.02"/>
                  <c:y val="-7.2463809462404117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20BB-4B0B-A51C-2C3A857069D9}"/>
                </c:ext>
              </c:extLst>
            </c:dLbl>
            <c:dLbl>
              <c:idx val="1"/>
              <c:layout>
                <c:manualLayout>
                  <c:x val="1.3333333333333334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0BB-4B0B-A51C-2C3A857069D9}"/>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0BB-4B0B-A51C-2C3A857069D9}"/>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0BB-4B0B-A51C-2C3A857069D9}"/>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0BB-4B0B-A51C-2C3A857069D9}"/>
                </c:ext>
              </c:extLst>
            </c:dLbl>
            <c:dLbl>
              <c:idx val="6"/>
              <c:layout>
                <c:manualLayout>
                  <c:x val="6.111040515849597E-17"/>
                  <c:y val="-1.449276189248082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0BB-4B0B-A51C-2C3A857069D9}"/>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7.5280987115876025E-2</c:v>
                </c:pt>
                <c:pt idx="1">
                  <c:v>0.1331706206415931</c:v>
                </c:pt>
                <c:pt idx="2">
                  <c:v>0</c:v>
                </c:pt>
                <c:pt idx="3">
                  <c:v>0</c:v>
                </c:pt>
                <c:pt idx="4">
                  <c:v>0</c:v>
                </c:pt>
                <c:pt idx="5">
                  <c:v>0.74579538864782169</c:v>
                </c:pt>
                <c:pt idx="6">
                  <c:v>4.5753003594709123E-2</c:v>
                </c:pt>
              </c:numCache>
            </c:numRef>
          </c:val>
          <c:extLst xmlns:c16r2="http://schemas.microsoft.com/office/drawing/2015/06/chart">
            <c:ext xmlns:c16="http://schemas.microsoft.com/office/drawing/2014/chart" uri="{C3380CC4-5D6E-409C-BE32-E72D297353CC}">
              <c16:uniqueId val="{00000006-20BB-4B0B-A51C-2C3A857069D9}"/>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extLst xmlns:c16r2="http://schemas.microsoft.com/office/drawing/2015/06/chart">
              <c:ext xmlns:c16="http://schemas.microsoft.com/office/drawing/2014/chart" uri="{C3380CC4-5D6E-409C-BE32-E72D297353CC}">
                <c16:uniqueId val="{00000000-F856-42C7-9E4C-47AA822DB6C6}"/>
              </c:ext>
            </c:extLst>
          </c:dPt>
          <c:dPt>
            <c:idx val="3"/>
            <c:invertIfNegative val="0"/>
            <c:bubble3D val="0"/>
            <c:explosion val="52"/>
            <c:extLst xmlns:c16r2="http://schemas.microsoft.com/office/drawing/2015/06/chart">
              <c:ext xmlns:c16="http://schemas.microsoft.com/office/drawing/2014/chart" uri="{C3380CC4-5D6E-409C-BE32-E72D297353CC}">
                <c16:uniqueId val="{00000001-F856-42C7-9E4C-47AA822DB6C6}"/>
              </c:ext>
            </c:extLst>
          </c:dPt>
          <c:dPt>
            <c:idx val="4"/>
            <c:invertIfNegative val="0"/>
            <c:bubble3D val="0"/>
            <c:extLst xmlns:c16r2="http://schemas.microsoft.com/office/drawing/2015/06/chart">
              <c:ext xmlns:c16="http://schemas.microsoft.com/office/drawing/2014/chart" uri="{C3380CC4-5D6E-409C-BE32-E72D297353CC}">
                <c16:uniqueId val="{00000002-F856-42C7-9E4C-47AA822DB6C6}"/>
              </c:ext>
            </c:extLst>
          </c:dPt>
          <c:dPt>
            <c:idx val="5"/>
            <c:invertIfNegative val="0"/>
            <c:bubble3D val="0"/>
            <c:extLst xmlns:c16r2="http://schemas.microsoft.com/office/drawing/2015/06/chart">
              <c:ext xmlns:c16="http://schemas.microsoft.com/office/drawing/2014/chart" uri="{C3380CC4-5D6E-409C-BE32-E72D297353CC}">
                <c16:uniqueId val="{00000003-F856-42C7-9E4C-47AA822DB6C6}"/>
              </c:ext>
            </c:extLst>
          </c:dPt>
          <c:dPt>
            <c:idx val="6"/>
            <c:invertIfNegative val="0"/>
            <c:bubble3D val="0"/>
            <c:extLst xmlns:c16r2="http://schemas.microsoft.com/office/drawing/2015/06/chart">
              <c:ext xmlns:c16="http://schemas.microsoft.com/office/drawing/2014/chart" uri="{C3380CC4-5D6E-409C-BE32-E72D297353CC}">
                <c16:uniqueId val="{00000004-F856-42C7-9E4C-47AA822DB6C6}"/>
              </c:ext>
            </c:extLst>
          </c:dPt>
          <c:dPt>
            <c:idx val="7"/>
            <c:invertIfNegative val="0"/>
            <c:bubble3D val="0"/>
            <c:extLst xmlns:c16r2="http://schemas.microsoft.com/office/drawing/2015/06/chart">
              <c:ext xmlns:c16="http://schemas.microsoft.com/office/drawing/2014/chart" uri="{C3380CC4-5D6E-409C-BE32-E72D297353CC}">
                <c16:uniqueId val="{00000005-F856-42C7-9E4C-47AA822DB6C6}"/>
              </c:ext>
            </c:extLst>
          </c:dPt>
          <c:cat>
            <c:strRef>
              <c:f>'5.4'!$B$21:$D$21</c:f>
              <c:strCache>
                <c:ptCount val="3"/>
                <c:pt idx="0">
                  <c:v>Duben</c:v>
                </c:pt>
                <c:pt idx="1">
                  <c:v>Květen</c:v>
                </c:pt>
                <c:pt idx="2">
                  <c:v>Červen</c:v>
                </c:pt>
              </c:strCache>
            </c:strRef>
          </c:cat>
          <c:val>
            <c:numRef>
              <c:f>'5.4'!$B$24:$D$24</c:f>
              <c:numCache>
                <c:formatCode>#,##0.0</c:formatCode>
                <c:ptCount val="3"/>
                <c:pt idx="0">
                  <c:v>45894.176784313029</c:v>
                </c:pt>
                <c:pt idx="1">
                  <c:v>49366.767999999996</c:v>
                </c:pt>
                <c:pt idx="2">
                  <c:v>19868.495999999999</c:v>
                </c:pt>
              </c:numCache>
            </c:numRef>
          </c:val>
          <c:extLst xmlns:c16r2="http://schemas.microsoft.com/office/drawing/2015/06/chart">
            <c:ext xmlns:c16="http://schemas.microsoft.com/office/drawing/2014/chart" uri="{C3380CC4-5D6E-409C-BE32-E72D297353CC}">
              <c16:uniqueId val="{00000006-F856-42C7-9E4C-47AA822DB6C6}"/>
            </c:ext>
          </c:extLst>
        </c:ser>
        <c:ser>
          <c:idx val="1"/>
          <c:order val="1"/>
          <c:tx>
            <c:strRef>
              <c:f>'5.4'!$A$25</c:f>
              <c:strCache>
                <c:ptCount val="1"/>
                <c:pt idx="0">
                  <c:v>Celulózové výluhy</c:v>
                </c:pt>
              </c:strCache>
            </c:strRef>
          </c:tx>
          <c:invertIfNegative val="0"/>
          <c:cat>
            <c:strRef>
              <c:f>'5.4'!$B$21:$D$21</c:f>
              <c:strCache>
                <c:ptCount val="3"/>
                <c:pt idx="0">
                  <c:v>Duben</c:v>
                </c:pt>
                <c:pt idx="1">
                  <c:v>Květen</c:v>
                </c:pt>
                <c:pt idx="2">
                  <c:v>Červen</c:v>
                </c:pt>
              </c:strCache>
            </c:strRef>
          </c:cat>
          <c:val>
            <c:numRef>
              <c:f>'5.4'!$B$25:$D$25</c:f>
              <c:numCache>
                <c:formatCode>#,##0.0</c:formatCode>
                <c:ptCount val="3"/>
                <c:pt idx="0">
                  <c:v>70153.899999999994</c:v>
                </c:pt>
                <c:pt idx="1">
                  <c:v>68912.820000000007</c:v>
                </c:pt>
                <c:pt idx="2">
                  <c:v>64595.05</c:v>
                </c:pt>
              </c:numCache>
            </c:numRef>
          </c:val>
          <c:extLst xmlns:c16r2="http://schemas.microsoft.com/office/drawing/2015/06/chart">
            <c:ext xmlns:c16="http://schemas.microsoft.com/office/drawing/2014/chart" uri="{C3380CC4-5D6E-409C-BE32-E72D297353CC}">
              <c16:uniqueId val="{00000007-F856-42C7-9E4C-47AA822DB6C6}"/>
            </c:ext>
          </c:extLst>
        </c:ser>
        <c:ser>
          <c:idx val="2"/>
          <c:order val="2"/>
          <c:tx>
            <c:strRef>
              <c:f>'5.4'!$A$26</c:f>
              <c:strCache>
                <c:ptCount val="1"/>
                <c:pt idx="0">
                  <c:v>Kapalná biopaliva</c:v>
                </c:pt>
              </c:strCache>
            </c:strRef>
          </c:tx>
          <c:invertIfNegative val="0"/>
          <c:cat>
            <c:strRef>
              <c:f>'5.4'!$B$21:$D$21</c:f>
              <c:strCache>
                <c:ptCount val="3"/>
                <c:pt idx="0">
                  <c:v>Duben</c:v>
                </c:pt>
                <c:pt idx="1">
                  <c:v>Květen</c:v>
                </c:pt>
                <c:pt idx="2">
                  <c:v>Červen</c:v>
                </c:pt>
              </c:strCache>
            </c:strRef>
          </c:cat>
          <c:val>
            <c:numRef>
              <c:f>'5.4'!$B$26:$D$26</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F856-42C7-9E4C-47AA822DB6C6}"/>
            </c:ext>
          </c:extLst>
        </c:ser>
        <c:ser>
          <c:idx val="3"/>
          <c:order val="3"/>
          <c:tx>
            <c:strRef>
              <c:f>'5.4'!$A$27</c:f>
              <c:strCache>
                <c:ptCount val="1"/>
                <c:pt idx="0">
                  <c:v>Ostatní biomasa</c:v>
                </c:pt>
              </c:strCache>
            </c:strRef>
          </c:tx>
          <c:invertIfNegative val="0"/>
          <c:cat>
            <c:strRef>
              <c:f>'5.4'!$B$21:$D$21</c:f>
              <c:strCache>
                <c:ptCount val="3"/>
                <c:pt idx="0">
                  <c:v>Duben</c:v>
                </c:pt>
                <c:pt idx="1">
                  <c:v>Květen</c:v>
                </c:pt>
                <c:pt idx="2">
                  <c:v>Červen</c:v>
                </c:pt>
              </c:strCache>
            </c:strRef>
          </c:cat>
          <c:val>
            <c:numRef>
              <c:f>'5.4'!$B$27:$D$27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F856-42C7-9E4C-47AA822DB6C6}"/>
            </c:ext>
          </c:extLst>
        </c:ser>
        <c:ser>
          <c:idx val="4"/>
          <c:order val="4"/>
          <c:tx>
            <c:strRef>
              <c:f>'5.4'!$A$28</c:f>
              <c:strCache>
                <c:ptCount val="1"/>
                <c:pt idx="0">
                  <c:v>Palivové dříví</c:v>
                </c:pt>
              </c:strCache>
            </c:strRef>
          </c:tx>
          <c:invertIfNegative val="0"/>
          <c:cat>
            <c:strRef>
              <c:f>'5.4'!$B$21:$D$21</c:f>
              <c:strCache>
                <c:ptCount val="3"/>
                <c:pt idx="0">
                  <c:v>Duben</c:v>
                </c:pt>
                <c:pt idx="1">
                  <c:v>Květen</c:v>
                </c:pt>
                <c:pt idx="2">
                  <c:v>Červen</c:v>
                </c:pt>
              </c:strCache>
            </c:strRef>
          </c:cat>
          <c:val>
            <c:numRef>
              <c:f>'5.4'!$B$28:$D$28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F856-42C7-9E4C-47AA822DB6C6}"/>
            </c:ext>
          </c:extLst>
        </c:ser>
        <c:ser>
          <c:idx val="5"/>
          <c:order val="5"/>
          <c:tx>
            <c:strRef>
              <c:f>'5.4'!$A$29</c:f>
              <c:strCache>
                <c:ptCount val="1"/>
                <c:pt idx="0">
                  <c:v>Piliny, kůra, štěpky, dřevní odpad</c:v>
                </c:pt>
              </c:strCache>
            </c:strRef>
          </c:tx>
          <c:invertIfNegative val="0"/>
          <c:cat>
            <c:strRef>
              <c:f>'5.4'!$B$21:$D$21</c:f>
              <c:strCache>
                <c:ptCount val="3"/>
                <c:pt idx="0">
                  <c:v>Duben</c:v>
                </c:pt>
                <c:pt idx="1">
                  <c:v>Květen</c:v>
                </c:pt>
                <c:pt idx="2">
                  <c:v>Červen</c:v>
                </c:pt>
              </c:strCache>
            </c:strRef>
          </c:cat>
          <c:val>
            <c:numRef>
              <c:f>'5.4'!$B$29:$D$29</c:f>
              <c:numCache>
                <c:formatCode>#,##0.0</c:formatCode>
                <c:ptCount val="3"/>
                <c:pt idx="0">
                  <c:v>460678.78321568685</c:v>
                </c:pt>
                <c:pt idx="1">
                  <c:v>425583.66899999994</c:v>
                </c:pt>
                <c:pt idx="2">
                  <c:v>254304.50000000003</c:v>
                </c:pt>
              </c:numCache>
            </c:numRef>
          </c:val>
          <c:extLst xmlns:c16r2="http://schemas.microsoft.com/office/drawing/2015/06/chart">
            <c:ext xmlns:c16="http://schemas.microsoft.com/office/drawing/2014/chart" uri="{C3380CC4-5D6E-409C-BE32-E72D297353CC}">
              <c16:uniqueId val="{0000000B-F856-42C7-9E4C-47AA822DB6C6}"/>
            </c:ext>
          </c:extLst>
        </c:ser>
        <c:ser>
          <c:idx val="6"/>
          <c:order val="6"/>
          <c:tx>
            <c:strRef>
              <c:f>'5.4'!$A$30</c:f>
              <c:strCache>
                <c:ptCount val="1"/>
                <c:pt idx="0">
                  <c:v>Rostlinné materiály neaglomerované</c:v>
                </c:pt>
              </c:strCache>
            </c:strRef>
          </c:tx>
          <c:invertIfNegative val="0"/>
          <c:cat>
            <c:strRef>
              <c:f>'5.4'!$B$21:$D$21</c:f>
              <c:strCache>
                <c:ptCount val="3"/>
                <c:pt idx="0">
                  <c:v>Duben</c:v>
                </c:pt>
                <c:pt idx="1">
                  <c:v>Květen</c:v>
                </c:pt>
                <c:pt idx="2">
                  <c:v>Červen</c:v>
                </c:pt>
              </c:strCache>
            </c:strRef>
          </c:cat>
          <c:val>
            <c:numRef>
              <c:f>'5.4'!$B$30:$D$30</c:f>
              <c:numCache>
                <c:formatCode>#,##0.0</c:formatCode>
                <c:ptCount val="3"/>
                <c:pt idx="0">
                  <c:v>32710.601000000002</c:v>
                </c:pt>
                <c:pt idx="1">
                  <c:v>25675.351999999999</c:v>
                </c:pt>
                <c:pt idx="2">
                  <c:v>11585.469000000001</c:v>
                </c:pt>
              </c:numCache>
            </c:numRef>
          </c:val>
          <c:extLst xmlns:c16r2="http://schemas.microsoft.com/office/drawing/2015/06/chart">
            <c:ext xmlns:c16="http://schemas.microsoft.com/office/drawing/2014/chart" uri="{C3380CC4-5D6E-409C-BE32-E72D297353CC}">
              <c16:uniqueId val="{0000000C-F856-42C7-9E4C-47AA822DB6C6}"/>
            </c:ext>
          </c:extLst>
        </c:ser>
        <c:dLbls>
          <c:showLegendKey val="0"/>
          <c:showVal val="0"/>
          <c:showCatName val="0"/>
          <c:showSerName val="0"/>
          <c:showPercent val="0"/>
          <c:showBubbleSize val="0"/>
        </c:dLbls>
        <c:gapWidth val="104"/>
        <c:overlap val="100"/>
        <c:axId val="159061120"/>
        <c:axId val="159062656"/>
      </c:barChart>
      <c:catAx>
        <c:axId val="159061120"/>
        <c:scaling>
          <c:orientation val="minMax"/>
        </c:scaling>
        <c:delete val="0"/>
        <c:axPos val="b"/>
        <c:numFmt formatCode="General" sourceLinked="1"/>
        <c:majorTickMark val="none"/>
        <c:minorTickMark val="none"/>
        <c:tickLblPos val="nextTo"/>
        <c:txPr>
          <a:bodyPr/>
          <a:lstStyle/>
          <a:p>
            <a:pPr>
              <a:defRPr sz="900"/>
            </a:pPr>
            <a:endParaRPr lang="cs-CZ"/>
          </a:p>
        </c:txPr>
        <c:crossAx val="159062656"/>
        <c:crosses val="autoZero"/>
        <c:auto val="1"/>
        <c:lblAlgn val="ctr"/>
        <c:lblOffset val="100"/>
        <c:noMultiLvlLbl val="0"/>
      </c:catAx>
      <c:valAx>
        <c:axId val="1590626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9061120"/>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7906320663077446"/>
                  <c:y val="1.5576173997358533E-2"/>
                </c:manualLayout>
              </c:layout>
              <c:numFmt formatCode="0.0%" sourceLinked="0"/>
              <c:spPr>
                <a:ln w="3175"/>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ADE-45DF-AB2B-A66324921DB6}"/>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'5.4'!$A$39:$A$41</c:f>
              <c:strCache>
                <c:ptCount val="3"/>
                <c:pt idx="0">
                  <c:v>Skládkový plyn</c:v>
                </c:pt>
                <c:pt idx="1">
                  <c:v>Kalový plyn (ČOV)</c:v>
                </c:pt>
                <c:pt idx="2">
                  <c:v>Ostatní bioplyn</c:v>
                </c:pt>
              </c:strCache>
            </c:strRef>
          </c:cat>
          <c:val>
            <c:numRef>
              <c:f>'5.4'!$E$39:$E$41</c:f>
              <c:numCache>
                <c:formatCode>0%</c:formatCode>
                <c:ptCount val="3"/>
                <c:pt idx="0">
                  <c:v>9.8275364348678437E-2</c:v>
                </c:pt>
                <c:pt idx="1">
                  <c:v>7.0237089818625236E-3</c:v>
                </c:pt>
                <c:pt idx="2">
                  <c:v>0.894700926669459</c:v>
                </c:pt>
              </c:numCache>
            </c:numRef>
          </c:val>
          <c:extLst xmlns:c16r2="http://schemas.microsoft.com/office/drawing/2015/06/chart">
            <c:ext xmlns:c16="http://schemas.microsoft.com/office/drawing/2014/chart" uri="{C3380CC4-5D6E-409C-BE32-E72D297353CC}">
              <c16:uniqueId val="{00000002-1ADE-45DF-AB2B-A66324921DB6}"/>
            </c:ext>
          </c:extLst>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Duben</c:v>
                </c:pt>
                <c:pt idx="1">
                  <c:v>Květen</c:v>
                </c:pt>
                <c:pt idx="2">
                  <c:v>Červen</c:v>
                </c:pt>
              </c:strCache>
            </c:strRef>
          </c:cat>
          <c:val>
            <c:numRef>
              <c:f>'5.4'!$B$39:$D$39</c:f>
              <c:numCache>
                <c:formatCode>#,##0.0</c:formatCode>
                <c:ptCount val="3"/>
                <c:pt idx="0">
                  <c:v>4076.5749999999998</c:v>
                </c:pt>
                <c:pt idx="1">
                  <c:v>3944.9850000000001</c:v>
                </c:pt>
                <c:pt idx="2">
                  <c:v>3562.3450000000003</c:v>
                </c:pt>
              </c:numCache>
            </c:numRef>
          </c:val>
          <c:extLst xmlns:c16r2="http://schemas.microsoft.com/office/drawing/2015/06/chart">
            <c:ext xmlns:c16="http://schemas.microsoft.com/office/drawing/2014/chart" uri="{C3380CC4-5D6E-409C-BE32-E72D297353CC}">
              <c16:uniqueId val="{00000000-0AEC-4104-8E73-25DAC72E3AF7}"/>
            </c:ext>
          </c:extLst>
        </c:ser>
        <c:ser>
          <c:idx val="1"/>
          <c:order val="1"/>
          <c:tx>
            <c:strRef>
              <c:f>'5.4'!$A$40</c:f>
              <c:strCache>
                <c:ptCount val="1"/>
                <c:pt idx="0">
                  <c:v>Kalový plyn (ČOV)</c:v>
                </c:pt>
              </c:strCache>
            </c:strRef>
          </c:tx>
          <c:invertIfNegative val="0"/>
          <c:cat>
            <c:strRef>
              <c:f>'5.4'!$B$36:$D$36</c:f>
              <c:strCache>
                <c:ptCount val="3"/>
                <c:pt idx="0">
                  <c:v>Duben</c:v>
                </c:pt>
                <c:pt idx="1">
                  <c:v>Květen</c:v>
                </c:pt>
                <c:pt idx="2">
                  <c:v>Červen</c:v>
                </c:pt>
              </c:strCache>
            </c:strRef>
          </c:cat>
          <c:val>
            <c:numRef>
              <c:f>'5.4'!$B$40:$D$40</c:f>
              <c:numCache>
                <c:formatCode>#,##0.0</c:formatCode>
                <c:ptCount val="3"/>
                <c:pt idx="0">
                  <c:v>340.36799999999999</c:v>
                </c:pt>
                <c:pt idx="1">
                  <c:v>285.12099999999998</c:v>
                </c:pt>
                <c:pt idx="2">
                  <c:v>202.40899999999999</c:v>
                </c:pt>
              </c:numCache>
            </c:numRef>
          </c:val>
          <c:extLst xmlns:c16r2="http://schemas.microsoft.com/office/drawing/2015/06/chart">
            <c:ext xmlns:c16="http://schemas.microsoft.com/office/drawing/2014/chart" uri="{C3380CC4-5D6E-409C-BE32-E72D297353CC}">
              <c16:uniqueId val="{00000001-0AEC-4104-8E73-25DAC72E3AF7}"/>
            </c:ext>
          </c:extLst>
        </c:ser>
        <c:ser>
          <c:idx val="2"/>
          <c:order val="2"/>
          <c:tx>
            <c:strRef>
              <c:f>'5.4'!$A$41</c:f>
              <c:strCache>
                <c:ptCount val="1"/>
                <c:pt idx="0">
                  <c:v>Ostatní bioplyn</c:v>
                </c:pt>
              </c:strCache>
            </c:strRef>
          </c:tx>
          <c:invertIfNegative val="0"/>
          <c:cat>
            <c:strRef>
              <c:f>'5.4'!$B$36:$D$36</c:f>
              <c:strCache>
                <c:ptCount val="3"/>
                <c:pt idx="0">
                  <c:v>Duben</c:v>
                </c:pt>
                <c:pt idx="1">
                  <c:v>Květen</c:v>
                </c:pt>
                <c:pt idx="2">
                  <c:v>Červen</c:v>
                </c:pt>
              </c:strCache>
            </c:strRef>
          </c:cat>
          <c:val>
            <c:numRef>
              <c:f>'5.4'!$B$41:$D$41</c:f>
              <c:numCache>
                <c:formatCode>#,##0.0</c:formatCode>
                <c:ptCount val="3"/>
                <c:pt idx="0">
                  <c:v>39415.377000000008</c:v>
                </c:pt>
                <c:pt idx="1">
                  <c:v>37790.070999999989</c:v>
                </c:pt>
                <c:pt idx="2">
                  <c:v>28254.660000000003</c:v>
                </c:pt>
              </c:numCache>
            </c:numRef>
          </c:val>
          <c:extLst xmlns:c16r2="http://schemas.microsoft.com/office/drawing/2015/06/chart">
            <c:ext xmlns:c16="http://schemas.microsoft.com/office/drawing/2014/chart" uri="{C3380CC4-5D6E-409C-BE32-E72D297353CC}">
              <c16:uniqueId val="{00000002-0AEC-4104-8E73-25DAC72E3AF7}"/>
            </c:ext>
          </c:extLst>
        </c:ser>
        <c:dLbls>
          <c:showLegendKey val="0"/>
          <c:showVal val="0"/>
          <c:showCatName val="0"/>
          <c:showSerName val="0"/>
          <c:showPercent val="0"/>
          <c:showBubbleSize val="0"/>
        </c:dLbls>
        <c:gapWidth val="104"/>
        <c:overlap val="100"/>
        <c:axId val="159126656"/>
        <c:axId val="159128192"/>
      </c:barChart>
      <c:catAx>
        <c:axId val="159126656"/>
        <c:scaling>
          <c:orientation val="minMax"/>
        </c:scaling>
        <c:delete val="0"/>
        <c:axPos val="b"/>
        <c:numFmt formatCode="General" sourceLinked="1"/>
        <c:majorTickMark val="none"/>
        <c:minorTickMark val="none"/>
        <c:tickLblPos val="nextTo"/>
        <c:txPr>
          <a:bodyPr/>
          <a:lstStyle/>
          <a:p>
            <a:pPr>
              <a:defRPr sz="900"/>
            </a:pPr>
            <a:endParaRPr lang="cs-CZ"/>
          </a:p>
        </c:txPr>
        <c:crossAx val="159128192"/>
        <c:crosses val="autoZero"/>
        <c:auto val="1"/>
        <c:lblAlgn val="ctr"/>
        <c:lblOffset val="100"/>
        <c:noMultiLvlLbl val="0"/>
      </c:catAx>
      <c:valAx>
        <c:axId val="1591281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9126656"/>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extLst xmlns:c16r2="http://schemas.microsoft.com/office/drawing/2015/06/chart">
            <c:ext xmlns:c16="http://schemas.microsoft.com/office/drawing/2014/chart" uri="{C3380CC4-5D6E-409C-BE32-E72D297353CC}">
              <c16:uniqueId val="{00000000-B022-4EA7-AB59-10A39C2ED7E4}"/>
            </c:ext>
          </c:extLst>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extLst xmlns:c16r2="http://schemas.microsoft.com/office/drawing/2015/06/chart">
            <c:ext xmlns:c16="http://schemas.microsoft.com/office/drawing/2014/chart" uri="{C3380CC4-5D6E-409C-BE32-E72D297353CC}">
              <c16:uniqueId val="{00000001-B022-4EA7-AB59-10A39C2ED7E4}"/>
            </c:ext>
          </c:extLst>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extLst xmlns:c16r2="http://schemas.microsoft.com/office/drawing/2015/06/chart">
            <c:ext xmlns:c16="http://schemas.microsoft.com/office/drawing/2014/chart" uri="{C3380CC4-5D6E-409C-BE32-E72D297353CC}">
              <c16:uniqueId val="{00000002-B022-4EA7-AB59-10A39C2ED7E4}"/>
            </c:ext>
          </c:extLst>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extLst xmlns:c16r2="http://schemas.microsoft.com/office/drawing/2015/06/chart">
            <c:ext xmlns:c16="http://schemas.microsoft.com/office/drawing/2014/chart" uri="{C3380CC4-5D6E-409C-BE32-E72D297353CC}">
              <c16:uniqueId val="{00000003-B022-4EA7-AB59-10A39C2ED7E4}"/>
            </c:ext>
          </c:extLst>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extLst xmlns:c16r2="http://schemas.microsoft.com/office/drawing/2015/06/chart">
            <c:ext xmlns:c16="http://schemas.microsoft.com/office/drawing/2014/chart" uri="{C3380CC4-5D6E-409C-BE32-E72D297353CC}">
              <c16:uniqueId val="{00000004-B022-4EA7-AB59-10A39C2ED7E4}"/>
            </c:ext>
          </c:extLst>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extLst xmlns:c16r2="http://schemas.microsoft.com/office/drawing/2015/06/chart">
            <c:ext xmlns:c16="http://schemas.microsoft.com/office/drawing/2014/chart" uri="{C3380CC4-5D6E-409C-BE32-E72D297353CC}">
              <c16:uniqueId val="{00000005-B022-4EA7-AB59-10A39C2ED7E4}"/>
            </c:ext>
          </c:extLst>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extLst xmlns:c16r2="http://schemas.microsoft.com/office/drawing/2015/06/chart">
            <c:ext xmlns:c16="http://schemas.microsoft.com/office/drawing/2014/chart" uri="{C3380CC4-5D6E-409C-BE32-E72D297353CC}">
              <c16:uniqueId val="{00000006-B022-4EA7-AB59-10A39C2ED7E4}"/>
            </c:ext>
          </c:extLst>
        </c:ser>
        <c:dLbls>
          <c:showLegendKey val="0"/>
          <c:showVal val="0"/>
          <c:showCatName val="0"/>
          <c:showSerName val="0"/>
          <c:showPercent val="0"/>
          <c:showBubbleSize val="0"/>
        </c:dLbls>
        <c:gapWidth val="150"/>
        <c:axId val="159168384"/>
        <c:axId val="159169920"/>
      </c:barChart>
      <c:catAx>
        <c:axId val="159168384"/>
        <c:scaling>
          <c:orientation val="minMax"/>
        </c:scaling>
        <c:delete val="1"/>
        <c:axPos val="b"/>
        <c:numFmt formatCode="General" sourceLinked="1"/>
        <c:majorTickMark val="out"/>
        <c:minorTickMark val="none"/>
        <c:tickLblPos val="nextTo"/>
        <c:crossAx val="159169920"/>
        <c:crosses val="autoZero"/>
        <c:auto val="1"/>
        <c:lblAlgn val="ctr"/>
        <c:lblOffset val="100"/>
        <c:noMultiLvlLbl val="0"/>
      </c:catAx>
      <c:valAx>
        <c:axId val="159169920"/>
        <c:scaling>
          <c:orientation val="minMax"/>
        </c:scaling>
        <c:delete val="1"/>
        <c:axPos val="l"/>
        <c:numFmt formatCode="General" sourceLinked="1"/>
        <c:majorTickMark val="out"/>
        <c:minorTickMark val="none"/>
        <c:tickLblPos val="nextTo"/>
        <c:crossAx val="1591683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extLst xmlns:c16r2="http://schemas.microsoft.com/office/drawing/2015/06/chart">
            <c:ext xmlns:c16="http://schemas.microsoft.com/office/drawing/2014/chart" uri="{C3380CC4-5D6E-409C-BE32-E72D297353CC}">
              <c16:uniqueId val="{00000000-0DB5-4F68-B677-D72727CBDDB4}"/>
            </c:ext>
          </c:extLst>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extLst xmlns:c16r2="http://schemas.microsoft.com/office/drawing/2015/06/chart">
            <c:ext xmlns:c16="http://schemas.microsoft.com/office/drawing/2014/chart" uri="{C3380CC4-5D6E-409C-BE32-E72D297353CC}">
              <c16:uniqueId val="{00000001-0DB5-4F68-B677-D72727CBDDB4}"/>
            </c:ext>
          </c:extLst>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extLst xmlns:c16r2="http://schemas.microsoft.com/office/drawing/2015/06/chart">
            <c:ext xmlns:c16="http://schemas.microsoft.com/office/drawing/2014/chart" uri="{C3380CC4-5D6E-409C-BE32-E72D297353CC}">
              <c16:uniqueId val="{00000002-0DB5-4F68-B677-D72727CBDDB4}"/>
            </c:ext>
          </c:extLst>
        </c:ser>
        <c:dLbls>
          <c:showLegendKey val="0"/>
          <c:showVal val="0"/>
          <c:showCatName val="0"/>
          <c:showSerName val="0"/>
          <c:showPercent val="0"/>
          <c:showBubbleSize val="0"/>
        </c:dLbls>
        <c:gapWidth val="150"/>
        <c:axId val="159217536"/>
        <c:axId val="159219072"/>
      </c:barChart>
      <c:catAx>
        <c:axId val="159217536"/>
        <c:scaling>
          <c:orientation val="minMax"/>
        </c:scaling>
        <c:delete val="1"/>
        <c:axPos val="b"/>
        <c:numFmt formatCode="General" sourceLinked="1"/>
        <c:majorTickMark val="out"/>
        <c:minorTickMark val="none"/>
        <c:tickLblPos val="nextTo"/>
        <c:crossAx val="159219072"/>
        <c:crosses val="autoZero"/>
        <c:auto val="1"/>
        <c:lblAlgn val="ctr"/>
        <c:lblOffset val="100"/>
        <c:noMultiLvlLbl val="0"/>
      </c:catAx>
      <c:valAx>
        <c:axId val="159219072"/>
        <c:scaling>
          <c:orientation val="minMax"/>
        </c:scaling>
        <c:delete val="1"/>
        <c:axPos val="l"/>
        <c:numFmt formatCode="General" sourceLinked="1"/>
        <c:majorTickMark val="out"/>
        <c:minorTickMark val="none"/>
        <c:tickLblPos val="nextTo"/>
        <c:crossAx val="1592175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extLst xmlns:c16r2="http://schemas.microsoft.com/office/drawing/2015/06/chart">
            <c:ext xmlns:c16="http://schemas.microsoft.com/office/drawing/2014/chart" uri="{C3380CC4-5D6E-409C-BE32-E72D297353CC}">
              <c16:uniqueId val="{00000000-5A1C-4861-86BF-29377A5B7BCE}"/>
            </c:ext>
          </c:extLst>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extLst xmlns:c16r2="http://schemas.microsoft.com/office/drawing/2015/06/chart">
            <c:ext xmlns:c16="http://schemas.microsoft.com/office/drawing/2014/chart" uri="{C3380CC4-5D6E-409C-BE32-E72D297353CC}">
              <c16:uniqueId val="{00000001-5A1C-4861-86BF-29377A5B7BCE}"/>
            </c:ext>
          </c:extLst>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extLst xmlns:c16r2="http://schemas.microsoft.com/office/drawing/2015/06/chart">
            <c:ext xmlns:c16="http://schemas.microsoft.com/office/drawing/2014/chart" uri="{C3380CC4-5D6E-409C-BE32-E72D297353CC}">
              <c16:uniqueId val="{00000002-5A1C-4861-86BF-29377A5B7BCE}"/>
            </c:ext>
          </c:extLst>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extLst xmlns:c16r2="http://schemas.microsoft.com/office/drawing/2015/06/chart">
            <c:ext xmlns:c16="http://schemas.microsoft.com/office/drawing/2014/chart" uri="{C3380CC4-5D6E-409C-BE32-E72D297353CC}">
              <c16:uniqueId val="{00000003-5A1C-4861-86BF-29377A5B7BCE}"/>
            </c:ext>
          </c:extLst>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extLst xmlns:c16r2="http://schemas.microsoft.com/office/drawing/2015/06/chart">
            <c:ext xmlns:c16="http://schemas.microsoft.com/office/drawing/2014/chart" uri="{C3380CC4-5D6E-409C-BE32-E72D297353CC}">
              <c16:uniqueId val="{00000004-5A1C-4861-86BF-29377A5B7BCE}"/>
            </c:ext>
          </c:extLst>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extLst xmlns:c16r2="http://schemas.microsoft.com/office/drawing/2015/06/chart">
            <c:ext xmlns:c16="http://schemas.microsoft.com/office/drawing/2014/chart" uri="{C3380CC4-5D6E-409C-BE32-E72D297353CC}">
              <c16:uniqueId val="{00000005-5A1C-4861-86BF-29377A5B7BCE}"/>
            </c:ext>
          </c:extLst>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extLst xmlns:c16r2="http://schemas.microsoft.com/office/drawing/2015/06/chart">
            <c:ext xmlns:c16="http://schemas.microsoft.com/office/drawing/2014/chart" uri="{C3380CC4-5D6E-409C-BE32-E72D297353CC}">
              <c16:uniqueId val="{00000006-5A1C-4861-86BF-29377A5B7BCE}"/>
            </c:ext>
          </c:extLst>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extLst xmlns:c16r2="http://schemas.microsoft.com/office/drawing/2015/06/chart">
            <c:ext xmlns:c16="http://schemas.microsoft.com/office/drawing/2014/chart" uri="{C3380CC4-5D6E-409C-BE32-E72D297353CC}">
              <c16:uniqueId val="{00000007-5A1C-4861-86BF-29377A5B7BCE}"/>
            </c:ext>
          </c:extLst>
        </c:ser>
        <c:dLbls>
          <c:showLegendKey val="0"/>
          <c:showVal val="0"/>
          <c:showCatName val="0"/>
          <c:showSerName val="0"/>
          <c:showPercent val="0"/>
          <c:showBubbleSize val="0"/>
        </c:dLbls>
        <c:gapWidth val="150"/>
        <c:axId val="159801344"/>
        <c:axId val="159802880"/>
      </c:barChart>
      <c:catAx>
        <c:axId val="159801344"/>
        <c:scaling>
          <c:orientation val="minMax"/>
        </c:scaling>
        <c:delete val="1"/>
        <c:axPos val="b"/>
        <c:numFmt formatCode="General" sourceLinked="1"/>
        <c:majorTickMark val="out"/>
        <c:minorTickMark val="none"/>
        <c:tickLblPos val="nextTo"/>
        <c:crossAx val="159802880"/>
        <c:crosses val="autoZero"/>
        <c:auto val="1"/>
        <c:lblAlgn val="ctr"/>
        <c:lblOffset val="100"/>
        <c:noMultiLvlLbl val="0"/>
      </c:catAx>
      <c:valAx>
        <c:axId val="159802880"/>
        <c:scaling>
          <c:orientation val="minMax"/>
        </c:scaling>
        <c:delete val="1"/>
        <c:axPos val="l"/>
        <c:numFmt formatCode="General" sourceLinked="1"/>
        <c:majorTickMark val="out"/>
        <c:minorTickMark val="none"/>
        <c:tickLblPos val="nextTo"/>
        <c:crossAx val="1598013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799B-4097-908D-B7AC1EF21D78}"/>
              </c:ext>
            </c:extLst>
          </c:dPt>
          <c:dPt>
            <c:idx val="7"/>
            <c:bubble3D val="0"/>
            <c:extLst xmlns:c16r2="http://schemas.microsoft.com/office/drawing/2015/06/chart">
              <c:ext xmlns:c16="http://schemas.microsoft.com/office/drawing/2014/chart" uri="{C3380CC4-5D6E-409C-BE32-E72D297353CC}">
                <c16:uniqueId val="{00000001-799B-4097-908D-B7AC1EF21D78}"/>
              </c:ext>
            </c:extLst>
          </c:dPt>
          <c:dLbls>
            <c:dLbl>
              <c:idx val="4"/>
              <c:layout>
                <c:manualLayout>
                  <c:x val="1.9566130053139247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99B-4097-908D-B7AC1EF21D78}"/>
                </c:ext>
              </c:extLst>
            </c:dLbl>
            <c:dLbl>
              <c:idx val="5"/>
              <c:layout>
                <c:manualLayout>
                  <c:x val="1.8738806286325408E-2"/>
                  <c:y val="3.5180289287241799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99B-4097-908D-B7AC1EF21D78}"/>
                </c:ext>
              </c:extLst>
            </c:dLbl>
            <c:dLbl>
              <c:idx val="6"/>
              <c:layout>
                <c:manualLayout>
                  <c:x val="1.8975294551140907E-2"/>
                  <c:y val="3.5180289287242445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99B-4097-908D-B7AC1EF21D78}"/>
                </c:ext>
              </c:extLst>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99B-4097-908D-B7AC1EF21D78}"/>
                </c:ext>
              </c:extLst>
            </c:dLbl>
            <c:dLbl>
              <c:idx val="10"/>
              <c:layout>
                <c:manualLayout>
                  <c:x val="8.2732376681384065E-4"/>
                  <c:y val="1.0554086786172539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99B-4097-908D-B7AC1EF21D78}"/>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2084.829999999999</c:v>
                </c:pt>
                <c:pt idx="1">
                  <c:v>2215.4250000000006</c:v>
                </c:pt>
                <c:pt idx="2">
                  <c:v>1932.678999999999</c:v>
                </c:pt>
                <c:pt idx="3">
                  <c:v>2869.4019999999996</c:v>
                </c:pt>
                <c:pt idx="4">
                  <c:v>604.21700000000033</c:v>
                </c:pt>
                <c:pt idx="5">
                  <c:v>1027.8654999999999</c:v>
                </c:pt>
                <c:pt idx="6">
                  <c:v>581.73400000000049</c:v>
                </c:pt>
                <c:pt idx="7">
                  <c:v>6619.5909999999967</c:v>
                </c:pt>
                <c:pt idx="8">
                  <c:v>1281.4290000000003</c:v>
                </c:pt>
                <c:pt idx="9">
                  <c:v>3637.838999999999</c:v>
                </c:pt>
                <c:pt idx="10">
                  <c:v>1166.1139999999996</c:v>
                </c:pt>
                <c:pt idx="11">
                  <c:v>4371.327000000002</c:v>
                </c:pt>
                <c:pt idx="12">
                  <c:v>10475.595999999996</c:v>
                </c:pt>
                <c:pt idx="13">
                  <c:v>1429.8469999999993</c:v>
                </c:pt>
              </c:numCache>
            </c:numRef>
          </c:val>
          <c:extLst xmlns:c16r2="http://schemas.microsoft.com/office/drawing/2015/06/chart">
            <c:ext xmlns:c16="http://schemas.microsoft.com/office/drawing/2014/chart" uri="{C3380CC4-5D6E-409C-BE32-E72D297353CC}">
              <c16:uniqueId val="{00000006-799B-4097-908D-B7AC1EF21D78}"/>
            </c:ext>
          </c:extLst>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2084.829999999999</c:v>
                </c:pt>
              </c:numCache>
            </c:numRef>
          </c:val>
          <c:extLst xmlns:c16r2="http://schemas.microsoft.com/office/drawing/2015/06/chart">
            <c:ext xmlns:c16="http://schemas.microsoft.com/office/drawing/2014/chart" uri="{C3380CC4-5D6E-409C-BE32-E72D297353CC}">
              <c16:uniqueId val="{00000000-E313-4EE8-9467-E962D8D75201}"/>
            </c:ext>
          </c:extLst>
        </c:ser>
        <c:ser>
          <c:idx val="1"/>
          <c:order val="1"/>
          <c:tx>
            <c:strRef>
              <c:f>'6'!$A$24</c:f>
              <c:strCache>
                <c:ptCount val="1"/>
                <c:pt idx="0">
                  <c:v>JHČ</c:v>
                </c:pt>
              </c:strCache>
            </c:strRef>
          </c:tx>
          <c:invertIfNegative val="0"/>
          <c:val>
            <c:numRef>
              <c:f>('6'!$B$22,'6'!$B$24)</c:f>
              <c:numCache>
                <c:formatCode>General</c:formatCode>
                <c:ptCount val="2"/>
                <c:pt idx="1">
                  <c:v>2215.4250000000006</c:v>
                </c:pt>
              </c:numCache>
            </c:numRef>
          </c:val>
          <c:extLst xmlns:c16r2="http://schemas.microsoft.com/office/drawing/2015/06/chart">
            <c:ext xmlns:c16="http://schemas.microsoft.com/office/drawing/2014/chart" uri="{C3380CC4-5D6E-409C-BE32-E72D297353CC}">
              <c16:uniqueId val="{00000001-E313-4EE8-9467-E962D8D75201}"/>
            </c:ext>
          </c:extLst>
        </c:ser>
        <c:ser>
          <c:idx val="2"/>
          <c:order val="2"/>
          <c:tx>
            <c:strRef>
              <c:f>'6'!$A$25</c:f>
              <c:strCache>
                <c:ptCount val="1"/>
                <c:pt idx="0">
                  <c:v>JHM</c:v>
                </c:pt>
              </c:strCache>
            </c:strRef>
          </c:tx>
          <c:invertIfNegative val="0"/>
          <c:val>
            <c:numRef>
              <c:f>('6'!$B$22,'6'!$B$22,'6'!$B$25)</c:f>
              <c:numCache>
                <c:formatCode>General</c:formatCode>
                <c:ptCount val="3"/>
                <c:pt idx="2">
                  <c:v>1932.678999999999</c:v>
                </c:pt>
              </c:numCache>
            </c:numRef>
          </c:val>
          <c:extLst xmlns:c16r2="http://schemas.microsoft.com/office/drawing/2015/06/chart">
            <c:ext xmlns:c16="http://schemas.microsoft.com/office/drawing/2014/chart" uri="{C3380CC4-5D6E-409C-BE32-E72D297353CC}">
              <c16:uniqueId val="{00000002-E313-4EE8-9467-E962D8D75201}"/>
            </c:ext>
          </c:extLst>
        </c:ser>
        <c:ser>
          <c:idx val="3"/>
          <c:order val="3"/>
          <c:tx>
            <c:strRef>
              <c:f>'6'!$A$26</c:f>
              <c:strCache>
                <c:ptCount val="1"/>
                <c:pt idx="0">
                  <c:v>KVK</c:v>
                </c:pt>
              </c:strCache>
            </c:strRef>
          </c:tx>
          <c:invertIfNegative val="0"/>
          <c:val>
            <c:numRef>
              <c:f>('6'!$B$22,'6'!$B$22,'6'!$B$22,'6'!$B$26)</c:f>
              <c:numCache>
                <c:formatCode>General</c:formatCode>
                <c:ptCount val="4"/>
                <c:pt idx="3">
                  <c:v>2869.4019999999996</c:v>
                </c:pt>
              </c:numCache>
            </c:numRef>
          </c:val>
          <c:extLst xmlns:c16r2="http://schemas.microsoft.com/office/drawing/2015/06/chart">
            <c:ext xmlns:c16="http://schemas.microsoft.com/office/drawing/2014/chart" uri="{C3380CC4-5D6E-409C-BE32-E72D297353CC}">
              <c16:uniqueId val="{00000003-E313-4EE8-9467-E962D8D75201}"/>
            </c:ext>
          </c:extLst>
        </c:ser>
        <c:ser>
          <c:idx val="4"/>
          <c:order val="4"/>
          <c:tx>
            <c:strRef>
              <c:f>'6'!$A$27</c:f>
              <c:strCache>
                <c:ptCount val="1"/>
                <c:pt idx="0">
                  <c:v>VYS</c:v>
                </c:pt>
              </c:strCache>
            </c:strRef>
          </c:tx>
          <c:invertIfNegative val="0"/>
          <c:val>
            <c:numRef>
              <c:f>('6'!$B$22,'6'!$B$22,'6'!$B$22,'6'!$B$22,'6'!$B$27)</c:f>
              <c:numCache>
                <c:formatCode>General</c:formatCode>
                <c:ptCount val="5"/>
                <c:pt idx="4">
                  <c:v>604.21700000000033</c:v>
                </c:pt>
              </c:numCache>
            </c:numRef>
          </c:val>
          <c:extLst xmlns:c16r2="http://schemas.microsoft.com/office/drawing/2015/06/chart">
            <c:ext xmlns:c16="http://schemas.microsoft.com/office/drawing/2014/chart" uri="{C3380CC4-5D6E-409C-BE32-E72D297353CC}">
              <c16:uniqueId val="{00000004-E313-4EE8-9467-E962D8D75201}"/>
            </c:ext>
          </c:extLst>
        </c:ser>
        <c:ser>
          <c:idx val="5"/>
          <c:order val="5"/>
          <c:tx>
            <c:strRef>
              <c:f>'6'!$A$28</c:f>
              <c:strCache>
                <c:ptCount val="1"/>
                <c:pt idx="0">
                  <c:v>HKK</c:v>
                </c:pt>
              </c:strCache>
            </c:strRef>
          </c:tx>
          <c:invertIfNegative val="0"/>
          <c:val>
            <c:numRef>
              <c:f>('6'!$B$22,'6'!$B$22,'6'!$B$22,'6'!$B$22,'6'!$B$22,'6'!$B$28)</c:f>
              <c:numCache>
                <c:formatCode>General</c:formatCode>
                <c:ptCount val="6"/>
                <c:pt idx="5">
                  <c:v>1027.8654999999999</c:v>
                </c:pt>
              </c:numCache>
            </c:numRef>
          </c:val>
          <c:extLst xmlns:c16r2="http://schemas.microsoft.com/office/drawing/2015/06/chart">
            <c:ext xmlns:c16="http://schemas.microsoft.com/office/drawing/2014/chart" uri="{C3380CC4-5D6E-409C-BE32-E72D297353CC}">
              <c16:uniqueId val="{00000005-E313-4EE8-9467-E962D8D75201}"/>
            </c:ext>
          </c:extLst>
        </c:ser>
        <c:ser>
          <c:idx val="6"/>
          <c:order val="6"/>
          <c:tx>
            <c:strRef>
              <c:f>'6'!$A$29</c:f>
              <c:strCache>
                <c:ptCount val="1"/>
                <c:pt idx="0">
                  <c:v>LBK</c:v>
                </c:pt>
              </c:strCache>
            </c:strRef>
          </c:tx>
          <c:invertIfNegative val="0"/>
          <c:val>
            <c:numRef>
              <c:f>('6'!$B$22,'6'!$B$22,'6'!$B$22,'6'!$B$22,'6'!$B$22,'6'!$B$22,'6'!$B$29)</c:f>
              <c:numCache>
                <c:formatCode>General</c:formatCode>
                <c:ptCount val="7"/>
                <c:pt idx="6">
                  <c:v>581.73400000000049</c:v>
                </c:pt>
              </c:numCache>
            </c:numRef>
          </c:val>
          <c:extLst xmlns:c16r2="http://schemas.microsoft.com/office/drawing/2015/06/chart">
            <c:ext xmlns:c16="http://schemas.microsoft.com/office/drawing/2014/chart" uri="{C3380CC4-5D6E-409C-BE32-E72D297353CC}">
              <c16:uniqueId val="{00000006-E313-4EE8-9467-E962D8D75201}"/>
            </c:ext>
          </c:extLst>
        </c:ser>
        <c:ser>
          <c:idx val="7"/>
          <c:order val="7"/>
          <c:tx>
            <c:strRef>
              <c:f>'6'!$A$30</c:f>
              <c:strCache>
                <c:ptCount val="1"/>
                <c:pt idx="0">
                  <c:v>MSK</c:v>
                </c:pt>
              </c:strCache>
            </c:strRef>
          </c:tx>
          <c:invertIfNegative val="0"/>
          <c:val>
            <c:numRef>
              <c:f>('6'!$B$22,'6'!$B$22,'6'!$B$22,'6'!$B$22,'6'!$B$22,'6'!$B$22,'6'!$B$22,'6'!$B$30)</c:f>
              <c:numCache>
                <c:formatCode>General</c:formatCode>
                <c:ptCount val="8"/>
                <c:pt idx="7">
                  <c:v>6619.5909999999967</c:v>
                </c:pt>
              </c:numCache>
            </c:numRef>
          </c:val>
          <c:extLst xmlns:c16r2="http://schemas.microsoft.com/office/drawing/2015/06/chart">
            <c:ext xmlns:c16="http://schemas.microsoft.com/office/drawing/2014/chart" uri="{C3380CC4-5D6E-409C-BE32-E72D297353CC}">
              <c16:uniqueId val="{00000007-E313-4EE8-9467-E962D8D75201}"/>
            </c:ext>
          </c:extLst>
        </c:ser>
        <c:ser>
          <c:idx val="8"/>
          <c:order val="8"/>
          <c:tx>
            <c:strRef>
              <c:f>'6'!$A$31</c:f>
              <c:strCache>
                <c:ptCount val="1"/>
                <c:pt idx="0">
                  <c:v>OLK</c:v>
                </c:pt>
              </c:strCache>
            </c:strRef>
          </c:tx>
          <c:invertIfNegative val="0"/>
          <c:val>
            <c:numRef>
              <c:f>('6'!$B$22,'6'!$B$22,'6'!$B$22,'6'!$B$22,'6'!$B$22,'6'!$B$22,'6'!$B$22,'6'!$B$22,'6'!$B$31)</c:f>
              <c:numCache>
                <c:formatCode>General</c:formatCode>
                <c:ptCount val="9"/>
                <c:pt idx="8">
                  <c:v>1281.4290000000003</c:v>
                </c:pt>
              </c:numCache>
            </c:numRef>
          </c:val>
          <c:extLst xmlns:c16r2="http://schemas.microsoft.com/office/drawing/2015/06/chart">
            <c:ext xmlns:c16="http://schemas.microsoft.com/office/drawing/2014/chart" uri="{C3380CC4-5D6E-409C-BE32-E72D297353CC}">
              <c16:uniqueId val="{00000008-E313-4EE8-9467-E962D8D75201}"/>
            </c:ext>
          </c:extLst>
        </c:ser>
        <c:ser>
          <c:idx val="9"/>
          <c:order val="9"/>
          <c:tx>
            <c:strRef>
              <c:f>'6'!$A$32</c:f>
              <c:strCache>
                <c:ptCount val="1"/>
                <c:pt idx="0">
                  <c:v>PAK</c:v>
                </c:pt>
              </c:strCache>
            </c:strRef>
          </c:tx>
          <c:invertIfNegative val="0"/>
          <c:val>
            <c:numRef>
              <c:f>('6'!$B$22,'6'!$B$22,'6'!$B$22,'6'!$B$22,'6'!$B$22,'6'!$B$22,'6'!$B$22,'6'!$B$22,'6'!$B$22,'6'!$B$32)</c:f>
              <c:numCache>
                <c:formatCode>General</c:formatCode>
                <c:ptCount val="10"/>
                <c:pt idx="9">
                  <c:v>3637.838999999999</c:v>
                </c:pt>
              </c:numCache>
            </c:numRef>
          </c:val>
          <c:extLst xmlns:c16r2="http://schemas.microsoft.com/office/drawing/2015/06/chart">
            <c:ext xmlns:c16="http://schemas.microsoft.com/office/drawing/2014/chart" uri="{C3380CC4-5D6E-409C-BE32-E72D297353CC}">
              <c16:uniqueId val="{00000009-E313-4EE8-9467-E962D8D75201}"/>
            </c:ext>
          </c:extLst>
        </c:ser>
        <c:ser>
          <c:idx val="10"/>
          <c:order val="10"/>
          <c:tx>
            <c:strRef>
              <c:f>'6'!$A$33</c:f>
              <c:strCache>
                <c:ptCount val="1"/>
                <c:pt idx="0">
                  <c:v>PLK</c:v>
                </c:pt>
              </c:strCache>
            </c:strRef>
          </c:tx>
          <c:invertIfNegative val="0"/>
          <c:val>
            <c:numRef>
              <c:f>('6'!$B$22,'6'!$B$22,'6'!$B$22,'6'!$B$22,'6'!$B$22,'6'!$B$22,'6'!$B$22,'6'!$B$22,'6'!$B$22,'6'!$B$22,'6'!$B$33)</c:f>
              <c:numCache>
                <c:formatCode>General</c:formatCode>
                <c:ptCount val="11"/>
                <c:pt idx="10">
                  <c:v>1166.1139999999996</c:v>
                </c:pt>
              </c:numCache>
            </c:numRef>
          </c:val>
          <c:extLst xmlns:c16r2="http://schemas.microsoft.com/office/drawing/2015/06/chart">
            <c:ext xmlns:c16="http://schemas.microsoft.com/office/drawing/2014/chart" uri="{C3380CC4-5D6E-409C-BE32-E72D297353CC}">
              <c16:uniqueId val="{0000000A-E313-4EE8-9467-E962D8D75201}"/>
            </c:ext>
          </c:extLst>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4371.327000000002</c:v>
                </c:pt>
              </c:numCache>
            </c:numRef>
          </c:val>
          <c:extLst xmlns:c16r2="http://schemas.microsoft.com/office/drawing/2015/06/chart">
            <c:ext xmlns:c16="http://schemas.microsoft.com/office/drawing/2014/chart" uri="{C3380CC4-5D6E-409C-BE32-E72D297353CC}">
              <c16:uniqueId val="{0000000B-E313-4EE8-9467-E962D8D75201}"/>
            </c:ext>
          </c:extLst>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10475.595999999996</c:v>
                </c:pt>
              </c:numCache>
            </c:numRef>
          </c:val>
          <c:extLst xmlns:c16r2="http://schemas.microsoft.com/office/drawing/2015/06/chart">
            <c:ext xmlns:c16="http://schemas.microsoft.com/office/drawing/2014/chart" uri="{C3380CC4-5D6E-409C-BE32-E72D297353CC}">
              <c16:uniqueId val="{0000000C-E313-4EE8-9467-E962D8D75201}"/>
            </c:ext>
          </c:extLst>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1429.8469999999993</c:v>
                </c:pt>
              </c:numCache>
            </c:numRef>
          </c:val>
          <c:extLst xmlns:c16r2="http://schemas.microsoft.com/office/drawing/2015/06/chart">
            <c:ext xmlns:c16="http://schemas.microsoft.com/office/drawing/2014/chart" uri="{C3380CC4-5D6E-409C-BE32-E72D297353CC}">
              <c16:uniqueId val="{0000000D-E313-4EE8-9467-E962D8D75201}"/>
            </c:ext>
          </c:extLst>
        </c:ser>
        <c:dLbls>
          <c:showLegendKey val="0"/>
          <c:showVal val="0"/>
          <c:showCatName val="0"/>
          <c:showSerName val="0"/>
          <c:showPercent val="0"/>
          <c:showBubbleSize val="0"/>
        </c:dLbls>
        <c:gapWidth val="104"/>
        <c:overlap val="100"/>
        <c:axId val="159634176"/>
        <c:axId val="159635712"/>
      </c:barChart>
      <c:catAx>
        <c:axId val="159634176"/>
        <c:scaling>
          <c:orientation val="minMax"/>
        </c:scaling>
        <c:delete val="0"/>
        <c:axPos val="b"/>
        <c:numFmt formatCode="General" sourceLinked="1"/>
        <c:majorTickMark val="none"/>
        <c:minorTickMark val="none"/>
        <c:tickLblPos val="nextTo"/>
        <c:txPr>
          <a:bodyPr/>
          <a:lstStyle/>
          <a:p>
            <a:pPr>
              <a:defRPr sz="900"/>
            </a:pPr>
            <a:endParaRPr lang="cs-CZ"/>
          </a:p>
        </c:txPr>
        <c:crossAx val="159635712"/>
        <c:crosses val="autoZero"/>
        <c:auto val="1"/>
        <c:lblAlgn val="ctr"/>
        <c:lblOffset val="100"/>
        <c:noMultiLvlLbl val="0"/>
      </c:catAx>
      <c:valAx>
        <c:axId val="1596357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963417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'4.1'!$A$8</c:f>
              <c:strCache>
                <c:ptCount val="1"/>
                <c:pt idx="0">
                  <c:v>Biomasa</c:v>
                </c:pt>
              </c:strCache>
            </c:strRef>
          </c:tx>
          <c:spPr>
            <a:solidFill>
              <a:schemeClr val="accent3">
                <a:lumMod val="75000"/>
              </a:schemeClr>
            </a:solidFill>
          </c:spPr>
          <c:invertIfNegative val="0"/>
          <c:val>
            <c:numRef>
              <c:f>'4.1'!$B$8:$M$8</c:f>
              <c:numCache>
                <c:formatCode>#,##0.0</c:formatCode>
                <c:ptCount val="12"/>
                <c:pt idx="0">
                  <c:v>2205.5374499999998</c:v>
                </c:pt>
                <c:pt idx="1">
                  <c:v>1909.6695630000004</c:v>
                </c:pt>
                <c:pt idx="2">
                  <c:v>2107.6840380000003</c:v>
                </c:pt>
                <c:pt idx="3">
                  <c:v>1818.4100629999996</c:v>
                </c:pt>
                <c:pt idx="4">
                  <c:v>1809.9905330000001</c:v>
                </c:pt>
                <c:pt idx="5">
                  <c:v>1539.6066450000003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47B2-470A-85CA-BED159C697C6}"/>
            </c:ext>
          </c:extLst>
        </c:ser>
        <c:ser>
          <c:idx val="1"/>
          <c:order val="1"/>
          <c:tx>
            <c:strRef>
              <c:f>'4.1'!$A$9</c:f>
              <c:strCache>
                <c:ptCount val="1"/>
                <c:pt idx="0">
                  <c:v>Bioplyn</c:v>
                </c:pt>
              </c:strCache>
            </c:strRef>
          </c:tx>
          <c:spPr>
            <a:solidFill>
              <a:schemeClr val="bg2">
                <a:lumMod val="50000"/>
              </a:schemeClr>
            </a:solidFill>
          </c:spPr>
          <c:invertIfNegative val="0"/>
          <c:val>
            <c:numRef>
              <c:f>'4.1'!$B$9:$M$9</c:f>
              <c:numCache>
                <c:formatCode>#,##0.0</c:formatCode>
                <c:ptCount val="12"/>
                <c:pt idx="0">
                  <c:v>412.96064400000012</c:v>
                </c:pt>
                <c:pt idx="1">
                  <c:v>368.24066299999993</c:v>
                </c:pt>
                <c:pt idx="2">
                  <c:v>386.07784799999996</c:v>
                </c:pt>
                <c:pt idx="3">
                  <c:v>339.28963199999976</c:v>
                </c:pt>
                <c:pt idx="4">
                  <c:v>332.03519399999982</c:v>
                </c:pt>
                <c:pt idx="5">
                  <c:v>290.39448299999987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47B2-470A-85CA-BED159C697C6}"/>
            </c:ext>
          </c:extLst>
        </c:ser>
        <c:ser>
          <c:idx val="2"/>
          <c:order val="2"/>
          <c:tx>
            <c:strRef>
              <c:f>'4.1'!$A$10</c:f>
              <c:strCache>
                <c:ptCount val="1"/>
                <c:pt idx="0">
                  <c:v>Černé uhlí</c:v>
                </c:pt>
              </c:strCache>
            </c:strRef>
          </c:tx>
          <c:spPr>
            <a:solidFill>
              <a:schemeClr val="tx1"/>
            </a:solidFill>
          </c:spPr>
          <c:invertIfNegative val="0"/>
          <c:val>
            <c:numRef>
              <c:f>'4.1'!$B$10:$M$10</c:f>
              <c:numCache>
                <c:formatCode>#,##0.0</c:formatCode>
                <c:ptCount val="12"/>
                <c:pt idx="0">
                  <c:v>2238.287221</c:v>
                </c:pt>
                <c:pt idx="1">
                  <c:v>1670.274997</c:v>
                </c:pt>
                <c:pt idx="2">
                  <c:v>1458.313224</c:v>
                </c:pt>
                <c:pt idx="3">
                  <c:v>1043.0167980000001</c:v>
                </c:pt>
                <c:pt idx="4">
                  <c:v>887.55483199999992</c:v>
                </c:pt>
                <c:pt idx="5">
                  <c:v>501.80938099999997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47B2-470A-85CA-BED159C697C6}"/>
            </c:ext>
          </c:extLst>
        </c:ser>
        <c:ser>
          <c:idx val="3"/>
          <c:order val="3"/>
          <c:tx>
            <c:strRef>
              <c:f>'4.1'!$A$11</c:f>
              <c:strCache>
                <c:ptCount val="1"/>
                <c:pt idx="0">
                  <c:v>Elektrická energie</c:v>
                </c:pt>
              </c:strCache>
            </c:strRef>
          </c:tx>
          <c:invertIfNegative val="0"/>
          <c:val>
            <c:numRef>
              <c:f>'4.1'!$B$11:$M$11</c:f>
              <c:numCache>
                <c:formatCode>#,##0.0</c:formatCode>
                <c:ptCount val="12"/>
                <c:pt idx="0">
                  <c:v>1.1196120000000001</c:v>
                </c:pt>
                <c:pt idx="1">
                  <c:v>1.1296199999999998</c:v>
                </c:pt>
                <c:pt idx="2">
                  <c:v>1.680188</c:v>
                </c:pt>
                <c:pt idx="3">
                  <c:v>1.0117119999999999</c:v>
                </c:pt>
                <c:pt idx="4">
                  <c:v>0.91270000000000007</c:v>
                </c:pt>
                <c:pt idx="5">
                  <c:v>0.86134199999999994</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47B2-470A-85CA-BED159C697C6}"/>
            </c:ext>
          </c:extLst>
        </c:ser>
        <c:ser>
          <c:idx val="4"/>
          <c:order val="4"/>
          <c:tx>
            <c:strRef>
              <c:f>'4.1'!$A$12</c:f>
              <c:strCache>
                <c:ptCount val="1"/>
                <c:pt idx="0">
                  <c:v>Energie prostředí (tepelné čerpadlo)</c:v>
                </c:pt>
              </c:strCache>
            </c:strRef>
          </c:tx>
          <c:invertIfNegative val="0"/>
          <c:val>
            <c:numRef>
              <c:f>'4.1'!$B$12:$M$12</c:f>
              <c:numCache>
                <c:formatCode>#,##0.0</c:formatCode>
                <c:ptCount val="12"/>
                <c:pt idx="0">
                  <c:v>1.0416800000000002</c:v>
                </c:pt>
                <c:pt idx="1">
                  <c:v>1.05277</c:v>
                </c:pt>
                <c:pt idx="2">
                  <c:v>1.1376199999999999</c:v>
                </c:pt>
                <c:pt idx="3">
                  <c:v>0.96033999999999997</c:v>
                </c:pt>
                <c:pt idx="4">
                  <c:v>1.0035399999999999</c:v>
                </c:pt>
                <c:pt idx="5">
                  <c:v>1.2507300000000001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47B2-470A-85CA-BED159C697C6}"/>
            </c:ext>
          </c:extLst>
        </c:ser>
        <c:ser>
          <c:idx val="5"/>
          <c:order val="5"/>
          <c:tx>
            <c:strRef>
              <c:f>'4.1'!$A$13</c:f>
              <c:strCache>
                <c:ptCount val="1"/>
                <c:pt idx="0">
                  <c:v>Energie Slunce (solární kolektor)</c:v>
                </c:pt>
              </c:strCache>
            </c:strRef>
          </c:tx>
          <c:invertIfNegative val="0"/>
          <c:val>
            <c:numRef>
              <c:f>'4.1'!$B$13:$M$13</c:f>
              <c:numCache>
                <c:formatCode>#,##0.0</c:formatCode>
                <c:ptCount val="12"/>
                <c:pt idx="0">
                  <c:v>1.0856999999999999E-2</c:v>
                </c:pt>
                <c:pt idx="1">
                  <c:v>2.0560000000000002E-2</c:v>
                </c:pt>
                <c:pt idx="2">
                  <c:v>3.7232000000000001E-2</c:v>
                </c:pt>
                <c:pt idx="3">
                  <c:v>7.1503999999999984E-2</c:v>
                </c:pt>
                <c:pt idx="4">
                  <c:v>6.2205999999999997E-2</c:v>
                </c:pt>
                <c:pt idx="5">
                  <c:v>5.7929000000000001E-2</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47B2-470A-85CA-BED159C697C6}"/>
            </c:ext>
          </c:extLst>
        </c:ser>
        <c:ser>
          <c:idx val="6"/>
          <c:order val="6"/>
          <c:tx>
            <c:strRef>
              <c:f>'4.1'!$A$14</c:f>
              <c:strCache>
                <c:ptCount val="1"/>
                <c:pt idx="0">
                  <c:v>Hnědé uhlí</c:v>
                </c:pt>
              </c:strCache>
            </c:strRef>
          </c:tx>
          <c:spPr>
            <a:solidFill>
              <a:srgbClr val="6E4932"/>
            </a:solidFill>
          </c:spPr>
          <c:invertIfNegative val="0"/>
          <c:val>
            <c:numRef>
              <c:f>'4.1'!$B$14:$M$14</c:f>
              <c:numCache>
                <c:formatCode>#,##0.0</c:formatCode>
                <c:ptCount val="12"/>
                <c:pt idx="0">
                  <c:v>8814.3598079999956</c:v>
                </c:pt>
                <c:pt idx="1">
                  <c:v>7279.3613579999992</c:v>
                </c:pt>
                <c:pt idx="2">
                  <c:v>7222.5819649999976</c:v>
                </c:pt>
                <c:pt idx="3">
                  <c:v>4964.2114999999994</c:v>
                </c:pt>
                <c:pt idx="4">
                  <c:v>4200.9362579999997</c:v>
                </c:pt>
                <c:pt idx="5">
                  <c:v>3219.9473430000003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47B2-470A-85CA-BED159C697C6}"/>
            </c:ext>
          </c:extLst>
        </c:ser>
        <c:ser>
          <c:idx val="7"/>
          <c:order val="7"/>
          <c:tx>
            <c:strRef>
              <c:f>'4.1'!$A$15</c:f>
              <c:strCache>
                <c:ptCount val="1"/>
                <c:pt idx="0">
                  <c:v>Jaderné palivo</c:v>
                </c:pt>
              </c:strCache>
            </c:strRef>
          </c:tx>
          <c:invertIfNegative val="0"/>
          <c:val>
            <c:numRef>
              <c:f>'4.1'!$B$15:$M$15</c:f>
              <c:numCache>
                <c:formatCode>#,##0.0</c:formatCode>
                <c:ptCount val="12"/>
                <c:pt idx="0">
                  <c:v>129.119</c:v>
                </c:pt>
                <c:pt idx="1">
                  <c:v>111.499</c:v>
                </c:pt>
                <c:pt idx="2">
                  <c:v>67.034000000000006</c:v>
                </c:pt>
                <c:pt idx="3">
                  <c:v>32.914999999999999</c:v>
                </c:pt>
                <c:pt idx="4">
                  <c:v>41.600999999999999</c:v>
                </c:pt>
                <c:pt idx="5">
                  <c:v>27.608000000000001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47B2-470A-85CA-BED159C697C6}"/>
            </c:ext>
          </c:extLst>
        </c:ser>
        <c:ser>
          <c:idx val="8"/>
          <c:order val="8"/>
          <c:tx>
            <c:strRef>
              <c:f>'4.1'!$A$16</c:f>
              <c:strCache>
                <c:ptCount val="1"/>
                <c:pt idx="0">
                  <c:v>Koks</c:v>
                </c:pt>
              </c:strCache>
            </c:strRef>
          </c:tx>
          <c:invertIfNegative val="0"/>
          <c:val>
            <c:numRef>
              <c:f>'4.1'!$B$16:$M$16</c:f>
              <c:numCache>
                <c:formatCode>#,##0.0</c:formatCode>
                <c:ptCount val="12"/>
                <c:pt idx="0">
                  <c:v>2.3730000000000001E-2</c:v>
                </c:pt>
                <c:pt idx="1">
                  <c:v>4.1739999999999999E-2</c:v>
                </c:pt>
                <c:pt idx="2">
                  <c:v>3.295E-2</c:v>
                </c:pt>
                <c:pt idx="3">
                  <c:v>1.098E-2</c:v>
                </c:pt>
                <c:pt idx="4">
                  <c:v>1.274E-2</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47B2-470A-85CA-BED159C697C6}"/>
            </c:ext>
          </c:extLst>
        </c:ser>
        <c:ser>
          <c:idx val="9"/>
          <c:order val="9"/>
          <c:tx>
            <c:strRef>
              <c:f>'4.1'!$A$17</c:f>
              <c:strCache>
                <c:ptCount val="1"/>
                <c:pt idx="0">
                  <c:v>Odpadní teplo</c:v>
                </c:pt>
              </c:strCache>
            </c:strRef>
          </c:tx>
          <c:invertIfNegative val="0"/>
          <c:val>
            <c:numRef>
              <c:f>'4.1'!$B$17:$M$17</c:f>
              <c:numCache>
                <c:formatCode>#,##0.0</c:formatCode>
                <c:ptCount val="12"/>
                <c:pt idx="0">
                  <c:v>743.60263199999997</c:v>
                </c:pt>
                <c:pt idx="1">
                  <c:v>656.97107299999993</c:v>
                </c:pt>
                <c:pt idx="2">
                  <c:v>517.52970900000003</c:v>
                </c:pt>
                <c:pt idx="3">
                  <c:v>433.745385</c:v>
                </c:pt>
                <c:pt idx="4">
                  <c:v>601.698128</c:v>
                </c:pt>
                <c:pt idx="5">
                  <c:v>593.69997999999998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47B2-470A-85CA-BED159C697C6}"/>
            </c:ext>
          </c:extLst>
        </c:ser>
        <c:ser>
          <c:idx val="10"/>
          <c:order val="10"/>
          <c:tx>
            <c:strRef>
              <c:f>'4.1'!$A$18</c:f>
              <c:strCache>
                <c:ptCount val="1"/>
                <c:pt idx="0">
                  <c:v>Ostatní kapalná paliva</c:v>
                </c:pt>
              </c:strCache>
            </c:strRef>
          </c:tx>
          <c:invertIfNegative val="0"/>
          <c:val>
            <c:numRef>
              <c:f>'4.1'!$B$18:$M$18</c:f>
              <c:numCache>
                <c:formatCode>#,##0.0</c:formatCode>
                <c:ptCount val="12"/>
                <c:pt idx="0">
                  <c:v>90.667529999999999</c:v>
                </c:pt>
                <c:pt idx="1">
                  <c:v>87.281487000000013</c:v>
                </c:pt>
                <c:pt idx="2">
                  <c:v>81.832954999999998</c:v>
                </c:pt>
                <c:pt idx="3">
                  <c:v>76.135387000000009</c:v>
                </c:pt>
                <c:pt idx="4">
                  <c:v>3.1073589999999998</c:v>
                </c:pt>
                <c:pt idx="5">
                  <c:v>41.703850999999993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47B2-470A-85CA-BED159C697C6}"/>
            </c:ext>
          </c:extLst>
        </c:ser>
        <c:ser>
          <c:idx val="11"/>
          <c:order val="11"/>
          <c:tx>
            <c:strRef>
              <c:f>'4.1'!$A$19</c:f>
              <c:strCache>
                <c:ptCount val="1"/>
                <c:pt idx="0">
                  <c:v>Ostatní pevná paliva</c:v>
                </c:pt>
              </c:strCache>
            </c:strRef>
          </c:tx>
          <c:invertIfNegative val="0"/>
          <c:val>
            <c:numRef>
              <c:f>'4.1'!$B$19:$M$19</c:f>
              <c:numCache>
                <c:formatCode>#,##0.0</c:formatCode>
                <c:ptCount val="12"/>
                <c:pt idx="0">
                  <c:v>422.53417899999994</c:v>
                </c:pt>
                <c:pt idx="1">
                  <c:v>400.09166499999998</c:v>
                </c:pt>
                <c:pt idx="2">
                  <c:v>415.28912500000001</c:v>
                </c:pt>
                <c:pt idx="3">
                  <c:v>405.67612099999997</c:v>
                </c:pt>
                <c:pt idx="4">
                  <c:v>401.87583519688945</c:v>
                </c:pt>
                <c:pt idx="5">
                  <c:v>366.31167528169277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47B2-470A-85CA-BED159C697C6}"/>
            </c:ext>
          </c:extLst>
        </c:ser>
        <c:ser>
          <c:idx val="12"/>
          <c:order val="12"/>
          <c:tx>
            <c:strRef>
              <c:f>'4.1'!$A$20</c:f>
              <c:strCache>
                <c:ptCount val="1"/>
                <c:pt idx="0">
                  <c:v>Ostatní plyny</c:v>
                </c:pt>
              </c:strCache>
            </c:strRef>
          </c:tx>
          <c:invertIfNegative val="0"/>
          <c:val>
            <c:numRef>
              <c:f>'4.1'!$B$20:$M$20</c:f>
              <c:numCache>
                <c:formatCode>#,##0.0</c:formatCode>
                <c:ptCount val="12"/>
                <c:pt idx="0">
                  <c:v>969.12332900000001</c:v>
                </c:pt>
                <c:pt idx="1">
                  <c:v>876.19513599999982</c:v>
                </c:pt>
                <c:pt idx="2">
                  <c:v>909.80037700000014</c:v>
                </c:pt>
                <c:pt idx="3">
                  <c:v>659.98187499999983</c:v>
                </c:pt>
                <c:pt idx="4">
                  <c:v>659.79252599999984</c:v>
                </c:pt>
                <c:pt idx="5">
                  <c:v>644.49453600000015</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47B2-470A-85CA-BED159C697C6}"/>
            </c:ext>
          </c:extLst>
        </c:ser>
        <c:ser>
          <c:idx val="13"/>
          <c:order val="13"/>
          <c:tx>
            <c:strRef>
              <c:f>'4.1'!$A$21</c:f>
              <c:strCache>
                <c:ptCount val="1"/>
                <c:pt idx="0">
                  <c:v>Ostatní</c:v>
                </c:pt>
              </c:strCache>
            </c:strRef>
          </c:tx>
          <c:invertIfNegative val="0"/>
          <c:val>
            <c:numRef>
              <c:f>'4.1'!$B$21:$M$21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47B2-470A-85CA-BED159C697C6}"/>
            </c:ext>
          </c:extLst>
        </c:ser>
        <c:ser>
          <c:idx val="14"/>
          <c:order val="14"/>
          <c:tx>
            <c:strRef>
              <c:f>'4.1'!$A$22</c:f>
              <c:strCache>
                <c:ptCount val="1"/>
                <c:pt idx="0">
                  <c:v>Topné oleje</c:v>
                </c:pt>
              </c:strCache>
            </c:strRef>
          </c:tx>
          <c:invertIfNegative val="0"/>
          <c:val>
            <c:numRef>
              <c:f>'4.1'!$B$22:$M$22</c:f>
              <c:numCache>
                <c:formatCode>#,##0.0</c:formatCode>
                <c:ptCount val="12"/>
                <c:pt idx="0">
                  <c:v>14.507134000000004</c:v>
                </c:pt>
                <c:pt idx="1">
                  <c:v>8.3715479999999989</c:v>
                </c:pt>
                <c:pt idx="2">
                  <c:v>12.226267999999999</c:v>
                </c:pt>
                <c:pt idx="3">
                  <c:v>5.7722160000000002</c:v>
                </c:pt>
                <c:pt idx="4">
                  <c:v>3.8467600000000002</c:v>
                </c:pt>
                <c:pt idx="5">
                  <c:v>15.035188000000003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E-47B2-470A-85CA-BED159C697C6}"/>
            </c:ext>
          </c:extLst>
        </c:ser>
        <c:ser>
          <c:idx val="15"/>
          <c:order val="15"/>
          <c:tx>
            <c:strRef>
              <c:f>'4.1'!$A$23</c:f>
              <c:strCache>
                <c:ptCount val="1"/>
                <c:pt idx="0">
                  <c:v>Zemní plyn</c:v>
                </c:pt>
              </c:strCache>
            </c:strRef>
          </c:tx>
          <c:spPr>
            <a:solidFill>
              <a:srgbClr val="EBE600"/>
            </a:solidFill>
          </c:spPr>
          <c:invertIfNegative val="0"/>
          <c:val>
            <c:numRef>
              <c:f>'4.1'!$B$23:$M$23</c:f>
              <c:numCache>
                <c:formatCode>#,##0.0</c:formatCode>
                <c:ptCount val="12"/>
                <c:pt idx="0">
                  <c:v>4240.9948411431387</c:v>
                </c:pt>
                <c:pt idx="1">
                  <c:v>3225.9679716274868</c:v>
                </c:pt>
                <c:pt idx="2">
                  <c:v>3170.8981218514218</c:v>
                </c:pt>
                <c:pt idx="3">
                  <c:v>2221.687719891243</c:v>
                </c:pt>
                <c:pt idx="4">
                  <c:v>1848.0752638031115</c:v>
                </c:pt>
                <c:pt idx="5">
                  <c:v>1305.1986447183076</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F-47B2-470A-85CA-BED159C697C6}"/>
            </c:ext>
          </c:extLst>
        </c:ser>
        <c:dLbls>
          <c:showLegendKey val="0"/>
          <c:showVal val="0"/>
          <c:showCatName val="0"/>
          <c:showSerName val="0"/>
          <c:showPercent val="0"/>
          <c:showBubbleSize val="0"/>
        </c:dLbls>
        <c:gapWidth val="104"/>
        <c:overlap val="100"/>
        <c:axId val="154666880"/>
        <c:axId val="154668416"/>
      </c:barChart>
      <c:catAx>
        <c:axId val="154666880"/>
        <c:scaling>
          <c:orientation val="minMax"/>
        </c:scaling>
        <c:delete val="0"/>
        <c:axPos val="b"/>
        <c:majorTickMark val="none"/>
        <c:minorTickMark val="none"/>
        <c:tickLblPos val="nextTo"/>
        <c:txPr>
          <a:bodyPr/>
          <a:lstStyle/>
          <a:p>
            <a:pPr>
              <a:defRPr sz="900"/>
            </a:pPr>
            <a:endParaRPr lang="cs-CZ"/>
          </a:p>
        </c:txPr>
        <c:crossAx val="154668416"/>
        <c:crosses val="autoZero"/>
        <c:auto val="1"/>
        <c:lblAlgn val="ctr"/>
        <c:lblOffset val="100"/>
        <c:noMultiLvlLbl val="0"/>
      </c:catAx>
      <c:valAx>
        <c:axId val="154668416"/>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54666880"/>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extLst xmlns:c16r2="http://schemas.microsoft.com/office/drawing/2015/06/chart">
            <c:ext xmlns:c16="http://schemas.microsoft.com/office/drawing/2014/chart" uri="{C3380CC4-5D6E-409C-BE32-E72D297353CC}">
              <c16:uniqueId val="{00000000-D95D-4BE8-B90F-1BC38005B34F}"/>
            </c:ext>
          </c:extLst>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extLst xmlns:c16r2="http://schemas.microsoft.com/office/drawing/2015/06/chart">
            <c:ext xmlns:c16="http://schemas.microsoft.com/office/drawing/2014/chart" uri="{C3380CC4-5D6E-409C-BE32-E72D297353CC}">
              <c16:uniqueId val="{00000001-D95D-4BE8-B90F-1BC38005B34F}"/>
            </c:ext>
          </c:extLst>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extLst xmlns:c16r2="http://schemas.microsoft.com/office/drawing/2015/06/chart">
            <c:ext xmlns:c16="http://schemas.microsoft.com/office/drawing/2014/chart" uri="{C3380CC4-5D6E-409C-BE32-E72D297353CC}">
              <c16:uniqueId val="{00000002-D95D-4BE8-B90F-1BC38005B34F}"/>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extLst xmlns:c16r2="http://schemas.microsoft.com/office/drawing/2015/06/chart">
            <c:ext xmlns:c16="http://schemas.microsoft.com/office/drawing/2014/chart" uri="{C3380CC4-5D6E-409C-BE32-E72D297353CC}">
              <c16:uniqueId val="{00000003-D95D-4BE8-B90F-1BC38005B34F}"/>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extLst xmlns:c16r2="http://schemas.microsoft.com/office/drawing/2015/06/chart">
            <c:ext xmlns:c16="http://schemas.microsoft.com/office/drawing/2014/chart" uri="{C3380CC4-5D6E-409C-BE32-E72D297353CC}">
              <c16:uniqueId val="{00000004-D95D-4BE8-B90F-1BC38005B34F}"/>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extLst xmlns:c16r2="http://schemas.microsoft.com/office/drawing/2015/06/chart">
            <c:ext xmlns:c16="http://schemas.microsoft.com/office/drawing/2014/chart" uri="{C3380CC4-5D6E-409C-BE32-E72D297353CC}">
              <c16:uniqueId val="{00000005-D95D-4BE8-B90F-1BC38005B34F}"/>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extLst xmlns:c16r2="http://schemas.microsoft.com/office/drawing/2015/06/chart">
            <c:ext xmlns:c16="http://schemas.microsoft.com/office/drawing/2014/chart" uri="{C3380CC4-5D6E-409C-BE32-E72D297353CC}">
              <c16:uniqueId val="{00000006-D95D-4BE8-B90F-1BC38005B34F}"/>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extLst xmlns:c16r2="http://schemas.microsoft.com/office/drawing/2015/06/chart">
            <c:ext xmlns:c16="http://schemas.microsoft.com/office/drawing/2014/chart" uri="{C3380CC4-5D6E-409C-BE32-E72D297353CC}">
              <c16:uniqueId val="{00000007-D95D-4BE8-B90F-1BC38005B34F}"/>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extLst xmlns:c16r2="http://schemas.microsoft.com/office/drawing/2015/06/chart">
            <c:ext xmlns:c16="http://schemas.microsoft.com/office/drawing/2014/chart" uri="{C3380CC4-5D6E-409C-BE32-E72D297353CC}">
              <c16:uniqueId val="{00000008-D95D-4BE8-B90F-1BC38005B34F}"/>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extLst xmlns:c16r2="http://schemas.microsoft.com/office/drawing/2015/06/chart">
            <c:ext xmlns:c16="http://schemas.microsoft.com/office/drawing/2014/chart" uri="{C3380CC4-5D6E-409C-BE32-E72D297353CC}">
              <c16:uniqueId val="{00000009-D95D-4BE8-B90F-1BC38005B34F}"/>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extLst xmlns:c16r2="http://schemas.microsoft.com/office/drawing/2015/06/chart">
            <c:ext xmlns:c16="http://schemas.microsoft.com/office/drawing/2014/chart" uri="{C3380CC4-5D6E-409C-BE32-E72D297353CC}">
              <c16:uniqueId val="{0000000A-D95D-4BE8-B90F-1BC38005B34F}"/>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extLst xmlns:c16r2="http://schemas.microsoft.com/office/drawing/2015/06/chart">
            <c:ext xmlns:c16="http://schemas.microsoft.com/office/drawing/2014/chart" uri="{C3380CC4-5D6E-409C-BE32-E72D297353CC}">
              <c16:uniqueId val="{0000000B-D95D-4BE8-B90F-1BC38005B34F}"/>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extLst xmlns:c16r2="http://schemas.microsoft.com/office/drawing/2015/06/chart">
            <c:ext xmlns:c16="http://schemas.microsoft.com/office/drawing/2014/chart" uri="{C3380CC4-5D6E-409C-BE32-E72D297353CC}">
              <c16:uniqueId val="{0000000C-D95D-4BE8-B90F-1BC38005B34F}"/>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extLst xmlns:c16r2="http://schemas.microsoft.com/office/drawing/2015/06/chart">
            <c:ext xmlns:c16="http://schemas.microsoft.com/office/drawing/2014/chart" uri="{C3380CC4-5D6E-409C-BE32-E72D297353CC}">
              <c16:uniqueId val="{0000000D-D95D-4BE8-B90F-1BC38005B34F}"/>
            </c:ext>
          </c:extLst>
        </c:ser>
        <c:dLbls>
          <c:showLegendKey val="0"/>
          <c:showVal val="0"/>
          <c:showCatName val="0"/>
          <c:showSerName val="0"/>
          <c:showPercent val="0"/>
          <c:showBubbleSize val="0"/>
        </c:dLbls>
        <c:gapWidth val="150"/>
        <c:axId val="159697152"/>
        <c:axId val="159707136"/>
      </c:barChart>
      <c:catAx>
        <c:axId val="159697152"/>
        <c:scaling>
          <c:orientation val="minMax"/>
        </c:scaling>
        <c:delete val="1"/>
        <c:axPos val="b"/>
        <c:numFmt formatCode="General" sourceLinked="1"/>
        <c:majorTickMark val="out"/>
        <c:minorTickMark val="none"/>
        <c:tickLblPos val="nextTo"/>
        <c:crossAx val="159707136"/>
        <c:crosses val="autoZero"/>
        <c:auto val="1"/>
        <c:lblAlgn val="ctr"/>
        <c:lblOffset val="100"/>
        <c:noMultiLvlLbl val="0"/>
      </c:catAx>
      <c:valAx>
        <c:axId val="159707136"/>
        <c:scaling>
          <c:orientation val="minMax"/>
        </c:scaling>
        <c:delete val="1"/>
        <c:axPos val="l"/>
        <c:numFmt formatCode="General" sourceLinked="1"/>
        <c:majorTickMark val="out"/>
        <c:minorTickMark val="none"/>
        <c:tickLblPos val="nextTo"/>
        <c:crossAx val="1596971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2104.6369999999988</c:v>
                </c:pt>
                <c:pt idx="1">
                  <c:v>2107.7969999999987</c:v>
                </c:pt>
                <c:pt idx="2">
                  <c:v>2107.7969999999987</c:v>
                </c:pt>
                <c:pt idx="3">
                  <c:v>2097.5699999999988</c:v>
                </c:pt>
                <c:pt idx="4">
                  <c:v>2097.5699999999988</c:v>
                </c:pt>
                <c:pt idx="5">
                  <c:v>2084.829999999999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3EA5-4EF7-A850-C3965CBDC814}"/>
            </c:ext>
          </c:extLst>
        </c:ser>
        <c:ser>
          <c:idx val="1"/>
          <c:order val="1"/>
          <c:tx>
            <c:strRef>
              <c:f>'6'!$A$8</c:f>
              <c:strCache>
                <c:ptCount val="1"/>
                <c:pt idx="0">
                  <c:v>Jihočeský kraj (JHČ)</c:v>
                </c:pt>
              </c:strCache>
            </c:strRef>
          </c:tx>
          <c:invertIfNegative val="0"/>
          <c:val>
            <c:numRef>
              <c:f>'6'!$B$8:$M$8</c:f>
              <c:numCache>
                <c:formatCode>#,##0.0</c:formatCode>
                <c:ptCount val="12"/>
                <c:pt idx="0">
                  <c:v>2218.2910000000011</c:v>
                </c:pt>
                <c:pt idx="1">
                  <c:v>2218.2910000000011</c:v>
                </c:pt>
                <c:pt idx="2">
                  <c:v>2218.2890000000011</c:v>
                </c:pt>
                <c:pt idx="3">
                  <c:v>2215.4240000000009</c:v>
                </c:pt>
                <c:pt idx="4">
                  <c:v>2215.4240000000009</c:v>
                </c:pt>
                <c:pt idx="5">
                  <c:v>2215.4250000000006</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3EA5-4EF7-A850-C3965CBDC814}"/>
            </c:ext>
          </c:extLst>
        </c:ser>
        <c:ser>
          <c:idx val="2"/>
          <c:order val="2"/>
          <c:tx>
            <c:strRef>
              <c:f>'6'!$A$9</c:f>
              <c:strCache>
                <c:ptCount val="1"/>
                <c:pt idx="0">
                  <c:v>Jihomoravský kraj (JHM)</c:v>
                </c:pt>
              </c:strCache>
            </c:strRef>
          </c:tx>
          <c:invertIfNegative val="0"/>
          <c:val>
            <c:numRef>
              <c:f>'6'!$B$9:$M$9</c:f>
              <c:numCache>
                <c:formatCode>#,##0.0</c:formatCode>
                <c:ptCount val="12"/>
                <c:pt idx="0">
                  <c:v>1932.6029999999996</c:v>
                </c:pt>
                <c:pt idx="1">
                  <c:v>1932.5959999999993</c:v>
                </c:pt>
                <c:pt idx="2">
                  <c:v>1932.5989999999993</c:v>
                </c:pt>
                <c:pt idx="3">
                  <c:v>1934.5469999999991</c:v>
                </c:pt>
                <c:pt idx="4">
                  <c:v>1932.234999999999</c:v>
                </c:pt>
                <c:pt idx="5">
                  <c:v>1932.678999999999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3EA5-4EF7-A850-C3965CBDC814}"/>
            </c:ext>
          </c:extLst>
        </c:ser>
        <c:ser>
          <c:idx val="3"/>
          <c:order val="3"/>
          <c:tx>
            <c:strRef>
              <c:f>'6'!$A$10</c:f>
              <c:strCache>
                <c:ptCount val="1"/>
                <c:pt idx="0">
                  <c:v>Karlovarský kraj (KVK)</c:v>
                </c:pt>
              </c:strCache>
            </c:strRef>
          </c:tx>
          <c:invertIfNegative val="0"/>
          <c:val>
            <c:numRef>
              <c:f>'6'!$B$10:$M$10</c:f>
              <c:numCache>
                <c:formatCode>#,##0.0</c:formatCode>
                <c:ptCount val="12"/>
                <c:pt idx="0">
                  <c:v>2871.8959999999997</c:v>
                </c:pt>
                <c:pt idx="1">
                  <c:v>2871.8969999999999</c:v>
                </c:pt>
                <c:pt idx="2">
                  <c:v>2871.7370000000001</c:v>
                </c:pt>
                <c:pt idx="3">
                  <c:v>2869.4019999999996</c:v>
                </c:pt>
                <c:pt idx="4">
                  <c:v>2869.4029999999998</c:v>
                </c:pt>
                <c:pt idx="5">
                  <c:v>2869.4019999999996</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3EA5-4EF7-A850-C3965CBDC814}"/>
            </c:ext>
          </c:extLst>
        </c:ser>
        <c:ser>
          <c:idx val="4"/>
          <c:order val="4"/>
          <c:tx>
            <c:strRef>
              <c:f>'6'!$A$11</c:f>
              <c:strCache>
                <c:ptCount val="1"/>
                <c:pt idx="0">
                  <c:v>Kraj Vysočina (VYS)</c:v>
                </c:pt>
              </c:strCache>
            </c:strRef>
          </c:tx>
          <c:invertIfNegative val="0"/>
          <c:val>
            <c:numRef>
              <c:f>'6'!$B$11:$M$11</c:f>
              <c:numCache>
                <c:formatCode>#,##0.0</c:formatCode>
                <c:ptCount val="12"/>
                <c:pt idx="0">
                  <c:v>602.40500000000031</c:v>
                </c:pt>
                <c:pt idx="1">
                  <c:v>607.82100000000037</c:v>
                </c:pt>
                <c:pt idx="2">
                  <c:v>607.82100000000037</c:v>
                </c:pt>
                <c:pt idx="3">
                  <c:v>604.63800000000037</c:v>
                </c:pt>
                <c:pt idx="4">
                  <c:v>604.5930000000003</c:v>
                </c:pt>
                <c:pt idx="5">
                  <c:v>604.21700000000033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3EA5-4EF7-A850-C3965CBDC814}"/>
            </c:ext>
          </c:extLst>
        </c:ser>
        <c:ser>
          <c:idx val="5"/>
          <c:order val="5"/>
          <c:tx>
            <c:strRef>
              <c:f>'6'!$A$12</c:f>
              <c:strCache>
                <c:ptCount val="1"/>
                <c:pt idx="0">
                  <c:v>Královéhradecký kraj (HKK)</c:v>
                </c:pt>
              </c:strCache>
            </c:strRef>
          </c:tx>
          <c:invertIfNegative val="0"/>
          <c:val>
            <c:numRef>
              <c:f>'6'!$B$12:$M$12</c:f>
              <c:numCache>
                <c:formatCode>#,##0.0</c:formatCode>
                <c:ptCount val="12"/>
                <c:pt idx="0">
                  <c:v>1028.2255</c:v>
                </c:pt>
                <c:pt idx="1">
                  <c:v>1028.2255</c:v>
                </c:pt>
                <c:pt idx="2">
                  <c:v>1028.2255</c:v>
                </c:pt>
                <c:pt idx="3">
                  <c:v>1027.8654999999999</c:v>
                </c:pt>
                <c:pt idx="4">
                  <c:v>1027.8654999999999</c:v>
                </c:pt>
                <c:pt idx="5">
                  <c:v>1027.8654999999999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3EA5-4EF7-A850-C3965CBDC814}"/>
            </c:ext>
          </c:extLst>
        </c:ser>
        <c:ser>
          <c:idx val="6"/>
          <c:order val="6"/>
          <c:tx>
            <c:strRef>
              <c:f>'6'!$A$13</c:f>
              <c:strCache>
                <c:ptCount val="1"/>
                <c:pt idx="0">
                  <c:v>Liberecký kraj (LBK)</c:v>
                </c:pt>
              </c:strCache>
            </c:strRef>
          </c:tx>
          <c:invertIfNegative val="0"/>
          <c:val>
            <c:numRef>
              <c:f>'6'!$B$13:$M$13</c:f>
              <c:numCache>
                <c:formatCode>#,##0.0</c:formatCode>
                <c:ptCount val="12"/>
                <c:pt idx="0">
                  <c:v>569.85400000000061</c:v>
                </c:pt>
                <c:pt idx="1">
                  <c:v>569.85400000000061</c:v>
                </c:pt>
                <c:pt idx="2">
                  <c:v>569.85400000000061</c:v>
                </c:pt>
                <c:pt idx="3">
                  <c:v>581.73400000000049</c:v>
                </c:pt>
                <c:pt idx="4">
                  <c:v>581.73400000000049</c:v>
                </c:pt>
                <c:pt idx="5">
                  <c:v>581.73400000000049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3EA5-4EF7-A850-C3965CBDC814}"/>
            </c:ext>
          </c:extLst>
        </c:ser>
        <c:ser>
          <c:idx val="7"/>
          <c:order val="7"/>
          <c:tx>
            <c:strRef>
              <c:f>'6'!$A$14</c:f>
              <c:strCache>
                <c:ptCount val="1"/>
                <c:pt idx="0">
                  <c:v>Moravskoslezský kraj (MSK)</c:v>
                </c:pt>
              </c:strCache>
            </c:strRef>
          </c:tx>
          <c:invertIfNegative val="0"/>
          <c:val>
            <c:numRef>
              <c:f>'6'!$B$14:$M$14</c:f>
              <c:numCache>
                <c:formatCode>#,##0.0</c:formatCode>
                <c:ptCount val="12"/>
                <c:pt idx="0">
                  <c:v>6636.3539999999966</c:v>
                </c:pt>
                <c:pt idx="1">
                  <c:v>6636.3519999999971</c:v>
                </c:pt>
                <c:pt idx="2">
                  <c:v>6623.1889999999976</c:v>
                </c:pt>
                <c:pt idx="3">
                  <c:v>6621.0749999999971</c:v>
                </c:pt>
                <c:pt idx="4">
                  <c:v>6619.5909999999967</c:v>
                </c:pt>
                <c:pt idx="5">
                  <c:v>6619.5909999999967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3EA5-4EF7-A850-C3965CBDC814}"/>
            </c:ext>
          </c:extLst>
        </c:ser>
        <c:ser>
          <c:idx val="8"/>
          <c:order val="8"/>
          <c:tx>
            <c:strRef>
              <c:f>'6'!$A$15</c:f>
              <c:strCache>
                <c:ptCount val="1"/>
                <c:pt idx="0">
                  <c:v>Olomoucký kraj (OLK)</c:v>
                </c:pt>
              </c:strCache>
            </c:strRef>
          </c:tx>
          <c:invertIfNegative val="0"/>
          <c:val>
            <c:numRef>
              <c:f>'6'!$B$15:$M$15</c:f>
              <c:numCache>
                <c:formatCode>#,##0.0</c:formatCode>
                <c:ptCount val="12"/>
                <c:pt idx="0">
                  <c:v>1284.9050000000002</c:v>
                </c:pt>
                <c:pt idx="1">
                  <c:v>1282.9680000000001</c:v>
                </c:pt>
                <c:pt idx="2">
                  <c:v>1277.5680000000002</c:v>
                </c:pt>
                <c:pt idx="3">
                  <c:v>1283.2890000000004</c:v>
                </c:pt>
                <c:pt idx="4">
                  <c:v>1281.4290000000003</c:v>
                </c:pt>
                <c:pt idx="5">
                  <c:v>1281.4290000000003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3EA5-4EF7-A850-C3965CBDC814}"/>
            </c:ext>
          </c:extLst>
        </c:ser>
        <c:ser>
          <c:idx val="9"/>
          <c:order val="9"/>
          <c:tx>
            <c:strRef>
              <c:f>'6'!$A$16</c:f>
              <c:strCache>
                <c:ptCount val="1"/>
                <c:pt idx="0">
                  <c:v>Pardubický kraj (PAK)</c:v>
                </c:pt>
              </c:strCache>
            </c:strRef>
          </c:tx>
          <c:invertIfNegative val="0"/>
          <c:val>
            <c:numRef>
              <c:f>'6'!$B$16:$M$16</c:f>
              <c:numCache>
                <c:formatCode>#,##0.0</c:formatCode>
                <c:ptCount val="12"/>
                <c:pt idx="0">
                  <c:v>3647.0189999999989</c:v>
                </c:pt>
                <c:pt idx="1">
                  <c:v>3647.0189999999989</c:v>
                </c:pt>
                <c:pt idx="2">
                  <c:v>3647.0189999999989</c:v>
                </c:pt>
                <c:pt idx="3">
                  <c:v>3637.838999999999</c:v>
                </c:pt>
                <c:pt idx="4">
                  <c:v>3637.838999999999</c:v>
                </c:pt>
                <c:pt idx="5">
                  <c:v>3637.838999999999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3EA5-4EF7-A850-C3965CBDC814}"/>
            </c:ext>
          </c:extLst>
        </c:ser>
        <c:ser>
          <c:idx val="10"/>
          <c:order val="10"/>
          <c:tx>
            <c:strRef>
              <c:f>'6'!$A$17</c:f>
              <c:strCache>
                <c:ptCount val="1"/>
                <c:pt idx="0">
                  <c:v>Plzeňský kraj (PLK)</c:v>
                </c:pt>
              </c:strCache>
            </c:strRef>
          </c:tx>
          <c:invertIfNegative val="0"/>
          <c:val>
            <c:numRef>
              <c:f>'6'!$B$17:$M$17</c:f>
              <c:numCache>
                <c:formatCode>#,##0.0</c:formatCode>
                <c:ptCount val="12"/>
                <c:pt idx="0">
                  <c:v>1166.1759999999995</c:v>
                </c:pt>
                <c:pt idx="1">
                  <c:v>1166.1309999999996</c:v>
                </c:pt>
                <c:pt idx="2">
                  <c:v>1166.1309999999996</c:v>
                </c:pt>
                <c:pt idx="3">
                  <c:v>1166.1139999999996</c:v>
                </c:pt>
                <c:pt idx="4">
                  <c:v>1166.1139999999996</c:v>
                </c:pt>
                <c:pt idx="5">
                  <c:v>1166.1139999999996</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3EA5-4EF7-A850-C3965CBDC814}"/>
            </c:ext>
          </c:extLst>
        </c:ser>
        <c:ser>
          <c:idx val="11"/>
          <c:order val="11"/>
          <c:tx>
            <c:strRef>
              <c:f>'6'!$A$18</c:f>
              <c:strCache>
                <c:ptCount val="1"/>
                <c:pt idx="0">
                  <c:v>Středočeský kraj (STČ)</c:v>
                </c:pt>
              </c:strCache>
            </c:strRef>
          </c:tx>
          <c:invertIfNegative val="0"/>
          <c:val>
            <c:numRef>
              <c:f>'6'!$B$18:$M$18</c:f>
              <c:numCache>
                <c:formatCode>#,##0.0</c:formatCode>
                <c:ptCount val="12"/>
                <c:pt idx="0">
                  <c:v>4395.8120000000008</c:v>
                </c:pt>
                <c:pt idx="1">
                  <c:v>4365.7590000000018</c:v>
                </c:pt>
                <c:pt idx="2">
                  <c:v>4365.7590000000018</c:v>
                </c:pt>
                <c:pt idx="3">
                  <c:v>4371.327000000002</c:v>
                </c:pt>
                <c:pt idx="4">
                  <c:v>4371.327000000002</c:v>
                </c:pt>
                <c:pt idx="5">
                  <c:v>4371.327000000002</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3EA5-4EF7-A850-C3965CBDC814}"/>
            </c:ext>
          </c:extLst>
        </c:ser>
        <c:ser>
          <c:idx val="12"/>
          <c:order val="12"/>
          <c:tx>
            <c:strRef>
              <c:f>'6'!$A$19</c:f>
              <c:strCache>
                <c:ptCount val="1"/>
                <c:pt idx="0">
                  <c:v>Ústecký kraj (ULK)</c:v>
                </c:pt>
              </c:strCache>
            </c:strRef>
          </c:tx>
          <c:invertIfNegative val="0"/>
          <c:val>
            <c:numRef>
              <c:f>'6'!$B$19:$M$19</c:f>
              <c:numCache>
                <c:formatCode>#,##0.0</c:formatCode>
                <c:ptCount val="12"/>
                <c:pt idx="0">
                  <c:v>10487.069999999994</c:v>
                </c:pt>
                <c:pt idx="1">
                  <c:v>10487.069999999994</c:v>
                </c:pt>
                <c:pt idx="2">
                  <c:v>10487.069999999994</c:v>
                </c:pt>
                <c:pt idx="3">
                  <c:v>10483.797999999995</c:v>
                </c:pt>
                <c:pt idx="4">
                  <c:v>10475.657999999996</c:v>
                </c:pt>
                <c:pt idx="5">
                  <c:v>10475.595999999996</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3EA5-4EF7-A850-C3965CBDC814}"/>
            </c:ext>
          </c:extLst>
        </c:ser>
        <c:ser>
          <c:idx val="13"/>
          <c:order val="13"/>
          <c:tx>
            <c:strRef>
              <c:f>'6'!$A$20</c:f>
              <c:strCache>
                <c:ptCount val="1"/>
                <c:pt idx="0">
                  <c:v>Zlínský kraj (ZLK)</c:v>
                </c:pt>
              </c:strCache>
            </c:strRef>
          </c:tx>
          <c:invertIfNegative val="0"/>
          <c:val>
            <c:numRef>
              <c:f>'6'!$B$20:$M$20</c:f>
              <c:numCache>
                <c:formatCode>#,##0.0</c:formatCode>
                <c:ptCount val="12"/>
                <c:pt idx="0">
                  <c:v>1429.8379999999995</c:v>
                </c:pt>
                <c:pt idx="1">
                  <c:v>1425.9279999999992</c:v>
                </c:pt>
                <c:pt idx="2">
                  <c:v>1425.9279999999992</c:v>
                </c:pt>
                <c:pt idx="3">
                  <c:v>1429.8509999999994</c:v>
                </c:pt>
                <c:pt idx="4">
                  <c:v>1429.8469999999993</c:v>
                </c:pt>
                <c:pt idx="5">
                  <c:v>1429.8469999999993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3EA5-4EF7-A850-C3965CBDC814}"/>
            </c:ext>
          </c:extLst>
        </c:ser>
        <c:dLbls>
          <c:showLegendKey val="0"/>
          <c:showVal val="0"/>
          <c:showCatName val="0"/>
          <c:showSerName val="0"/>
          <c:showPercent val="0"/>
          <c:showBubbleSize val="0"/>
        </c:dLbls>
        <c:gapWidth val="104"/>
        <c:overlap val="100"/>
        <c:axId val="159890432"/>
        <c:axId val="159904512"/>
      </c:barChart>
      <c:catAx>
        <c:axId val="159890432"/>
        <c:scaling>
          <c:orientation val="minMax"/>
        </c:scaling>
        <c:delete val="0"/>
        <c:axPos val="b"/>
        <c:majorTickMark val="none"/>
        <c:minorTickMark val="none"/>
        <c:tickLblPos val="nextTo"/>
        <c:txPr>
          <a:bodyPr/>
          <a:lstStyle/>
          <a:p>
            <a:pPr>
              <a:defRPr sz="900"/>
            </a:pPr>
            <a:endParaRPr lang="cs-CZ"/>
          </a:p>
        </c:txPr>
        <c:crossAx val="159904512"/>
        <c:crosses val="autoZero"/>
        <c:auto val="1"/>
        <c:lblAlgn val="ctr"/>
        <c:lblOffset val="100"/>
        <c:noMultiLvlLbl val="0"/>
      </c:catAx>
      <c:valAx>
        <c:axId val="159904512"/>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598904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'7.1'!$A$8</c:f>
              <c:strCache>
                <c:ptCount val="1"/>
                <c:pt idx="0">
                  <c:v>Průmysl</c:v>
                </c:pt>
              </c:strCache>
            </c:strRef>
          </c:tx>
          <c:invertIfNegative val="0"/>
          <c:val>
            <c:numRef>
              <c:f>'7.1'!$B$8:$M$8</c:f>
              <c:numCache>
                <c:formatCode>#,##0.0</c:formatCode>
                <c:ptCount val="12"/>
                <c:pt idx="0">
                  <c:v>2701.0124346045832</c:v>
                </c:pt>
                <c:pt idx="1">
                  <c:v>2238.7334015117858</c:v>
                </c:pt>
                <c:pt idx="2">
                  <c:v>2147.6189026502984</c:v>
                </c:pt>
                <c:pt idx="3">
                  <c:v>1521.5017039999998</c:v>
                </c:pt>
                <c:pt idx="4">
                  <c:v>1328.879259</c:v>
                </c:pt>
                <c:pt idx="5">
                  <c:v>1132.520323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7C1F-4072-8F38-F3F936862C18}"/>
            </c:ext>
          </c:extLst>
        </c:ser>
        <c:ser>
          <c:idx val="1"/>
          <c:order val="1"/>
          <c:tx>
            <c:strRef>
              <c:f>'7.1'!$A$9</c:f>
              <c:strCache>
                <c:ptCount val="1"/>
                <c:pt idx="0">
                  <c:v>Energetika</c:v>
                </c:pt>
              </c:strCache>
            </c:strRef>
          </c:tx>
          <c:invertIfNegative val="0"/>
          <c:val>
            <c:numRef>
              <c:f>'7.1'!$B$9:$M$9</c:f>
              <c:numCache>
                <c:formatCode>#,##0.0</c:formatCode>
                <c:ptCount val="12"/>
                <c:pt idx="0">
                  <c:v>330.45049500000005</c:v>
                </c:pt>
                <c:pt idx="1">
                  <c:v>275.24205000000001</c:v>
                </c:pt>
                <c:pt idx="2">
                  <c:v>294.66894400000001</c:v>
                </c:pt>
                <c:pt idx="3">
                  <c:v>205.82941599999998</c:v>
                </c:pt>
                <c:pt idx="4">
                  <c:v>154.84795400000002</c:v>
                </c:pt>
                <c:pt idx="5">
                  <c:v>91.035440000000008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7C1F-4072-8F38-F3F936862C18}"/>
            </c:ext>
          </c:extLst>
        </c:ser>
        <c:ser>
          <c:idx val="2"/>
          <c:order val="2"/>
          <c:tx>
            <c:strRef>
              <c:f>'7.1'!$A$10</c:f>
              <c:strCache>
                <c:ptCount val="1"/>
                <c:pt idx="0">
                  <c:v>Doprava</c:v>
                </c:pt>
              </c:strCache>
            </c:strRef>
          </c:tx>
          <c:invertIfNegative val="0"/>
          <c:val>
            <c:numRef>
              <c:f>'7.1'!$B$10:$M$10</c:f>
              <c:numCache>
                <c:formatCode>#,##0.0</c:formatCode>
                <c:ptCount val="12"/>
                <c:pt idx="0">
                  <c:v>124.41404</c:v>
                </c:pt>
                <c:pt idx="1">
                  <c:v>96.128088000000005</c:v>
                </c:pt>
                <c:pt idx="2">
                  <c:v>91.643703000000002</c:v>
                </c:pt>
                <c:pt idx="3">
                  <c:v>52.817470999999998</c:v>
                </c:pt>
                <c:pt idx="4">
                  <c:v>27.706419</c:v>
                </c:pt>
                <c:pt idx="5">
                  <c:v>7.8103320000000007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7C1F-4072-8F38-F3F936862C18}"/>
            </c:ext>
          </c:extLst>
        </c:ser>
        <c:ser>
          <c:idx val="3"/>
          <c:order val="3"/>
          <c:tx>
            <c:strRef>
              <c:f>'7.1'!$A$11</c:f>
              <c:strCache>
                <c:ptCount val="1"/>
                <c:pt idx="0">
                  <c:v>Stavebnictví</c:v>
                </c:pt>
              </c:strCache>
            </c:strRef>
          </c:tx>
          <c:invertIfNegative val="0"/>
          <c:val>
            <c:numRef>
              <c:f>'7.1'!$B$11:$M$11</c:f>
              <c:numCache>
                <c:formatCode>#,##0.0</c:formatCode>
                <c:ptCount val="12"/>
                <c:pt idx="0">
                  <c:v>50.826094999999988</c:v>
                </c:pt>
                <c:pt idx="1">
                  <c:v>36.628519999999988</c:v>
                </c:pt>
                <c:pt idx="2">
                  <c:v>33.990953999999995</c:v>
                </c:pt>
                <c:pt idx="3">
                  <c:v>19.449276999999995</c:v>
                </c:pt>
                <c:pt idx="4">
                  <c:v>11.872623000000003</c:v>
                </c:pt>
                <c:pt idx="5">
                  <c:v>8.5648750000000007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7C1F-4072-8F38-F3F936862C18}"/>
            </c:ext>
          </c:extLst>
        </c:ser>
        <c:ser>
          <c:idx val="4"/>
          <c:order val="4"/>
          <c:tx>
            <c:strRef>
              <c:f>'7.1'!$A$12</c:f>
              <c:strCache>
                <c:ptCount val="1"/>
                <c:pt idx="0">
                  <c:v>Zemědělství a lesnictví</c:v>
                </c:pt>
              </c:strCache>
            </c:strRef>
          </c:tx>
          <c:invertIfNegative val="0"/>
          <c:val>
            <c:numRef>
              <c:f>'7.1'!$B$12:$M$12</c:f>
              <c:numCache>
                <c:formatCode>#,##0.0</c:formatCode>
                <c:ptCount val="12"/>
                <c:pt idx="0">
                  <c:v>41.980723000000005</c:v>
                </c:pt>
                <c:pt idx="1">
                  <c:v>46.060396999999995</c:v>
                </c:pt>
                <c:pt idx="2">
                  <c:v>47.744917000000001</c:v>
                </c:pt>
                <c:pt idx="3">
                  <c:v>28.758564999999997</c:v>
                </c:pt>
                <c:pt idx="4">
                  <c:v>23.107972999999998</c:v>
                </c:pt>
                <c:pt idx="5">
                  <c:v>17.162200000000006</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7C1F-4072-8F38-F3F936862C18}"/>
            </c:ext>
          </c:extLst>
        </c:ser>
        <c:ser>
          <c:idx val="5"/>
          <c:order val="5"/>
          <c:tx>
            <c:strRef>
              <c:f>'7.1'!$A$13</c:f>
              <c:strCache>
                <c:ptCount val="1"/>
                <c:pt idx="0">
                  <c:v>Domácnosti</c:v>
                </c:pt>
              </c:strCache>
            </c:strRef>
          </c:tx>
          <c:invertIfNegative val="0"/>
          <c:val>
            <c:numRef>
              <c:f>'7.1'!$B$13:$M$13</c:f>
              <c:numCache>
                <c:formatCode>#,##0.0</c:formatCode>
                <c:ptCount val="12"/>
                <c:pt idx="0">
                  <c:v>5238.3117107595008</c:v>
                </c:pt>
                <c:pt idx="1">
                  <c:v>4068.1445078124875</c:v>
                </c:pt>
                <c:pt idx="2">
                  <c:v>3933.4417446043253</c:v>
                </c:pt>
                <c:pt idx="3">
                  <c:v>2514.9105189999996</c:v>
                </c:pt>
                <c:pt idx="4">
                  <c:v>1992.9196479999998</c:v>
                </c:pt>
                <c:pt idx="5">
                  <c:v>982.48503499999981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7C1F-4072-8F38-F3F936862C18}"/>
            </c:ext>
          </c:extLst>
        </c:ser>
        <c:ser>
          <c:idx val="6"/>
          <c:order val="6"/>
          <c:tx>
            <c:strRef>
              <c:f>'7.1'!$A$14</c:f>
              <c:strCache>
                <c:ptCount val="1"/>
                <c:pt idx="0">
                  <c:v>Obchod, služby, školství, zdravotnictví</c:v>
                </c:pt>
              </c:strCache>
            </c:strRef>
          </c:tx>
          <c:invertIfNegative val="0"/>
          <c:val>
            <c:numRef>
              <c:f>'7.1'!$B$14:$M$14</c:f>
              <c:numCache>
                <c:formatCode>#,##0.0</c:formatCode>
                <c:ptCount val="12"/>
                <c:pt idx="0">
                  <c:v>3084.2602063021654</c:v>
                </c:pt>
                <c:pt idx="1">
                  <c:v>2386.9985099772348</c:v>
                </c:pt>
                <c:pt idx="2">
                  <c:v>2184.2667734629467</c:v>
                </c:pt>
                <c:pt idx="3">
                  <c:v>1237.5888430000014</c:v>
                </c:pt>
                <c:pt idx="4">
                  <c:v>939.17133000000024</c:v>
                </c:pt>
                <c:pt idx="5">
                  <c:v>447.45487999999995</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7C1F-4072-8F38-F3F936862C18}"/>
            </c:ext>
          </c:extLst>
        </c:ser>
        <c:ser>
          <c:idx val="7"/>
          <c:order val="7"/>
          <c:tx>
            <c:strRef>
              <c:f>'7.1'!$A$15</c:f>
              <c:strCache>
                <c:ptCount val="1"/>
                <c:pt idx="0">
                  <c:v>Ostatní</c:v>
                </c:pt>
              </c:strCache>
            </c:strRef>
          </c:tx>
          <c:invertIfNegative val="0"/>
          <c:val>
            <c:numRef>
              <c:f>'7.1'!$B$15:$M$15</c:f>
              <c:numCache>
                <c:formatCode>#,##0.0</c:formatCode>
                <c:ptCount val="12"/>
                <c:pt idx="0">
                  <c:v>296.31400299999996</c:v>
                </c:pt>
                <c:pt idx="1">
                  <c:v>225.34346299999999</c:v>
                </c:pt>
                <c:pt idx="2">
                  <c:v>194.893303</c:v>
                </c:pt>
                <c:pt idx="3">
                  <c:v>103.26762699999999</c:v>
                </c:pt>
                <c:pt idx="4">
                  <c:v>66.606024000000005</c:v>
                </c:pt>
                <c:pt idx="5">
                  <c:v>32.798040999999998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7C1F-4072-8F38-F3F936862C18}"/>
            </c:ext>
          </c:extLst>
        </c:ser>
        <c:dLbls>
          <c:showLegendKey val="0"/>
          <c:showVal val="0"/>
          <c:showCatName val="0"/>
          <c:showSerName val="0"/>
          <c:showPercent val="0"/>
          <c:showBubbleSize val="0"/>
        </c:dLbls>
        <c:gapWidth val="150"/>
        <c:overlap val="100"/>
        <c:axId val="151426176"/>
        <c:axId val="151427712"/>
      </c:barChart>
      <c:catAx>
        <c:axId val="151426176"/>
        <c:scaling>
          <c:orientation val="minMax"/>
        </c:scaling>
        <c:delete val="0"/>
        <c:axPos val="b"/>
        <c:majorTickMark val="none"/>
        <c:minorTickMark val="none"/>
        <c:tickLblPos val="nextTo"/>
        <c:txPr>
          <a:bodyPr/>
          <a:lstStyle/>
          <a:p>
            <a:pPr>
              <a:defRPr sz="800"/>
            </a:pPr>
            <a:endParaRPr lang="cs-CZ"/>
          </a:p>
        </c:txPr>
        <c:crossAx val="151427712"/>
        <c:crosses val="autoZero"/>
        <c:auto val="1"/>
        <c:lblAlgn val="ctr"/>
        <c:lblOffset val="100"/>
        <c:noMultiLvlLbl val="0"/>
      </c:catAx>
      <c:valAx>
        <c:axId val="1514277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1426176"/>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'7.1'!$O$8</c:f>
              <c:strCache>
                <c:ptCount val="1"/>
              </c:strCache>
            </c:strRef>
          </c:tx>
          <c:invertIfNegative val="0"/>
          <c:cat>
            <c:numRef>
              <c:f>'7.1'!$P$7</c:f>
              <c:numCache>
                <c:formatCode>General</c:formatCode>
                <c:ptCount val="1"/>
              </c:numCache>
            </c:numRef>
          </c:cat>
          <c:val>
            <c:numRef>
              <c:f>'7.1'!$P$8</c:f>
              <c:numCache>
                <c:formatCode>0%</c:formatCode>
                <c:ptCount val="1"/>
              </c:numCache>
            </c:numRef>
          </c:val>
          <c:extLst xmlns:c16r2="http://schemas.microsoft.com/office/drawing/2015/06/chart">
            <c:ext xmlns:c16="http://schemas.microsoft.com/office/drawing/2014/chart" uri="{C3380CC4-5D6E-409C-BE32-E72D297353CC}">
              <c16:uniqueId val="{00000000-2CA0-49FC-8D6B-6F5D32070100}"/>
            </c:ext>
          </c:extLst>
        </c:ser>
        <c:ser>
          <c:idx val="1"/>
          <c:order val="1"/>
          <c:tx>
            <c:strRef>
              <c:f>'7.1'!$O$9</c:f>
              <c:strCache>
                <c:ptCount val="1"/>
              </c:strCache>
            </c:strRef>
          </c:tx>
          <c:invertIfNegative val="0"/>
          <c:cat>
            <c:numRef>
              <c:f>'7.1'!$P$7</c:f>
              <c:numCache>
                <c:formatCode>General</c:formatCode>
                <c:ptCount val="1"/>
              </c:numCache>
            </c:numRef>
          </c:cat>
          <c:val>
            <c:numRef>
              <c:f>'7.1'!$P$9</c:f>
              <c:numCache>
                <c:formatCode>0%</c:formatCode>
                <c:ptCount val="1"/>
              </c:numCache>
            </c:numRef>
          </c:val>
          <c:extLst xmlns:c16r2="http://schemas.microsoft.com/office/drawing/2015/06/chart">
            <c:ext xmlns:c16="http://schemas.microsoft.com/office/drawing/2014/chart" uri="{C3380CC4-5D6E-409C-BE32-E72D297353CC}">
              <c16:uniqueId val="{00000001-2CA0-49FC-8D6B-6F5D32070100}"/>
            </c:ext>
          </c:extLst>
        </c:ser>
        <c:ser>
          <c:idx val="2"/>
          <c:order val="2"/>
          <c:tx>
            <c:strRef>
              <c:f>'7.1'!$O$10</c:f>
              <c:strCache>
                <c:ptCount val="1"/>
              </c:strCache>
            </c:strRef>
          </c:tx>
          <c:invertIfNegative val="0"/>
          <c:cat>
            <c:numRef>
              <c:f>'7.1'!$P$7</c:f>
              <c:numCache>
                <c:formatCode>General</c:formatCode>
                <c:ptCount val="1"/>
              </c:numCache>
            </c:numRef>
          </c:cat>
          <c:val>
            <c:numRef>
              <c:f>'7.1'!$P$10</c:f>
              <c:numCache>
                <c:formatCode>0%</c:formatCode>
                <c:ptCount val="1"/>
              </c:numCache>
            </c:numRef>
          </c:val>
          <c:extLst xmlns:c16r2="http://schemas.microsoft.com/office/drawing/2015/06/chart">
            <c:ext xmlns:c16="http://schemas.microsoft.com/office/drawing/2014/chart" uri="{C3380CC4-5D6E-409C-BE32-E72D297353CC}">
              <c16:uniqueId val="{00000002-2CA0-49FC-8D6B-6F5D32070100}"/>
            </c:ext>
          </c:extLst>
        </c:ser>
        <c:ser>
          <c:idx val="3"/>
          <c:order val="3"/>
          <c:tx>
            <c:strRef>
              <c:f>'7.1'!$O$11</c:f>
              <c:strCache>
                <c:ptCount val="1"/>
              </c:strCache>
            </c:strRef>
          </c:tx>
          <c:invertIfNegative val="0"/>
          <c:cat>
            <c:numRef>
              <c:f>'7.1'!$P$7</c:f>
              <c:numCache>
                <c:formatCode>General</c:formatCode>
                <c:ptCount val="1"/>
              </c:numCache>
            </c:numRef>
          </c:cat>
          <c:val>
            <c:numRef>
              <c:f>'7.1'!$P$11</c:f>
              <c:numCache>
                <c:formatCode>0%</c:formatCode>
                <c:ptCount val="1"/>
              </c:numCache>
            </c:numRef>
          </c:val>
          <c:extLst xmlns:c16r2="http://schemas.microsoft.com/office/drawing/2015/06/chart">
            <c:ext xmlns:c16="http://schemas.microsoft.com/office/drawing/2014/chart" uri="{C3380CC4-5D6E-409C-BE32-E72D297353CC}">
              <c16:uniqueId val="{00000003-2CA0-49FC-8D6B-6F5D32070100}"/>
            </c:ext>
          </c:extLst>
        </c:ser>
        <c:ser>
          <c:idx val="4"/>
          <c:order val="4"/>
          <c:tx>
            <c:strRef>
              <c:f>'7.1'!$O$12</c:f>
              <c:strCache>
                <c:ptCount val="1"/>
              </c:strCache>
            </c:strRef>
          </c:tx>
          <c:invertIfNegative val="0"/>
          <c:cat>
            <c:numRef>
              <c:f>'7.1'!$P$7</c:f>
              <c:numCache>
                <c:formatCode>General</c:formatCode>
                <c:ptCount val="1"/>
              </c:numCache>
            </c:numRef>
          </c:cat>
          <c:val>
            <c:numRef>
              <c:f>'7.1'!$P$12</c:f>
              <c:numCache>
                <c:formatCode>0%</c:formatCode>
                <c:ptCount val="1"/>
              </c:numCache>
            </c:numRef>
          </c:val>
          <c:extLst xmlns:c16r2="http://schemas.microsoft.com/office/drawing/2015/06/chart">
            <c:ext xmlns:c16="http://schemas.microsoft.com/office/drawing/2014/chart" uri="{C3380CC4-5D6E-409C-BE32-E72D297353CC}">
              <c16:uniqueId val="{00000004-2CA0-49FC-8D6B-6F5D32070100}"/>
            </c:ext>
          </c:extLst>
        </c:ser>
        <c:ser>
          <c:idx val="5"/>
          <c:order val="5"/>
          <c:tx>
            <c:strRef>
              <c:f>'7.1'!$O$13</c:f>
              <c:strCache>
                <c:ptCount val="1"/>
              </c:strCache>
            </c:strRef>
          </c:tx>
          <c:invertIfNegative val="0"/>
          <c:cat>
            <c:numRef>
              <c:f>'7.1'!$P$7</c:f>
              <c:numCache>
                <c:formatCode>General</c:formatCode>
                <c:ptCount val="1"/>
              </c:numCache>
            </c:numRef>
          </c:cat>
          <c:val>
            <c:numRef>
              <c:f>'7.1'!$P$13</c:f>
              <c:numCache>
                <c:formatCode>0%</c:formatCode>
                <c:ptCount val="1"/>
              </c:numCache>
            </c:numRef>
          </c:val>
          <c:extLst xmlns:c16r2="http://schemas.microsoft.com/office/drawing/2015/06/chart">
            <c:ext xmlns:c16="http://schemas.microsoft.com/office/drawing/2014/chart" uri="{C3380CC4-5D6E-409C-BE32-E72D297353CC}">
              <c16:uniqueId val="{00000005-2CA0-49FC-8D6B-6F5D32070100}"/>
            </c:ext>
          </c:extLst>
        </c:ser>
        <c:ser>
          <c:idx val="6"/>
          <c:order val="6"/>
          <c:tx>
            <c:strRef>
              <c:f>'7.1'!$O$14</c:f>
              <c:strCache>
                <c:ptCount val="1"/>
              </c:strCache>
            </c:strRef>
          </c:tx>
          <c:invertIfNegative val="0"/>
          <c:cat>
            <c:numRef>
              <c:f>'7.1'!$P$7</c:f>
              <c:numCache>
                <c:formatCode>General</c:formatCode>
                <c:ptCount val="1"/>
              </c:numCache>
            </c:numRef>
          </c:cat>
          <c:val>
            <c:numRef>
              <c:f>'7.1'!$P$14</c:f>
              <c:numCache>
                <c:formatCode>0%</c:formatCode>
                <c:ptCount val="1"/>
              </c:numCache>
            </c:numRef>
          </c:val>
          <c:extLst xmlns:c16r2="http://schemas.microsoft.com/office/drawing/2015/06/chart">
            <c:ext xmlns:c16="http://schemas.microsoft.com/office/drawing/2014/chart" uri="{C3380CC4-5D6E-409C-BE32-E72D297353CC}">
              <c16:uniqueId val="{00000006-2CA0-49FC-8D6B-6F5D32070100}"/>
            </c:ext>
          </c:extLst>
        </c:ser>
        <c:ser>
          <c:idx val="7"/>
          <c:order val="7"/>
          <c:tx>
            <c:strRef>
              <c:f>'7.1'!$O$15</c:f>
              <c:strCache>
                <c:ptCount val="1"/>
              </c:strCache>
            </c:strRef>
          </c:tx>
          <c:invertIfNegative val="0"/>
          <c:cat>
            <c:numRef>
              <c:f>'7.1'!$P$7</c:f>
              <c:numCache>
                <c:formatCode>General</c:formatCode>
                <c:ptCount val="1"/>
              </c:numCache>
            </c:numRef>
          </c:cat>
          <c:val>
            <c:numRef>
              <c:f>'7.1'!$P$15</c:f>
              <c:numCache>
                <c:formatCode>0%</c:formatCode>
                <c:ptCount val="1"/>
              </c:numCache>
            </c:numRef>
          </c:val>
          <c:extLst xmlns:c16r2="http://schemas.microsoft.com/office/drawing/2015/06/chart">
            <c:ext xmlns:c16="http://schemas.microsoft.com/office/drawing/2014/chart" uri="{C3380CC4-5D6E-409C-BE32-E72D297353CC}">
              <c16:uniqueId val="{00000007-2CA0-49FC-8D6B-6F5D32070100}"/>
            </c:ext>
          </c:extLst>
        </c:ser>
        <c:dLbls>
          <c:showLegendKey val="0"/>
          <c:showVal val="0"/>
          <c:showCatName val="0"/>
          <c:showSerName val="0"/>
          <c:showPercent val="0"/>
          <c:showBubbleSize val="0"/>
        </c:dLbls>
        <c:gapWidth val="150"/>
        <c:axId val="160205824"/>
        <c:axId val="160301824"/>
      </c:barChart>
      <c:catAx>
        <c:axId val="160205824"/>
        <c:scaling>
          <c:orientation val="minMax"/>
        </c:scaling>
        <c:delete val="1"/>
        <c:axPos val="b"/>
        <c:numFmt formatCode="General" sourceLinked="1"/>
        <c:majorTickMark val="out"/>
        <c:minorTickMark val="none"/>
        <c:tickLblPos val="nextTo"/>
        <c:crossAx val="160301824"/>
        <c:crosses val="autoZero"/>
        <c:auto val="1"/>
        <c:lblAlgn val="ctr"/>
        <c:lblOffset val="100"/>
        <c:noMultiLvlLbl val="0"/>
      </c:catAx>
      <c:valAx>
        <c:axId val="160301824"/>
        <c:scaling>
          <c:orientation val="minMax"/>
        </c:scaling>
        <c:delete val="1"/>
        <c:axPos val="l"/>
        <c:numFmt formatCode="0%" sourceLinked="1"/>
        <c:majorTickMark val="out"/>
        <c:minorTickMark val="none"/>
        <c:tickLblPos val="nextTo"/>
        <c:crossAx val="16020582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41.829133999999996</c:v>
                </c:pt>
                <c:pt idx="1">
                  <c:v>162.73236100000008</c:v>
                </c:pt>
                <c:pt idx="2">
                  <c:v>64.584450000000004</c:v>
                </c:pt>
                <c:pt idx="3">
                  <c:v>25.887362</c:v>
                </c:pt>
                <c:pt idx="4">
                  <c:v>10.530365000000002</c:v>
                </c:pt>
                <c:pt idx="5">
                  <c:v>157.71158199999996</c:v>
                </c:pt>
                <c:pt idx="6">
                  <c:v>32.064685999999995</c:v>
                </c:pt>
                <c:pt idx="7">
                  <c:v>1027.393075</c:v>
                </c:pt>
                <c:pt idx="8">
                  <c:v>105.81156200000002</c:v>
                </c:pt>
                <c:pt idx="9">
                  <c:v>63.733867000000004</c:v>
                </c:pt>
                <c:pt idx="10">
                  <c:v>181.51648900000001</c:v>
                </c:pt>
                <c:pt idx="11">
                  <c:v>894.89023499999996</c:v>
                </c:pt>
                <c:pt idx="12">
                  <c:v>882.82795999999996</c:v>
                </c:pt>
                <c:pt idx="13">
                  <c:v>331.38815799999998</c:v>
                </c:pt>
              </c:numCache>
            </c:numRef>
          </c:val>
          <c:extLst xmlns:c16r2="http://schemas.microsoft.com/office/drawing/2015/06/chart">
            <c:ext xmlns:c16="http://schemas.microsoft.com/office/drawing/2014/chart" uri="{C3380CC4-5D6E-409C-BE32-E72D297353CC}">
              <c16:uniqueId val="{00000000-155A-4DE5-9A4F-DB5C30FE6042}"/>
            </c:ext>
          </c:extLst>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3.6745499999999995</c:v>
                </c:pt>
                <c:pt idx="1">
                  <c:v>2.97763</c:v>
                </c:pt>
                <c:pt idx="2">
                  <c:v>0.70849000000000006</c:v>
                </c:pt>
                <c:pt idx="3">
                  <c:v>50.51437</c:v>
                </c:pt>
                <c:pt idx="4">
                  <c:v>7.0222499999999997</c:v>
                </c:pt>
                <c:pt idx="5">
                  <c:v>84.23454000000001</c:v>
                </c:pt>
                <c:pt idx="6">
                  <c:v>0.76500000000000001</c:v>
                </c:pt>
                <c:pt idx="7">
                  <c:v>135.590688</c:v>
                </c:pt>
                <c:pt idx="8">
                  <c:v>1.2753990000000002</c:v>
                </c:pt>
                <c:pt idx="9">
                  <c:v>0.69799999999999995</c:v>
                </c:pt>
                <c:pt idx="10">
                  <c:v>0</c:v>
                </c:pt>
                <c:pt idx="11">
                  <c:v>70.833416</c:v>
                </c:pt>
                <c:pt idx="12">
                  <c:v>92.677623000000011</c:v>
                </c:pt>
                <c:pt idx="13">
                  <c:v>0.74085400000000001</c:v>
                </c:pt>
              </c:numCache>
            </c:numRef>
          </c:val>
          <c:extLst xmlns:c16r2="http://schemas.microsoft.com/office/drawing/2015/06/chart">
            <c:ext xmlns:c16="http://schemas.microsoft.com/office/drawing/2014/chart" uri="{C3380CC4-5D6E-409C-BE32-E72D297353CC}">
              <c16:uniqueId val="{00000001-155A-4DE5-9A4F-DB5C30FE6042}"/>
            </c:ext>
          </c:extLst>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34.604742999999999</c:v>
                </c:pt>
                <c:pt idx="1">
                  <c:v>4.9745560000000006</c:v>
                </c:pt>
                <c:pt idx="2">
                  <c:v>5.8000000000000003E-2</c:v>
                </c:pt>
                <c:pt idx="3">
                  <c:v>2.1248459999999998</c:v>
                </c:pt>
                <c:pt idx="4">
                  <c:v>0.27272000000000002</c:v>
                </c:pt>
                <c:pt idx="5">
                  <c:v>2.5048000000000004</c:v>
                </c:pt>
                <c:pt idx="6">
                  <c:v>0.64800000000000002</c:v>
                </c:pt>
                <c:pt idx="7">
                  <c:v>5.8877670000000002</c:v>
                </c:pt>
                <c:pt idx="8">
                  <c:v>0.11749999999999999</c:v>
                </c:pt>
                <c:pt idx="9">
                  <c:v>7.2310000000000008</c:v>
                </c:pt>
                <c:pt idx="10">
                  <c:v>2.7627600000000001</c:v>
                </c:pt>
                <c:pt idx="11">
                  <c:v>3.8692600000000001</c:v>
                </c:pt>
                <c:pt idx="12">
                  <c:v>20.583919999999999</c:v>
                </c:pt>
                <c:pt idx="13">
                  <c:v>2.69435</c:v>
                </c:pt>
              </c:numCache>
            </c:numRef>
          </c:val>
          <c:extLst xmlns:c16r2="http://schemas.microsoft.com/office/drawing/2015/06/chart">
            <c:ext xmlns:c16="http://schemas.microsoft.com/office/drawing/2014/chart" uri="{C3380CC4-5D6E-409C-BE32-E72D297353CC}">
              <c16:uniqueId val="{00000002-155A-4DE5-9A4F-DB5C30FE6042}"/>
            </c:ext>
          </c:extLst>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5.8048769999999994</c:v>
                </c:pt>
                <c:pt idx="1">
                  <c:v>0.87760000000000016</c:v>
                </c:pt>
                <c:pt idx="2">
                  <c:v>9.2999999999999999E-2</c:v>
                </c:pt>
                <c:pt idx="3">
                  <c:v>2.302127</c:v>
                </c:pt>
                <c:pt idx="4">
                  <c:v>0.34616999999999998</c:v>
                </c:pt>
                <c:pt idx="5">
                  <c:v>1.1191</c:v>
                </c:pt>
                <c:pt idx="6">
                  <c:v>0.58689999999999998</c:v>
                </c:pt>
                <c:pt idx="7">
                  <c:v>10.482667000000001</c:v>
                </c:pt>
                <c:pt idx="8">
                  <c:v>1.945802</c:v>
                </c:pt>
                <c:pt idx="9">
                  <c:v>3.6294430000000002</c:v>
                </c:pt>
                <c:pt idx="10">
                  <c:v>0.30562</c:v>
                </c:pt>
                <c:pt idx="11">
                  <c:v>8.7351660000000013</c:v>
                </c:pt>
                <c:pt idx="12">
                  <c:v>1.1757739999999999</c:v>
                </c:pt>
                <c:pt idx="13">
                  <c:v>2.482529</c:v>
                </c:pt>
              </c:numCache>
            </c:numRef>
          </c:val>
          <c:extLst xmlns:c16r2="http://schemas.microsoft.com/office/drawing/2015/06/chart">
            <c:ext xmlns:c16="http://schemas.microsoft.com/office/drawing/2014/chart" uri="{C3380CC4-5D6E-409C-BE32-E72D297353CC}">
              <c16:uniqueId val="{00000003-155A-4DE5-9A4F-DB5C30FE6042}"/>
            </c:ext>
          </c:extLst>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0.73943499999999995</c:v>
                </c:pt>
                <c:pt idx="1">
                  <c:v>3.7005400000000002</c:v>
                </c:pt>
                <c:pt idx="2">
                  <c:v>5.5584370000000005</c:v>
                </c:pt>
                <c:pt idx="3">
                  <c:v>1.68103</c:v>
                </c:pt>
                <c:pt idx="4">
                  <c:v>12.002097000000001</c:v>
                </c:pt>
                <c:pt idx="5">
                  <c:v>0.13700000000000001</c:v>
                </c:pt>
                <c:pt idx="6">
                  <c:v>2.6637</c:v>
                </c:pt>
                <c:pt idx="7">
                  <c:v>6.0999999999999999E-2</c:v>
                </c:pt>
                <c:pt idx="8">
                  <c:v>0.27728399999999997</c:v>
                </c:pt>
                <c:pt idx="9">
                  <c:v>10.937420000000001</c:v>
                </c:pt>
                <c:pt idx="10">
                  <c:v>6.4745700000000008</c:v>
                </c:pt>
                <c:pt idx="11">
                  <c:v>3.332665</c:v>
                </c:pt>
                <c:pt idx="12">
                  <c:v>18.2468</c:v>
                </c:pt>
                <c:pt idx="13">
                  <c:v>3.2167600000000003</c:v>
                </c:pt>
              </c:numCache>
            </c:numRef>
          </c:val>
          <c:extLst xmlns:c16r2="http://schemas.microsoft.com/office/drawing/2015/06/chart">
            <c:ext xmlns:c16="http://schemas.microsoft.com/office/drawing/2014/chart" uri="{C3380CC4-5D6E-409C-BE32-E72D297353CC}">
              <c16:uniqueId val="{00000004-155A-4DE5-9A4F-DB5C30FE6042}"/>
            </c:ext>
          </c:extLst>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1092.9125210000002</c:v>
                </c:pt>
                <c:pt idx="1">
                  <c:v>334.14498300000008</c:v>
                </c:pt>
                <c:pt idx="2">
                  <c:v>437.12490699999995</c:v>
                </c:pt>
                <c:pt idx="3">
                  <c:v>271.23299299999996</c:v>
                </c:pt>
                <c:pt idx="4">
                  <c:v>140.56685799999994</c:v>
                </c:pt>
                <c:pt idx="5">
                  <c:v>252.13727599999996</c:v>
                </c:pt>
                <c:pt idx="6">
                  <c:v>173.82271199999997</c:v>
                </c:pt>
                <c:pt idx="7">
                  <c:v>796.8461130000004</c:v>
                </c:pt>
                <c:pt idx="8">
                  <c:v>236.53207599999999</c:v>
                </c:pt>
                <c:pt idx="9">
                  <c:v>185.37650399999993</c:v>
                </c:pt>
                <c:pt idx="10">
                  <c:v>314.75910399999998</c:v>
                </c:pt>
                <c:pt idx="11">
                  <c:v>411.69917799999985</c:v>
                </c:pt>
                <c:pt idx="12">
                  <c:v>635.64160399999992</c:v>
                </c:pt>
                <c:pt idx="13">
                  <c:v>207.518373</c:v>
                </c:pt>
              </c:numCache>
            </c:numRef>
          </c:val>
          <c:extLst xmlns:c16r2="http://schemas.microsoft.com/office/drawing/2015/06/chart">
            <c:ext xmlns:c16="http://schemas.microsoft.com/office/drawing/2014/chart" uri="{C3380CC4-5D6E-409C-BE32-E72D297353CC}">
              <c16:uniqueId val="{00000005-155A-4DE5-9A4F-DB5C30FE6042}"/>
            </c:ext>
          </c:extLst>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550.40282099999979</c:v>
                </c:pt>
                <c:pt idx="1">
                  <c:v>222.72034499999992</c:v>
                </c:pt>
                <c:pt idx="2">
                  <c:v>100.76815099999997</c:v>
                </c:pt>
                <c:pt idx="3">
                  <c:v>89.835404000000025</c:v>
                </c:pt>
                <c:pt idx="4">
                  <c:v>35.778641000000007</c:v>
                </c:pt>
                <c:pt idx="5">
                  <c:v>128.60919299999998</c:v>
                </c:pt>
                <c:pt idx="6">
                  <c:v>83.403524999999988</c:v>
                </c:pt>
                <c:pt idx="7">
                  <c:v>523.75575900000001</c:v>
                </c:pt>
                <c:pt idx="8">
                  <c:v>135.83857800000007</c:v>
                </c:pt>
                <c:pt idx="9">
                  <c:v>100.45922900000001</c:v>
                </c:pt>
                <c:pt idx="10">
                  <c:v>139.81845300000001</c:v>
                </c:pt>
                <c:pt idx="11">
                  <c:v>168.84418099999999</c:v>
                </c:pt>
                <c:pt idx="12">
                  <c:v>257.31144999999998</c:v>
                </c:pt>
                <c:pt idx="13">
                  <c:v>86.669322999999977</c:v>
                </c:pt>
              </c:numCache>
            </c:numRef>
          </c:val>
          <c:extLst xmlns:c16r2="http://schemas.microsoft.com/office/drawing/2015/06/chart">
            <c:ext xmlns:c16="http://schemas.microsoft.com/office/drawing/2014/chart" uri="{C3380CC4-5D6E-409C-BE32-E72D297353CC}">
              <c16:uniqueId val="{00000006-155A-4DE5-9A4F-DB5C30FE6042}"/>
            </c:ext>
          </c:extLst>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17.564215000000004</c:v>
                </c:pt>
                <c:pt idx="1">
                  <c:v>12.535665999999999</c:v>
                </c:pt>
                <c:pt idx="2">
                  <c:v>75.891564000000017</c:v>
                </c:pt>
                <c:pt idx="3">
                  <c:v>22.092813000000007</c:v>
                </c:pt>
                <c:pt idx="4">
                  <c:v>0.23409700000000003</c:v>
                </c:pt>
                <c:pt idx="5">
                  <c:v>2.9104539999999997</c:v>
                </c:pt>
                <c:pt idx="6">
                  <c:v>2.0218719999999997</c:v>
                </c:pt>
                <c:pt idx="7">
                  <c:v>8.7038699999999984</c:v>
                </c:pt>
                <c:pt idx="8">
                  <c:v>2.00705</c:v>
                </c:pt>
                <c:pt idx="9">
                  <c:v>22.239305000000002</c:v>
                </c:pt>
                <c:pt idx="10">
                  <c:v>8.5500680000000013</c:v>
                </c:pt>
                <c:pt idx="11">
                  <c:v>2.829332</c:v>
                </c:pt>
                <c:pt idx="12">
                  <c:v>24.662981999999996</c:v>
                </c:pt>
                <c:pt idx="13">
                  <c:v>0.42840400000000001</c:v>
                </c:pt>
              </c:numCache>
            </c:numRef>
          </c:val>
          <c:extLst xmlns:c16r2="http://schemas.microsoft.com/office/drawing/2015/06/chart">
            <c:ext xmlns:c16="http://schemas.microsoft.com/office/drawing/2014/chart" uri="{C3380CC4-5D6E-409C-BE32-E72D297353CC}">
              <c16:uniqueId val="{00000007-155A-4DE5-9A4F-DB5C30FE6042}"/>
            </c:ext>
          </c:extLst>
        </c:ser>
        <c:dLbls>
          <c:showLegendKey val="0"/>
          <c:showVal val="0"/>
          <c:showCatName val="0"/>
          <c:showSerName val="0"/>
          <c:showPercent val="0"/>
          <c:showBubbleSize val="0"/>
        </c:dLbls>
        <c:gapWidth val="104"/>
        <c:overlap val="100"/>
        <c:axId val="159946624"/>
        <c:axId val="159948160"/>
      </c:barChart>
      <c:catAx>
        <c:axId val="159946624"/>
        <c:scaling>
          <c:orientation val="minMax"/>
        </c:scaling>
        <c:delete val="0"/>
        <c:axPos val="b"/>
        <c:numFmt formatCode="General" sourceLinked="0"/>
        <c:majorTickMark val="none"/>
        <c:minorTickMark val="none"/>
        <c:tickLblPos val="nextTo"/>
        <c:txPr>
          <a:bodyPr/>
          <a:lstStyle/>
          <a:p>
            <a:pPr>
              <a:defRPr sz="900"/>
            </a:pPr>
            <a:endParaRPr lang="cs-CZ"/>
          </a:p>
        </c:txPr>
        <c:crossAx val="159948160"/>
        <c:crosses val="autoZero"/>
        <c:auto val="1"/>
        <c:lblAlgn val="ctr"/>
        <c:lblOffset val="100"/>
        <c:noMultiLvlLbl val="0"/>
      </c:catAx>
      <c:valAx>
        <c:axId val="1599481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9946624"/>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54A-4C6F-B2C2-8595AF97815F}"/>
                </c:ext>
              </c:extLst>
            </c:dLbl>
            <c:dLbl>
              <c:idx val="2"/>
              <c:layout>
                <c:manualLayout>
                  <c:x val="0.1409961880276949"/>
                  <c:y val="3.9518904718138556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54A-4C6F-B2C2-8595AF97815F}"/>
                </c:ext>
              </c:extLst>
            </c:dLbl>
            <c:dLbl>
              <c:idx val="3"/>
              <c:layout>
                <c:manualLayout>
                  <c:x val="0.1275677153092942"/>
                  <c:y val="7.5444615966486162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54A-4C6F-B2C2-8595AF97815F}"/>
                </c:ext>
              </c:extLst>
            </c:dLbl>
            <c:dLbl>
              <c:idx val="4"/>
              <c:layout>
                <c:manualLayout>
                  <c:x val="0.10071103420730351"/>
                  <c:y val="0.11137145875111774"/>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54A-4C6F-B2C2-8595AF97815F}"/>
                </c:ext>
              </c:extLst>
            </c:dLbl>
            <c:dLbl>
              <c:idx val="7"/>
              <c:layout>
                <c:manualLayout>
                  <c:x val="3.3567877610867353E-3"/>
                  <c:y val="-1.4370510806595838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54A-4C6F-B2C2-8595AF97815F}"/>
                </c:ext>
              </c:extLst>
            </c:dLbl>
            <c:numFmt formatCode="0%" sourceLinked="0"/>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3982.9012860000003</c:v>
                </c:pt>
                <c:pt idx="1">
                  <c:v>451.71280999999999</c:v>
                </c:pt>
                <c:pt idx="2">
                  <c:v>88.334221999999997</c:v>
                </c:pt>
                <c:pt idx="3">
                  <c:v>39.886775</c:v>
                </c:pt>
                <c:pt idx="4">
                  <c:v>69.028738000000004</c:v>
                </c:pt>
                <c:pt idx="5">
                  <c:v>5490.3152020000007</c:v>
                </c:pt>
                <c:pt idx="6">
                  <c:v>2624.2150529999999</c:v>
                </c:pt>
                <c:pt idx="7">
                  <c:v>202.67169200000001</c:v>
                </c:pt>
              </c:numCache>
            </c:numRef>
          </c:val>
          <c:extLst xmlns:c16r2="http://schemas.microsoft.com/office/drawing/2015/06/chart">
            <c:ext xmlns:c16="http://schemas.microsoft.com/office/drawing/2014/chart" uri="{C3380CC4-5D6E-409C-BE32-E72D297353CC}">
              <c16:uniqueId val="{00000005-F54A-4C6F-B2C2-8595AF97815F}"/>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3600713557594291"/>
          <c:y val="4.3463056106571953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'8.1'!$K$29</c:f>
              <c:strCache>
                <c:ptCount val="1"/>
                <c:pt idx="0">
                  <c:v>Průmysl</c:v>
                </c:pt>
              </c:strCache>
            </c:strRef>
          </c:tx>
          <c:invertIfNegative val="0"/>
          <c:cat>
            <c:strRef>
              <c:f>'8.1'!$L$28:$N$28</c:f>
              <c:strCache>
                <c:ptCount val="3"/>
                <c:pt idx="0">
                  <c:v>Duben</c:v>
                </c:pt>
                <c:pt idx="1">
                  <c:v>Květen</c:v>
                </c:pt>
                <c:pt idx="2">
                  <c:v>Červen</c:v>
                </c:pt>
              </c:strCache>
            </c:strRef>
          </c:cat>
          <c:val>
            <c:numRef>
              <c:f>'8.1'!$L$29:$N$29</c:f>
              <c:numCache>
                <c:formatCode>#,##0.0</c:formatCode>
                <c:ptCount val="3"/>
                <c:pt idx="0">
                  <c:v>20590.653000000002</c:v>
                </c:pt>
                <c:pt idx="1">
                  <c:v>14058.965</c:v>
                </c:pt>
                <c:pt idx="2">
                  <c:v>7179.5159999999996</c:v>
                </c:pt>
              </c:numCache>
            </c:numRef>
          </c:val>
          <c:extLst xmlns:c16r2="http://schemas.microsoft.com/office/drawing/2015/06/chart">
            <c:ext xmlns:c16="http://schemas.microsoft.com/office/drawing/2014/chart" uri="{C3380CC4-5D6E-409C-BE32-E72D297353CC}">
              <c16:uniqueId val="{00000000-BF3E-470B-A43D-7FF048E5E8DF}"/>
            </c:ext>
          </c:extLst>
        </c:ser>
        <c:ser>
          <c:idx val="1"/>
          <c:order val="1"/>
          <c:tx>
            <c:strRef>
              <c:f>'8.1'!$K$30</c:f>
              <c:strCache>
                <c:ptCount val="1"/>
                <c:pt idx="0">
                  <c:v>Energetika</c:v>
                </c:pt>
              </c:strCache>
            </c:strRef>
          </c:tx>
          <c:invertIfNegative val="0"/>
          <c:cat>
            <c:strRef>
              <c:f>'8.1'!$L$28:$N$28</c:f>
              <c:strCache>
                <c:ptCount val="3"/>
                <c:pt idx="0">
                  <c:v>Duben</c:v>
                </c:pt>
                <c:pt idx="1">
                  <c:v>Květen</c:v>
                </c:pt>
                <c:pt idx="2">
                  <c:v>Červen</c:v>
                </c:pt>
              </c:strCache>
            </c:strRef>
          </c:cat>
          <c:val>
            <c:numRef>
              <c:f>'8.1'!$L$30:$N$30</c:f>
              <c:numCache>
                <c:formatCode>#,##0.0</c:formatCode>
                <c:ptCount val="3"/>
                <c:pt idx="0">
                  <c:v>1941.615</c:v>
                </c:pt>
                <c:pt idx="1">
                  <c:v>1387.8219999999999</c:v>
                </c:pt>
                <c:pt idx="2">
                  <c:v>345.113</c:v>
                </c:pt>
              </c:numCache>
            </c:numRef>
          </c:val>
          <c:extLst xmlns:c16r2="http://schemas.microsoft.com/office/drawing/2015/06/chart">
            <c:ext xmlns:c16="http://schemas.microsoft.com/office/drawing/2014/chart" uri="{C3380CC4-5D6E-409C-BE32-E72D297353CC}">
              <c16:uniqueId val="{00000001-BF3E-470B-A43D-7FF048E5E8DF}"/>
            </c:ext>
          </c:extLst>
        </c:ser>
        <c:ser>
          <c:idx val="2"/>
          <c:order val="2"/>
          <c:tx>
            <c:strRef>
              <c:f>'8.1'!$K$31</c:f>
              <c:strCache>
                <c:ptCount val="1"/>
                <c:pt idx="0">
                  <c:v>Doprava</c:v>
                </c:pt>
              </c:strCache>
            </c:strRef>
          </c:tx>
          <c:invertIfNegative val="0"/>
          <c:cat>
            <c:strRef>
              <c:f>'8.1'!$L$28:$N$28</c:f>
              <c:strCache>
                <c:ptCount val="3"/>
                <c:pt idx="0">
                  <c:v>Duben</c:v>
                </c:pt>
                <c:pt idx="1">
                  <c:v>Květen</c:v>
                </c:pt>
                <c:pt idx="2">
                  <c:v>Červen</c:v>
                </c:pt>
              </c:strCache>
            </c:strRef>
          </c:cat>
          <c:val>
            <c:numRef>
              <c:f>'8.1'!$L$31:$N$31</c:f>
              <c:numCache>
                <c:formatCode>#,##0.0</c:formatCode>
                <c:ptCount val="3"/>
                <c:pt idx="0">
                  <c:v>20508.448</c:v>
                </c:pt>
                <c:pt idx="1">
                  <c:v>11291.625</c:v>
                </c:pt>
                <c:pt idx="2">
                  <c:v>2804.67</c:v>
                </c:pt>
              </c:numCache>
            </c:numRef>
          </c:val>
          <c:extLst xmlns:c16r2="http://schemas.microsoft.com/office/drawing/2015/06/chart">
            <c:ext xmlns:c16="http://schemas.microsoft.com/office/drawing/2014/chart" uri="{C3380CC4-5D6E-409C-BE32-E72D297353CC}">
              <c16:uniqueId val="{00000002-BF3E-470B-A43D-7FF048E5E8DF}"/>
            </c:ext>
          </c:extLst>
        </c:ser>
        <c:ser>
          <c:idx val="3"/>
          <c:order val="3"/>
          <c:tx>
            <c:strRef>
              <c:f>'8.1'!$K$32</c:f>
              <c:strCache>
                <c:ptCount val="1"/>
                <c:pt idx="0">
                  <c:v>Stavebnictví</c:v>
                </c:pt>
              </c:strCache>
            </c:strRef>
          </c:tx>
          <c:invertIfNegative val="0"/>
          <c:cat>
            <c:strRef>
              <c:f>'8.1'!$L$28:$N$28</c:f>
              <c:strCache>
                <c:ptCount val="3"/>
                <c:pt idx="0">
                  <c:v>Duben</c:v>
                </c:pt>
                <c:pt idx="1">
                  <c:v>Květen</c:v>
                </c:pt>
                <c:pt idx="2">
                  <c:v>Červen</c:v>
                </c:pt>
              </c:strCache>
            </c:strRef>
          </c:cat>
          <c:val>
            <c:numRef>
              <c:f>'8.1'!$L$32:$N$32</c:f>
              <c:numCache>
                <c:formatCode>#,##0.0</c:formatCode>
                <c:ptCount val="3"/>
                <c:pt idx="0">
                  <c:v>2976.7469999999998</c:v>
                </c:pt>
                <c:pt idx="1">
                  <c:v>1992.404</c:v>
                </c:pt>
                <c:pt idx="2">
                  <c:v>835.726</c:v>
                </c:pt>
              </c:numCache>
            </c:numRef>
          </c:val>
          <c:extLst xmlns:c16r2="http://schemas.microsoft.com/office/drawing/2015/06/chart">
            <c:ext xmlns:c16="http://schemas.microsoft.com/office/drawing/2014/chart" uri="{C3380CC4-5D6E-409C-BE32-E72D297353CC}">
              <c16:uniqueId val="{00000003-BF3E-470B-A43D-7FF048E5E8DF}"/>
            </c:ext>
          </c:extLst>
        </c:ser>
        <c:ser>
          <c:idx val="4"/>
          <c:order val="4"/>
          <c:tx>
            <c:strRef>
              <c:f>'8.1'!$K$33</c:f>
              <c:strCache>
                <c:ptCount val="1"/>
                <c:pt idx="0">
                  <c:v>Zemědělství a lesnictví</c:v>
                </c:pt>
              </c:strCache>
            </c:strRef>
          </c:tx>
          <c:invertIfNegative val="0"/>
          <c:cat>
            <c:strRef>
              <c:f>'8.1'!$L$28:$N$28</c:f>
              <c:strCache>
                <c:ptCount val="3"/>
                <c:pt idx="0">
                  <c:v>Duben</c:v>
                </c:pt>
                <c:pt idx="1">
                  <c:v>Květen</c:v>
                </c:pt>
                <c:pt idx="2">
                  <c:v>Červen</c:v>
                </c:pt>
              </c:strCache>
            </c:strRef>
          </c:cat>
          <c:val>
            <c:numRef>
              <c:f>'8.1'!$L$33:$N$33</c:f>
              <c:numCache>
                <c:formatCode>#,##0.0</c:formatCode>
                <c:ptCount val="3"/>
                <c:pt idx="0">
                  <c:v>447.351</c:v>
                </c:pt>
                <c:pt idx="1">
                  <c:v>196.02699999999999</c:v>
                </c:pt>
                <c:pt idx="2">
                  <c:v>96.057000000000002</c:v>
                </c:pt>
              </c:numCache>
            </c:numRef>
          </c:val>
          <c:extLst xmlns:c16r2="http://schemas.microsoft.com/office/drawing/2015/06/chart">
            <c:ext xmlns:c16="http://schemas.microsoft.com/office/drawing/2014/chart" uri="{C3380CC4-5D6E-409C-BE32-E72D297353CC}">
              <c16:uniqueId val="{00000004-BF3E-470B-A43D-7FF048E5E8DF}"/>
            </c:ext>
          </c:extLst>
        </c:ser>
        <c:ser>
          <c:idx val="5"/>
          <c:order val="5"/>
          <c:tx>
            <c:strRef>
              <c:f>'8.1'!$K$34</c:f>
              <c:strCache>
                <c:ptCount val="1"/>
                <c:pt idx="0">
                  <c:v>Domácnosti</c:v>
                </c:pt>
              </c:strCache>
            </c:strRef>
          </c:tx>
          <c:invertIfNegative val="0"/>
          <c:cat>
            <c:strRef>
              <c:f>'8.1'!$L$28:$N$28</c:f>
              <c:strCache>
                <c:ptCount val="3"/>
                <c:pt idx="0">
                  <c:v>Duben</c:v>
                </c:pt>
                <c:pt idx="1">
                  <c:v>Květen</c:v>
                </c:pt>
                <c:pt idx="2">
                  <c:v>Červen</c:v>
                </c:pt>
              </c:strCache>
            </c:strRef>
          </c:cat>
          <c:val>
            <c:numRef>
              <c:f>'8.1'!$L$34:$N$34</c:f>
              <c:numCache>
                <c:formatCode>#,##0.0</c:formatCode>
                <c:ptCount val="3"/>
                <c:pt idx="0">
                  <c:v>494480.59199999995</c:v>
                </c:pt>
                <c:pt idx="1">
                  <c:v>385376.98299999995</c:v>
                </c:pt>
                <c:pt idx="2">
                  <c:v>213054.94599999997</c:v>
                </c:pt>
              </c:numCache>
            </c:numRef>
          </c:val>
          <c:extLst xmlns:c16r2="http://schemas.microsoft.com/office/drawing/2015/06/chart">
            <c:ext xmlns:c16="http://schemas.microsoft.com/office/drawing/2014/chart" uri="{C3380CC4-5D6E-409C-BE32-E72D297353CC}">
              <c16:uniqueId val="{00000005-BF3E-470B-A43D-7FF048E5E8DF}"/>
            </c:ext>
          </c:extLst>
        </c:ser>
        <c:ser>
          <c:idx val="6"/>
          <c:order val="6"/>
          <c:tx>
            <c:strRef>
              <c:f>'8.1'!$K$35</c:f>
              <c:strCache>
                <c:ptCount val="1"/>
                <c:pt idx="0">
                  <c:v>Obchod, služby, školství, zdravotnictví</c:v>
                </c:pt>
              </c:strCache>
            </c:strRef>
          </c:tx>
          <c:invertIfNegative val="0"/>
          <c:cat>
            <c:strRef>
              <c:f>'8.1'!$L$28:$N$28</c:f>
              <c:strCache>
                <c:ptCount val="3"/>
                <c:pt idx="0">
                  <c:v>Duben</c:v>
                </c:pt>
                <c:pt idx="1">
                  <c:v>Květen</c:v>
                </c:pt>
                <c:pt idx="2">
                  <c:v>Červen</c:v>
                </c:pt>
              </c:strCache>
            </c:strRef>
          </c:cat>
          <c:val>
            <c:numRef>
              <c:f>'8.1'!$L$35:$N$35</c:f>
              <c:numCache>
                <c:formatCode>#,##0.0</c:formatCode>
                <c:ptCount val="3"/>
                <c:pt idx="0">
                  <c:v>275806.4009999999</c:v>
                </c:pt>
                <c:pt idx="1">
                  <c:v>188873.93800000002</c:v>
                </c:pt>
                <c:pt idx="2">
                  <c:v>85722.482000000004</c:v>
                </c:pt>
              </c:numCache>
            </c:numRef>
          </c:val>
          <c:extLst xmlns:c16r2="http://schemas.microsoft.com/office/drawing/2015/06/chart">
            <c:ext xmlns:c16="http://schemas.microsoft.com/office/drawing/2014/chart" uri="{C3380CC4-5D6E-409C-BE32-E72D297353CC}">
              <c16:uniqueId val="{00000006-BF3E-470B-A43D-7FF048E5E8DF}"/>
            </c:ext>
          </c:extLst>
        </c:ser>
        <c:ser>
          <c:idx val="7"/>
          <c:order val="7"/>
          <c:tx>
            <c:strRef>
              <c:f>'8.1'!$K$36</c:f>
              <c:strCache>
                <c:ptCount val="1"/>
                <c:pt idx="0">
                  <c:v>Ostatní</c:v>
                </c:pt>
              </c:strCache>
            </c:strRef>
          </c:tx>
          <c:invertIfNegative val="0"/>
          <c:cat>
            <c:strRef>
              <c:f>'8.1'!$L$28:$N$28</c:f>
              <c:strCache>
                <c:ptCount val="3"/>
                <c:pt idx="0">
                  <c:v>Duben</c:v>
                </c:pt>
                <c:pt idx="1">
                  <c:v>Květen</c:v>
                </c:pt>
                <c:pt idx="2">
                  <c:v>Červen</c:v>
                </c:pt>
              </c:strCache>
            </c:strRef>
          </c:cat>
          <c:val>
            <c:numRef>
              <c:f>'8.1'!$L$36:$N$36</c:f>
              <c:numCache>
                <c:formatCode>#,##0.0</c:formatCode>
                <c:ptCount val="3"/>
                <c:pt idx="0">
                  <c:v>9202.607</c:v>
                </c:pt>
                <c:pt idx="1">
                  <c:v>5562.0559999999996</c:v>
                </c:pt>
                <c:pt idx="2">
                  <c:v>2799.5519999999997</c:v>
                </c:pt>
              </c:numCache>
            </c:numRef>
          </c:val>
          <c:extLst xmlns:c16r2="http://schemas.microsoft.com/office/drawing/2015/06/chart">
            <c:ext xmlns:c16="http://schemas.microsoft.com/office/drawing/2014/chart" uri="{C3380CC4-5D6E-409C-BE32-E72D297353CC}">
              <c16:uniqueId val="{00000007-BF3E-470B-A43D-7FF048E5E8DF}"/>
            </c:ext>
          </c:extLst>
        </c:ser>
        <c:dLbls>
          <c:showLegendKey val="0"/>
          <c:showVal val="0"/>
          <c:showCatName val="0"/>
          <c:showSerName val="0"/>
          <c:showPercent val="0"/>
          <c:showBubbleSize val="0"/>
        </c:dLbls>
        <c:gapWidth val="150"/>
        <c:overlap val="100"/>
        <c:axId val="160066176"/>
        <c:axId val="160072064"/>
      </c:barChart>
      <c:catAx>
        <c:axId val="160066176"/>
        <c:scaling>
          <c:orientation val="minMax"/>
        </c:scaling>
        <c:delete val="0"/>
        <c:axPos val="b"/>
        <c:numFmt formatCode="General" sourceLinked="1"/>
        <c:majorTickMark val="none"/>
        <c:minorTickMark val="none"/>
        <c:tickLblPos val="nextTo"/>
        <c:txPr>
          <a:bodyPr/>
          <a:lstStyle/>
          <a:p>
            <a:pPr>
              <a:defRPr sz="900"/>
            </a:pPr>
            <a:endParaRPr lang="cs-CZ"/>
          </a:p>
        </c:txPr>
        <c:crossAx val="160072064"/>
        <c:crosses val="autoZero"/>
        <c:auto val="1"/>
        <c:lblAlgn val="ctr"/>
        <c:lblOffset val="100"/>
        <c:noMultiLvlLbl val="0"/>
      </c:catAx>
      <c:valAx>
        <c:axId val="160072064"/>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0066176"/>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5691801041264917"/>
        </c:manualLayout>
      </c:layout>
      <c:barChart>
        <c:barDir val="bar"/>
        <c:grouping val="clustered"/>
        <c:varyColors val="0"/>
        <c:ser>
          <c:idx val="0"/>
          <c:order val="0"/>
          <c:tx>
            <c:strRef>
              <c:f>'8.1'!$L$41</c:f>
              <c:strCache>
                <c:ptCount val="1"/>
                <c:pt idx="0">
                  <c:v>Instalovaný výkon</c:v>
                </c:pt>
              </c:strCache>
            </c:strRef>
          </c:tx>
          <c:invertIfNegative val="0"/>
          <c:val>
            <c:numRef>
              <c:f>'8.1'!$M$41</c:f>
              <c:numCache>
                <c:formatCode>0.0%</c:formatCode>
                <c:ptCount val="1"/>
                <c:pt idx="0">
                  <c:v>5.1735456011592455E-2</c:v>
                </c:pt>
              </c:numCache>
            </c:numRef>
          </c:val>
          <c:extLst xmlns:c16r2="http://schemas.microsoft.com/office/drawing/2015/06/chart">
            <c:ext xmlns:c16="http://schemas.microsoft.com/office/drawing/2014/chart" uri="{C3380CC4-5D6E-409C-BE32-E72D297353CC}">
              <c16:uniqueId val="{00000000-2063-4C0A-8422-D41A0DFEB6B3}"/>
            </c:ext>
          </c:extLst>
        </c:ser>
        <c:ser>
          <c:idx val="1"/>
          <c:order val="1"/>
          <c:tx>
            <c:strRef>
              <c:f>'8.1'!$L$42</c:f>
              <c:strCache>
                <c:ptCount val="1"/>
                <c:pt idx="0">
                  <c:v>Výroba tepla brutto</c:v>
                </c:pt>
              </c:strCache>
            </c:strRef>
          </c:tx>
          <c:invertIfNegative val="0"/>
          <c:val>
            <c:numRef>
              <c:f>'8.1'!$M$42</c:f>
              <c:numCache>
                <c:formatCode>0.0%</c:formatCode>
                <c:ptCount val="1"/>
                <c:pt idx="0">
                  <c:v>2.9730991365581015E-2</c:v>
                </c:pt>
              </c:numCache>
            </c:numRef>
          </c:val>
          <c:extLst xmlns:c16r2="http://schemas.microsoft.com/office/drawing/2015/06/chart">
            <c:ext xmlns:c16="http://schemas.microsoft.com/office/drawing/2014/chart" uri="{C3380CC4-5D6E-409C-BE32-E72D297353CC}">
              <c16:uniqueId val="{00000001-2063-4C0A-8422-D41A0DFEB6B3}"/>
            </c:ext>
          </c:extLst>
        </c:ser>
        <c:ser>
          <c:idx val="2"/>
          <c:order val="2"/>
          <c:tx>
            <c:strRef>
              <c:f>'8.1'!$L$43</c:f>
              <c:strCache>
                <c:ptCount val="1"/>
                <c:pt idx="0">
                  <c:v>Dodávky tepla</c:v>
                </c:pt>
              </c:strCache>
            </c:strRef>
          </c:tx>
          <c:invertIfNegative val="0"/>
          <c:val>
            <c:numRef>
              <c:f>'8.1'!$M$43</c:f>
              <c:numCache>
                <c:formatCode>0.0%</c:formatCode>
                <c:ptCount val="1"/>
                <c:pt idx="0">
                  <c:v>4.5788873990095354E-2</c:v>
                </c:pt>
              </c:numCache>
            </c:numRef>
          </c:val>
          <c:extLst xmlns:c16r2="http://schemas.microsoft.com/office/drawing/2015/06/chart">
            <c:ext xmlns:c16="http://schemas.microsoft.com/office/drawing/2014/chart" uri="{C3380CC4-5D6E-409C-BE32-E72D297353CC}">
              <c16:uniqueId val="{00000002-2063-4C0A-8422-D41A0DFEB6B3}"/>
            </c:ext>
          </c:extLst>
        </c:ser>
        <c:dLbls>
          <c:showLegendKey val="0"/>
          <c:showVal val="0"/>
          <c:showCatName val="0"/>
          <c:showSerName val="0"/>
          <c:showPercent val="0"/>
          <c:showBubbleSize val="0"/>
        </c:dLbls>
        <c:gapWidth val="150"/>
        <c:axId val="160090752"/>
        <c:axId val="160100736"/>
      </c:barChart>
      <c:catAx>
        <c:axId val="160090752"/>
        <c:scaling>
          <c:orientation val="maxMin"/>
        </c:scaling>
        <c:delete val="0"/>
        <c:axPos val="l"/>
        <c:numFmt formatCode="General" sourceLinked="1"/>
        <c:majorTickMark val="none"/>
        <c:minorTickMark val="none"/>
        <c:tickLblPos val="none"/>
        <c:crossAx val="160100736"/>
        <c:crosses val="autoZero"/>
        <c:auto val="1"/>
        <c:lblAlgn val="ctr"/>
        <c:lblOffset val="100"/>
        <c:noMultiLvlLbl val="0"/>
      </c:catAx>
      <c:valAx>
        <c:axId val="16010073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0090752"/>
        <c:crosses val="max"/>
        <c:crossBetween val="between"/>
      </c:valAx>
    </c:plotArea>
    <c:legend>
      <c:legendPos val="b"/>
      <c:layout>
        <c:manualLayout>
          <c:xMode val="edge"/>
          <c:yMode val="edge"/>
          <c:x val="0.18609824399565114"/>
          <c:y val="0.70278455615007585"/>
          <c:w val="0.81390175600434878"/>
          <c:h val="0.29721544384992427"/>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598344613649182"/>
          <c:y val="4.3822970404561491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'8.1'!$K$11</c:f>
              <c:strCache>
                <c:ptCount val="1"/>
                <c:pt idx="0">
                  <c:v>Biomasa</c:v>
                </c:pt>
              </c:strCache>
            </c:strRef>
          </c:tx>
          <c:spPr>
            <a:solidFill>
              <a:schemeClr val="accent3">
                <a:lumMod val="75000"/>
              </a:schemeClr>
            </a:solidFill>
          </c:spPr>
          <c:invertIfNegative val="0"/>
          <c:cat>
            <c:strRef>
              <c:f>'8.1'!$L$10:$N$10</c:f>
              <c:strCache>
                <c:ptCount val="3"/>
                <c:pt idx="0">
                  <c:v>Duben</c:v>
                </c:pt>
                <c:pt idx="1">
                  <c:v>Květen</c:v>
                </c:pt>
                <c:pt idx="2">
                  <c:v>Červen</c:v>
                </c:pt>
              </c:strCache>
            </c:strRef>
          </c:cat>
          <c:val>
            <c:numRef>
              <c:f>'8.1'!$L$11:$N$11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4F68-4056-87F5-072D07008275}"/>
            </c:ext>
          </c:extLst>
        </c:ser>
        <c:ser>
          <c:idx val="1"/>
          <c:order val="1"/>
          <c:tx>
            <c:strRef>
              <c:f>'8.1'!$K$12</c:f>
              <c:strCache>
                <c:ptCount val="1"/>
                <c:pt idx="0">
                  <c:v>Bioplyn</c:v>
                </c:pt>
              </c:strCache>
            </c:strRef>
          </c:tx>
          <c:spPr>
            <a:solidFill>
              <a:schemeClr val="bg2">
                <a:lumMod val="50000"/>
              </a:schemeClr>
            </a:solidFill>
          </c:spPr>
          <c:invertIfNegative val="0"/>
          <c:cat>
            <c:strRef>
              <c:f>'8.1'!$L$10:$N$10</c:f>
              <c:strCache>
                <c:ptCount val="3"/>
                <c:pt idx="0">
                  <c:v>Duben</c:v>
                </c:pt>
                <c:pt idx="1">
                  <c:v>Květen</c:v>
                </c:pt>
                <c:pt idx="2">
                  <c:v>Červen</c:v>
                </c:pt>
              </c:strCache>
            </c:strRef>
          </c:cat>
          <c:val>
            <c:numRef>
              <c:f>'8.1'!$L$12:$N$12</c:f>
              <c:numCache>
                <c:formatCode>#,##0.0</c:formatCode>
                <c:ptCount val="3"/>
                <c:pt idx="0">
                  <c:v>3978</c:v>
                </c:pt>
                <c:pt idx="1">
                  <c:v>3684</c:v>
                </c:pt>
                <c:pt idx="2">
                  <c:v>2789</c:v>
                </c:pt>
              </c:numCache>
            </c:numRef>
          </c:val>
          <c:extLst xmlns:c16r2="http://schemas.microsoft.com/office/drawing/2015/06/chart">
            <c:ext xmlns:c16="http://schemas.microsoft.com/office/drawing/2014/chart" uri="{C3380CC4-5D6E-409C-BE32-E72D297353CC}">
              <c16:uniqueId val="{00000001-4F68-4056-87F5-072D07008275}"/>
            </c:ext>
          </c:extLst>
        </c:ser>
        <c:ser>
          <c:idx val="2"/>
          <c:order val="2"/>
          <c:tx>
            <c:strRef>
              <c:f>'8.1'!$K$13</c:f>
              <c:strCache>
                <c:ptCount val="1"/>
                <c:pt idx="0">
                  <c:v>Černé uhlí</c:v>
                </c:pt>
              </c:strCache>
            </c:strRef>
          </c:tx>
          <c:spPr>
            <a:solidFill>
              <a:schemeClr val="tx1"/>
            </a:solidFill>
          </c:spPr>
          <c:invertIfNegative val="0"/>
          <c:cat>
            <c:strRef>
              <c:f>'8.1'!$L$10:$N$10</c:f>
              <c:strCache>
                <c:ptCount val="3"/>
                <c:pt idx="0">
                  <c:v>Duben</c:v>
                </c:pt>
                <c:pt idx="1">
                  <c:v>Květen</c:v>
                </c:pt>
                <c:pt idx="2">
                  <c:v>Červen</c:v>
                </c:pt>
              </c:strCache>
            </c:strRef>
          </c:cat>
          <c:val>
            <c:numRef>
              <c:f>'8.1'!$L$13:$N$13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4F68-4056-87F5-072D07008275}"/>
            </c:ext>
          </c:extLst>
        </c:ser>
        <c:ser>
          <c:idx val="3"/>
          <c:order val="3"/>
          <c:tx>
            <c:strRef>
              <c:f>'8.1'!$K$14</c:f>
              <c:strCache>
                <c:ptCount val="1"/>
                <c:pt idx="0">
                  <c:v>Elektrická energie</c:v>
                </c:pt>
              </c:strCache>
            </c:strRef>
          </c:tx>
          <c:invertIfNegative val="0"/>
          <c:cat>
            <c:strRef>
              <c:f>'8.1'!$L$10:$N$10</c:f>
              <c:strCache>
                <c:ptCount val="3"/>
                <c:pt idx="0">
                  <c:v>Duben</c:v>
                </c:pt>
                <c:pt idx="1">
                  <c:v>Květen</c:v>
                </c:pt>
                <c:pt idx="2">
                  <c:v>Červen</c:v>
                </c:pt>
              </c:strCache>
            </c:strRef>
          </c:cat>
          <c:val>
            <c:numRef>
              <c:f>'8.1'!$L$14:$N$14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4F68-4056-87F5-072D07008275}"/>
            </c:ext>
          </c:extLst>
        </c:ser>
        <c:ser>
          <c:idx val="4"/>
          <c:order val="4"/>
          <c:tx>
            <c:strRef>
              <c:f>'8.1'!$K$15</c:f>
              <c:strCache>
                <c:ptCount val="1"/>
                <c:pt idx="0">
                  <c:v>Energie prostředí (tepelné čerpadlo)</c:v>
                </c:pt>
              </c:strCache>
            </c:strRef>
          </c:tx>
          <c:invertIfNegative val="0"/>
          <c:cat>
            <c:strRef>
              <c:f>'8.1'!$L$10:$N$10</c:f>
              <c:strCache>
                <c:ptCount val="3"/>
                <c:pt idx="0">
                  <c:v>Duben</c:v>
                </c:pt>
                <c:pt idx="1">
                  <c:v>Květen</c:v>
                </c:pt>
                <c:pt idx="2">
                  <c:v>Červen</c:v>
                </c:pt>
              </c:strCache>
            </c:strRef>
          </c:cat>
          <c:val>
            <c:numRef>
              <c:f>'8.1'!$L$15:$N$15</c:f>
              <c:numCache>
                <c:formatCode>#,##0.0</c:formatCode>
                <c:ptCount val="3"/>
                <c:pt idx="0">
                  <c:v>353</c:v>
                </c:pt>
                <c:pt idx="1">
                  <c:v>366</c:v>
                </c:pt>
                <c:pt idx="2">
                  <c:v>605</c:v>
                </c:pt>
              </c:numCache>
            </c:numRef>
          </c:val>
          <c:extLst xmlns:c16r2="http://schemas.microsoft.com/office/drawing/2015/06/chart">
            <c:ext xmlns:c16="http://schemas.microsoft.com/office/drawing/2014/chart" uri="{C3380CC4-5D6E-409C-BE32-E72D297353CC}">
              <c16:uniqueId val="{00000004-4F68-4056-87F5-072D07008275}"/>
            </c:ext>
          </c:extLst>
        </c:ser>
        <c:ser>
          <c:idx val="5"/>
          <c:order val="5"/>
          <c:tx>
            <c:strRef>
              <c:f>'8.1'!$K$16</c:f>
              <c:strCache>
                <c:ptCount val="1"/>
                <c:pt idx="0">
                  <c:v>Energie Slunce (solární kolektor)</c:v>
                </c:pt>
              </c:strCache>
            </c:strRef>
          </c:tx>
          <c:invertIfNegative val="0"/>
          <c:cat>
            <c:strRef>
              <c:f>'8.1'!$L$10:$N$10</c:f>
              <c:strCache>
                <c:ptCount val="3"/>
                <c:pt idx="0">
                  <c:v>Duben</c:v>
                </c:pt>
                <c:pt idx="1">
                  <c:v>Květen</c:v>
                </c:pt>
                <c:pt idx="2">
                  <c:v>Červen</c:v>
                </c:pt>
              </c:strCache>
            </c:strRef>
          </c:cat>
          <c:val>
            <c:numRef>
              <c:f>'8.1'!$L$16:$N$16</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4F68-4056-87F5-072D07008275}"/>
            </c:ext>
          </c:extLst>
        </c:ser>
        <c:ser>
          <c:idx val="6"/>
          <c:order val="6"/>
          <c:tx>
            <c:strRef>
              <c:f>'8.1'!$K$17</c:f>
              <c:strCache>
                <c:ptCount val="1"/>
                <c:pt idx="0">
                  <c:v>Hnědé uhlí</c:v>
                </c:pt>
              </c:strCache>
            </c:strRef>
          </c:tx>
          <c:spPr>
            <a:solidFill>
              <a:srgbClr val="6E4932"/>
            </a:solidFill>
          </c:spPr>
          <c:invertIfNegative val="0"/>
          <c:cat>
            <c:strRef>
              <c:f>'8.1'!$L$10:$N$10</c:f>
              <c:strCache>
                <c:ptCount val="3"/>
                <c:pt idx="0">
                  <c:v>Duben</c:v>
                </c:pt>
                <c:pt idx="1">
                  <c:v>Květen</c:v>
                </c:pt>
                <c:pt idx="2">
                  <c:v>Červen</c:v>
                </c:pt>
              </c:strCache>
            </c:strRef>
          </c:cat>
          <c:val>
            <c:numRef>
              <c:f>'8.1'!$L$17:$N$17</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6-4F68-4056-87F5-072D07008275}"/>
            </c:ext>
          </c:extLst>
        </c:ser>
        <c:ser>
          <c:idx val="7"/>
          <c:order val="7"/>
          <c:tx>
            <c:strRef>
              <c:f>'8.1'!$K$18</c:f>
              <c:strCache>
                <c:ptCount val="1"/>
                <c:pt idx="0">
                  <c:v>Jaderné palivo</c:v>
                </c:pt>
              </c:strCache>
            </c:strRef>
          </c:tx>
          <c:invertIfNegative val="0"/>
          <c:cat>
            <c:strRef>
              <c:f>'8.1'!$L$10:$N$10</c:f>
              <c:strCache>
                <c:ptCount val="3"/>
                <c:pt idx="0">
                  <c:v>Duben</c:v>
                </c:pt>
                <c:pt idx="1">
                  <c:v>Květen</c:v>
                </c:pt>
                <c:pt idx="2">
                  <c:v>Červen</c:v>
                </c:pt>
              </c:strCache>
            </c:strRef>
          </c:cat>
          <c:val>
            <c:numRef>
              <c:f>'8.1'!$L$18:$N$18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7-4F68-4056-87F5-072D07008275}"/>
            </c:ext>
          </c:extLst>
        </c:ser>
        <c:ser>
          <c:idx val="8"/>
          <c:order val="8"/>
          <c:tx>
            <c:strRef>
              <c:f>'8.1'!$K$19</c:f>
              <c:strCache>
                <c:ptCount val="1"/>
                <c:pt idx="0">
                  <c:v>Koks</c:v>
                </c:pt>
              </c:strCache>
            </c:strRef>
          </c:tx>
          <c:invertIfNegative val="0"/>
          <c:cat>
            <c:strRef>
              <c:f>'8.1'!$L$10:$N$10</c:f>
              <c:strCache>
                <c:ptCount val="3"/>
                <c:pt idx="0">
                  <c:v>Duben</c:v>
                </c:pt>
                <c:pt idx="1">
                  <c:v>Květen</c:v>
                </c:pt>
                <c:pt idx="2">
                  <c:v>Červen</c:v>
                </c:pt>
              </c:strCache>
            </c:strRef>
          </c:cat>
          <c:val>
            <c:numRef>
              <c:f>'8.1'!$L$19:$N$19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4F68-4056-87F5-072D07008275}"/>
            </c:ext>
          </c:extLst>
        </c:ser>
        <c:ser>
          <c:idx val="9"/>
          <c:order val="9"/>
          <c:tx>
            <c:strRef>
              <c:f>'8.1'!$K$20</c:f>
              <c:strCache>
                <c:ptCount val="1"/>
                <c:pt idx="0">
                  <c:v>Odpadní teplo</c:v>
                </c:pt>
              </c:strCache>
            </c:strRef>
          </c:tx>
          <c:invertIfNegative val="0"/>
          <c:cat>
            <c:strRef>
              <c:f>'8.1'!$L$10:$N$10</c:f>
              <c:strCache>
                <c:ptCount val="3"/>
                <c:pt idx="0">
                  <c:v>Duben</c:v>
                </c:pt>
                <c:pt idx="1">
                  <c:v>Květen</c:v>
                </c:pt>
                <c:pt idx="2">
                  <c:v>Červen</c:v>
                </c:pt>
              </c:strCache>
            </c:strRef>
          </c:cat>
          <c:val>
            <c:numRef>
              <c:f>'8.1'!$L$20:$N$20</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4F68-4056-87F5-072D07008275}"/>
            </c:ext>
          </c:extLst>
        </c:ser>
        <c:ser>
          <c:idx val="10"/>
          <c:order val="10"/>
          <c:tx>
            <c:strRef>
              <c:f>'8.1'!$K$21</c:f>
              <c:strCache>
                <c:ptCount val="1"/>
                <c:pt idx="0">
                  <c:v>Ostatní kapalná paliva</c:v>
                </c:pt>
              </c:strCache>
            </c:strRef>
          </c:tx>
          <c:invertIfNegative val="0"/>
          <c:cat>
            <c:strRef>
              <c:f>'8.1'!$L$10:$N$10</c:f>
              <c:strCache>
                <c:ptCount val="3"/>
                <c:pt idx="0">
                  <c:v>Duben</c:v>
                </c:pt>
                <c:pt idx="1">
                  <c:v>Květen</c:v>
                </c:pt>
                <c:pt idx="2">
                  <c:v>Červen</c:v>
                </c:pt>
              </c:strCache>
            </c:strRef>
          </c:cat>
          <c:val>
            <c:numRef>
              <c:f>'8.1'!$L$21:$N$21</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A-4F68-4056-87F5-072D07008275}"/>
            </c:ext>
          </c:extLst>
        </c:ser>
        <c:ser>
          <c:idx val="11"/>
          <c:order val="11"/>
          <c:tx>
            <c:strRef>
              <c:f>'8.1'!$K$22</c:f>
              <c:strCache>
                <c:ptCount val="1"/>
                <c:pt idx="0">
                  <c:v>Ostatní pevná paliva</c:v>
                </c:pt>
              </c:strCache>
            </c:strRef>
          </c:tx>
          <c:invertIfNegative val="0"/>
          <c:cat>
            <c:strRef>
              <c:f>'8.1'!$L$10:$N$10</c:f>
              <c:strCache>
                <c:ptCount val="3"/>
                <c:pt idx="0">
                  <c:v>Duben</c:v>
                </c:pt>
                <c:pt idx="1">
                  <c:v>Květen</c:v>
                </c:pt>
                <c:pt idx="2">
                  <c:v>Červen</c:v>
                </c:pt>
              </c:strCache>
            </c:strRef>
          </c:cat>
          <c:val>
            <c:numRef>
              <c:f>'8.1'!$L$22:$N$22</c:f>
              <c:numCache>
                <c:formatCode>#,##0.0</c:formatCode>
                <c:ptCount val="3"/>
                <c:pt idx="0">
                  <c:v>70464</c:v>
                </c:pt>
                <c:pt idx="1">
                  <c:v>60518</c:v>
                </c:pt>
                <c:pt idx="2">
                  <c:v>54298</c:v>
                </c:pt>
              </c:numCache>
            </c:numRef>
          </c:val>
          <c:extLst xmlns:c16r2="http://schemas.microsoft.com/office/drawing/2015/06/chart">
            <c:ext xmlns:c16="http://schemas.microsoft.com/office/drawing/2014/chart" uri="{C3380CC4-5D6E-409C-BE32-E72D297353CC}">
              <c16:uniqueId val="{0000000B-4F68-4056-87F5-072D07008275}"/>
            </c:ext>
          </c:extLst>
        </c:ser>
        <c:ser>
          <c:idx val="12"/>
          <c:order val="12"/>
          <c:tx>
            <c:strRef>
              <c:f>'8.1'!$K$23</c:f>
              <c:strCache>
                <c:ptCount val="1"/>
                <c:pt idx="0">
                  <c:v>Ostatní plyny</c:v>
                </c:pt>
              </c:strCache>
            </c:strRef>
          </c:tx>
          <c:invertIfNegative val="0"/>
          <c:cat>
            <c:strRef>
              <c:f>'8.1'!$L$10:$N$10</c:f>
              <c:strCache>
                <c:ptCount val="3"/>
                <c:pt idx="0">
                  <c:v>Duben</c:v>
                </c:pt>
                <c:pt idx="1">
                  <c:v>Květen</c:v>
                </c:pt>
                <c:pt idx="2">
                  <c:v>Červen</c:v>
                </c:pt>
              </c:strCache>
            </c:strRef>
          </c:cat>
          <c:val>
            <c:numRef>
              <c:f>'8.1'!$L$23:$N$23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C-4F68-4056-87F5-072D07008275}"/>
            </c:ext>
          </c:extLst>
        </c:ser>
        <c:ser>
          <c:idx val="13"/>
          <c:order val="13"/>
          <c:tx>
            <c:strRef>
              <c:f>'8.1'!$K$24</c:f>
              <c:strCache>
                <c:ptCount val="1"/>
                <c:pt idx="0">
                  <c:v>Ostatní</c:v>
                </c:pt>
              </c:strCache>
            </c:strRef>
          </c:tx>
          <c:invertIfNegative val="0"/>
          <c:cat>
            <c:strRef>
              <c:f>'8.1'!$L$10:$N$10</c:f>
              <c:strCache>
                <c:ptCount val="3"/>
                <c:pt idx="0">
                  <c:v>Duben</c:v>
                </c:pt>
                <c:pt idx="1">
                  <c:v>Květen</c:v>
                </c:pt>
                <c:pt idx="2">
                  <c:v>Červen</c:v>
                </c:pt>
              </c:strCache>
            </c:strRef>
          </c:cat>
          <c:val>
            <c:numRef>
              <c:f>'8.1'!$L$24:$N$24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4F68-4056-87F5-072D07008275}"/>
            </c:ext>
          </c:extLst>
        </c:ser>
        <c:ser>
          <c:idx val="14"/>
          <c:order val="14"/>
          <c:tx>
            <c:strRef>
              <c:f>'8.1'!$K$25</c:f>
              <c:strCache>
                <c:ptCount val="1"/>
                <c:pt idx="0">
                  <c:v>Topné oleje</c:v>
                </c:pt>
              </c:strCache>
            </c:strRef>
          </c:tx>
          <c:invertIfNegative val="0"/>
          <c:cat>
            <c:strRef>
              <c:f>'8.1'!$L$10:$N$10</c:f>
              <c:strCache>
                <c:ptCount val="3"/>
                <c:pt idx="0">
                  <c:v>Duben</c:v>
                </c:pt>
                <c:pt idx="1">
                  <c:v>Květen</c:v>
                </c:pt>
                <c:pt idx="2">
                  <c:v>Červen</c:v>
                </c:pt>
              </c:strCache>
            </c:strRef>
          </c:cat>
          <c:val>
            <c:numRef>
              <c:f>'8.1'!$L$25:$N$25</c:f>
              <c:numCache>
                <c:formatCode>#,##0.0</c:formatCode>
                <c:ptCount val="3"/>
                <c:pt idx="0">
                  <c:v>170.43</c:v>
                </c:pt>
                <c:pt idx="1">
                  <c:v>52.12</c:v>
                </c:pt>
                <c:pt idx="2">
                  <c:v>0</c:v>
                </c:pt>
              </c:numCache>
            </c:numRef>
          </c:val>
          <c:extLst xmlns:c16r2="http://schemas.microsoft.com/office/drawing/2015/06/chart">
            <c:ext xmlns:c16="http://schemas.microsoft.com/office/drawing/2014/chart" uri="{C3380CC4-5D6E-409C-BE32-E72D297353CC}">
              <c16:uniqueId val="{0000000E-4F68-4056-87F5-072D07008275}"/>
            </c:ext>
          </c:extLst>
        </c:ser>
        <c:ser>
          <c:idx val="15"/>
          <c:order val="15"/>
          <c:tx>
            <c:strRef>
              <c:f>'8.1'!$K$26</c:f>
              <c:strCache>
                <c:ptCount val="1"/>
                <c:pt idx="0">
                  <c:v>Zemní plyn</c:v>
                </c:pt>
              </c:strCache>
            </c:strRef>
          </c:tx>
          <c:spPr>
            <a:solidFill>
              <a:srgbClr val="EBE600"/>
            </a:solidFill>
          </c:spPr>
          <c:invertIfNegative val="0"/>
          <c:cat>
            <c:strRef>
              <c:f>'8.1'!$L$10:$N$10</c:f>
              <c:strCache>
                <c:ptCount val="3"/>
                <c:pt idx="0">
                  <c:v>Duben</c:v>
                </c:pt>
                <c:pt idx="1">
                  <c:v>Květen</c:v>
                </c:pt>
                <c:pt idx="2">
                  <c:v>Červen</c:v>
                </c:pt>
              </c:strCache>
            </c:strRef>
          </c:cat>
          <c:val>
            <c:numRef>
              <c:f>'8.1'!$L$26:$N$26</c:f>
              <c:numCache>
                <c:formatCode>#,##0.0</c:formatCode>
                <c:ptCount val="3"/>
                <c:pt idx="0">
                  <c:v>224290.61499999993</c:v>
                </c:pt>
                <c:pt idx="1">
                  <c:v>162951.30700000003</c:v>
                </c:pt>
                <c:pt idx="2">
                  <c:v>88812.577000000005</c:v>
                </c:pt>
              </c:numCache>
            </c:numRef>
          </c:val>
          <c:extLst xmlns:c16r2="http://schemas.microsoft.com/office/drawing/2015/06/chart">
            <c:ext xmlns:c16="http://schemas.microsoft.com/office/drawing/2014/chart" uri="{C3380CC4-5D6E-409C-BE32-E72D297353CC}">
              <c16:uniqueId val="{0000000F-4F68-4056-87F5-072D07008275}"/>
            </c:ext>
          </c:extLst>
        </c:ser>
        <c:dLbls>
          <c:showLegendKey val="0"/>
          <c:showVal val="0"/>
          <c:showCatName val="0"/>
          <c:showSerName val="0"/>
          <c:showPercent val="0"/>
          <c:showBubbleSize val="0"/>
        </c:dLbls>
        <c:gapWidth val="150"/>
        <c:overlap val="100"/>
        <c:axId val="160909952"/>
        <c:axId val="160911744"/>
      </c:barChart>
      <c:catAx>
        <c:axId val="160909952"/>
        <c:scaling>
          <c:orientation val="minMax"/>
        </c:scaling>
        <c:delete val="0"/>
        <c:axPos val="b"/>
        <c:numFmt formatCode="General" sourceLinked="1"/>
        <c:majorTickMark val="none"/>
        <c:minorTickMark val="none"/>
        <c:tickLblPos val="nextTo"/>
        <c:txPr>
          <a:bodyPr/>
          <a:lstStyle/>
          <a:p>
            <a:pPr>
              <a:defRPr sz="900"/>
            </a:pPr>
            <a:endParaRPr lang="cs-CZ"/>
          </a:p>
        </c:txPr>
        <c:crossAx val="160911744"/>
        <c:crosses val="autoZero"/>
        <c:auto val="1"/>
        <c:lblAlgn val="ctr"/>
        <c:lblOffset val="100"/>
        <c:noMultiLvlLbl val="0"/>
      </c:catAx>
      <c:valAx>
        <c:axId val="160911744"/>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0909952"/>
        <c:crosses val="autoZero"/>
        <c:crossBetween val="between"/>
        <c:majorUnit val="2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B4A3-4D3F-A085-295186206179}"/>
              </c:ext>
            </c:extLst>
          </c:dPt>
          <c:cat>
            <c:numRef>
              <c:f>'8.1'!$O$29:$O$36</c:f>
              <c:numCache>
                <c:formatCode>#,##0.0</c:formatCode>
                <c:ptCount val="8"/>
              </c:numCache>
            </c:numRef>
          </c:cat>
          <c:val>
            <c:numRef>
              <c:f>'8.1'!$J$29:$J$36</c:f>
              <c:numCache>
                <c:formatCode>0.0</c:formatCode>
                <c:ptCount val="8"/>
              </c:numCache>
            </c:numRef>
          </c:val>
          <c:extLst xmlns:c16r2="http://schemas.microsoft.com/office/drawing/2015/06/chart">
            <c:ext xmlns:c16="http://schemas.microsoft.com/office/drawing/2014/chart" uri="{C3380CC4-5D6E-409C-BE32-E72D297353CC}">
              <c16:uniqueId val="{00000001-B4A3-4D3F-A085-295186206179}"/>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'4.1'!$O$8</c:f>
              <c:strCache>
                <c:ptCount val="1"/>
              </c:strCache>
            </c:strRef>
          </c:tx>
          <c:spPr>
            <a:solidFill>
              <a:schemeClr val="accent3">
                <a:lumMod val="75000"/>
              </a:schemeClr>
            </a:solidFill>
          </c:spPr>
          <c:invertIfNegative val="0"/>
          <c:cat>
            <c:numRef>
              <c:f>'4.1'!$P$7</c:f>
              <c:numCache>
                <c:formatCode>General</c:formatCode>
                <c:ptCount val="1"/>
              </c:numCache>
            </c:numRef>
          </c:cat>
          <c:val>
            <c:numRef>
              <c:f>'4.1'!$P$8</c:f>
              <c:numCache>
                <c:formatCode>0.0%</c:formatCode>
                <c:ptCount val="1"/>
              </c:numCache>
            </c:numRef>
          </c:val>
          <c:extLst xmlns:c16r2="http://schemas.microsoft.com/office/drawing/2015/06/chart">
            <c:ext xmlns:c16="http://schemas.microsoft.com/office/drawing/2014/chart" uri="{C3380CC4-5D6E-409C-BE32-E72D297353CC}">
              <c16:uniqueId val="{00000000-3BD5-41E0-919C-AE1FC9F43374}"/>
            </c:ext>
          </c:extLst>
        </c:ser>
        <c:ser>
          <c:idx val="1"/>
          <c:order val="1"/>
          <c:tx>
            <c:strRef>
              <c:f>'4.1'!$O$9</c:f>
              <c:strCache>
                <c:ptCount val="1"/>
              </c:strCache>
            </c:strRef>
          </c:tx>
          <c:spPr>
            <a:solidFill>
              <a:schemeClr val="bg2">
                <a:lumMod val="50000"/>
              </a:schemeClr>
            </a:solidFill>
          </c:spPr>
          <c:invertIfNegative val="0"/>
          <c:cat>
            <c:numRef>
              <c:f>'4.1'!$P$7</c:f>
              <c:numCache>
                <c:formatCode>General</c:formatCode>
                <c:ptCount val="1"/>
              </c:numCache>
            </c:numRef>
          </c:cat>
          <c:val>
            <c:numRef>
              <c:f>'4.1'!$P$9</c:f>
              <c:numCache>
                <c:formatCode>0.0%</c:formatCode>
                <c:ptCount val="1"/>
              </c:numCache>
            </c:numRef>
          </c:val>
          <c:extLst xmlns:c16r2="http://schemas.microsoft.com/office/drawing/2015/06/chart">
            <c:ext xmlns:c16="http://schemas.microsoft.com/office/drawing/2014/chart" uri="{C3380CC4-5D6E-409C-BE32-E72D297353CC}">
              <c16:uniqueId val="{00000001-3BD5-41E0-919C-AE1FC9F43374}"/>
            </c:ext>
          </c:extLst>
        </c:ser>
        <c:ser>
          <c:idx val="2"/>
          <c:order val="2"/>
          <c:tx>
            <c:strRef>
              <c:f>'4.1'!$O$10</c:f>
              <c:strCache>
                <c:ptCount val="1"/>
              </c:strCache>
            </c:strRef>
          </c:tx>
          <c:spPr>
            <a:solidFill>
              <a:schemeClr val="tx1"/>
            </a:solidFill>
          </c:spPr>
          <c:invertIfNegative val="0"/>
          <c:cat>
            <c:numRef>
              <c:f>'4.1'!$P$7</c:f>
              <c:numCache>
                <c:formatCode>General</c:formatCode>
                <c:ptCount val="1"/>
              </c:numCache>
            </c:numRef>
          </c:cat>
          <c:val>
            <c:numRef>
              <c:f>'4.1'!$P$10</c:f>
              <c:numCache>
                <c:formatCode>0.0%</c:formatCode>
                <c:ptCount val="1"/>
              </c:numCache>
            </c:numRef>
          </c:val>
          <c:extLst xmlns:c16r2="http://schemas.microsoft.com/office/drawing/2015/06/chart">
            <c:ext xmlns:c16="http://schemas.microsoft.com/office/drawing/2014/chart" uri="{C3380CC4-5D6E-409C-BE32-E72D297353CC}">
              <c16:uniqueId val="{00000002-3BD5-41E0-919C-AE1FC9F43374}"/>
            </c:ext>
          </c:extLst>
        </c:ser>
        <c:ser>
          <c:idx val="3"/>
          <c:order val="3"/>
          <c:tx>
            <c:strRef>
              <c:f>'4.1'!$O$11</c:f>
              <c:strCache>
                <c:ptCount val="1"/>
              </c:strCache>
            </c:strRef>
          </c:tx>
          <c:invertIfNegative val="0"/>
          <c:cat>
            <c:numRef>
              <c:f>'4.1'!$P$7</c:f>
              <c:numCache>
                <c:formatCode>General</c:formatCode>
                <c:ptCount val="1"/>
              </c:numCache>
            </c:numRef>
          </c:cat>
          <c:val>
            <c:numRef>
              <c:f>'4.1'!$P$11</c:f>
              <c:numCache>
                <c:formatCode>0.0%</c:formatCode>
                <c:ptCount val="1"/>
              </c:numCache>
            </c:numRef>
          </c:val>
          <c:extLst xmlns:c16r2="http://schemas.microsoft.com/office/drawing/2015/06/chart">
            <c:ext xmlns:c16="http://schemas.microsoft.com/office/drawing/2014/chart" uri="{C3380CC4-5D6E-409C-BE32-E72D297353CC}">
              <c16:uniqueId val="{00000003-3BD5-41E0-919C-AE1FC9F43374}"/>
            </c:ext>
          </c:extLst>
        </c:ser>
        <c:ser>
          <c:idx val="4"/>
          <c:order val="4"/>
          <c:tx>
            <c:strRef>
              <c:f>'4.1'!$O$12</c:f>
              <c:strCache>
                <c:ptCount val="1"/>
              </c:strCache>
            </c:strRef>
          </c:tx>
          <c:invertIfNegative val="0"/>
          <c:cat>
            <c:numRef>
              <c:f>'4.1'!$P$7</c:f>
              <c:numCache>
                <c:formatCode>General</c:formatCode>
                <c:ptCount val="1"/>
              </c:numCache>
            </c:numRef>
          </c:cat>
          <c:val>
            <c:numRef>
              <c:f>'4.1'!$P$12</c:f>
              <c:numCache>
                <c:formatCode>0.0%</c:formatCode>
                <c:ptCount val="1"/>
              </c:numCache>
            </c:numRef>
          </c:val>
          <c:extLst xmlns:c16r2="http://schemas.microsoft.com/office/drawing/2015/06/chart">
            <c:ext xmlns:c16="http://schemas.microsoft.com/office/drawing/2014/chart" uri="{C3380CC4-5D6E-409C-BE32-E72D297353CC}">
              <c16:uniqueId val="{00000004-3BD5-41E0-919C-AE1FC9F43374}"/>
            </c:ext>
          </c:extLst>
        </c:ser>
        <c:ser>
          <c:idx val="5"/>
          <c:order val="5"/>
          <c:tx>
            <c:strRef>
              <c:f>'4.1'!$O$13</c:f>
              <c:strCache>
                <c:ptCount val="1"/>
              </c:strCache>
            </c:strRef>
          </c:tx>
          <c:invertIfNegative val="0"/>
          <c:cat>
            <c:numRef>
              <c:f>'4.1'!$P$7</c:f>
              <c:numCache>
                <c:formatCode>General</c:formatCode>
                <c:ptCount val="1"/>
              </c:numCache>
            </c:numRef>
          </c:cat>
          <c:val>
            <c:numRef>
              <c:f>'4.1'!$P$13</c:f>
              <c:numCache>
                <c:formatCode>0.0%</c:formatCode>
                <c:ptCount val="1"/>
              </c:numCache>
            </c:numRef>
          </c:val>
          <c:extLst xmlns:c16r2="http://schemas.microsoft.com/office/drawing/2015/06/chart">
            <c:ext xmlns:c16="http://schemas.microsoft.com/office/drawing/2014/chart" uri="{C3380CC4-5D6E-409C-BE32-E72D297353CC}">
              <c16:uniqueId val="{00000005-3BD5-41E0-919C-AE1FC9F43374}"/>
            </c:ext>
          </c:extLst>
        </c:ser>
        <c:ser>
          <c:idx val="6"/>
          <c:order val="6"/>
          <c:tx>
            <c:strRef>
              <c:f>'4.1'!$O$14</c:f>
              <c:strCache>
                <c:ptCount val="1"/>
              </c:strCache>
            </c:strRef>
          </c:tx>
          <c:spPr>
            <a:solidFill>
              <a:srgbClr val="6E4932"/>
            </a:solidFill>
          </c:spPr>
          <c:invertIfNegative val="0"/>
          <c:cat>
            <c:numRef>
              <c:f>'4.1'!$P$7</c:f>
              <c:numCache>
                <c:formatCode>General</c:formatCode>
                <c:ptCount val="1"/>
              </c:numCache>
            </c:numRef>
          </c:cat>
          <c:val>
            <c:numRef>
              <c:f>'4.1'!$P$14</c:f>
              <c:numCache>
                <c:formatCode>0.0%</c:formatCode>
                <c:ptCount val="1"/>
              </c:numCache>
            </c:numRef>
          </c:val>
          <c:extLst xmlns:c16r2="http://schemas.microsoft.com/office/drawing/2015/06/chart">
            <c:ext xmlns:c16="http://schemas.microsoft.com/office/drawing/2014/chart" uri="{C3380CC4-5D6E-409C-BE32-E72D297353CC}">
              <c16:uniqueId val="{00000006-3BD5-41E0-919C-AE1FC9F43374}"/>
            </c:ext>
          </c:extLst>
        </c:ser>
        <c:ser>
          <c:idx val="7"/>
          <c:order val="7"/>
          <c:tx>
            <c:strRef>
              <c:f>'4.1'!$O$15</c:f>
              <c:strCache>
                <c:ptCount val="1"/>
              </c:strCache>
            </c:strRef>
          </c:tx>
          <c:invertIfNegative val="0"/>
          <c:cat>
            <c:numRef>
              <c:f>'4.1'!$P$7</c:f>
              <c:numCache>
                <c:formatCode>General</c:formatCode>
                <c:ptCount val="1"/>
              </c:numCache>
            </c:numRef>
          </c:cat>
          <c:val>
            <c:numRef>
              <c:f>'4.1'!$P$15</c:f>
              <c:numCache>
                <c:formatCode>0.0%</c:formatCode>
                <c:ptCount val="1"/>
              </c:numCache>
            </c:numRef>
          </c:val>
          <c:extLst xmlns:c16r2="http://schemas.microsoft.com/office/drawing/2015/06/chart">
            <c:ext xmlns:c16="http://schemas.microsoft.com/office/drawing/2014/chart" uri="{C3380CC4-5D6E-409C-BE32-E72D297353CC}">
              <c16:uniqueId val="{00000007-3BD5-41E0-919C-AE1FC9F43374}"/>
            </c:ext>
          </c:extLst>
        </c:ser>
        <c:ser>
          <c:idx val="8"/>
          <c:order val="8"/>
          <c:tx>
            <c:strRef>
              <c:f>'4.1'!$O$16</c:f>
              <c:strCache>
                <c:ptCount val="1"/>
              </c:strCache>
            </c:strRef>
          </c:tx>
          <c:invertIfNegative val="0"/>
          <c:cat>
            <c:numRef>
              <c:f>'4.1'!$P$7</c:f>
              <c:numCache>
                <c:formatCode>General</c:formatCode>
                <c:ptCount val="1"/>
              </c:numCache>
            </c:numRef>
          </c:cat>
          <c:val>
            <c:numRef>
              <c:f>'4.1'!$P$16</c:f>
              <c:numCache>
                <c:formatCode>0.0%</c:formatCode>
                <c:ptCount val="1"/>
              </c:numCache>
            </c:numRef>
          </c:val>
          <c:extLst xmlns:c16r2="http://schemas.microsoft.com/office/drawing/2015/06/chart">
            <c:ext xmlns:c16="http://schemas.microsoft.com/office/drawing/2014/chart" uri="{C3380CC4-5D6E-409C-BE32-E72D297353CC}">
              <c16:uniqueId val="{00000008-3BD5-41E0-919C-AE1FC9F43374}"/>
            </c:ext>
          </c:extLst>
        </c:ser>
        <c:ser>
          <c:idx val="9"/>
          <c:order val="9"/>
          <c:tx>
            <c:strRef>
              <c:f>'4.1'!$O$17</c:f>
              <c:strCache>
                <c:ptCount val="1"/>
              </c:strCache>
            </c:strRef>
          </c:tx>
          <c:invertIfNegative val="0"/>
          <c:cat>
            <c:numRef>
              <c:f>'4.1'!$P$7</c:f>
              <c:numCache>
                <c:formatCode>General</c:formatCode>
                <c:ptCount val="1"/>
              </c:numCache>
            </c:numRef>
          </c:cat>
          <c:val>
            <c:numRef>
              <c:f>'4.1'!$P$17</c:f>
              <c:numCache>
                <c:formatCode>0.0%</c:formatCode>
                <c:ptCount val="1"/>
              </c:numCache>
            </c:numRef>
          </c:val>
          <c:extLst xmlns:c16r2="http://schemas.microsoft.com/office/drawing/2015/06/chart">
            <c:ext xmlns:c16="http://schemas.microsoft.com/office/drawing/2014/chart" uri="{C3380CC4-5D6E-409C-BE32-E72D297353CC}">
              <c16:uniqueId val="{00000009-3BD5-41E0-919C-AE1FC9F43374}"/>
            </c:ext>
          </c:extLst>
        </c:ser>
        <c:ser>
          <c:idx val="10"/>
          <c:order val="10"/>
          <c:tx>
            <c:strRef>
              <c:f>'4.1'!$O$18</c:f>
              <c:strCache>
                <c:ptCount val="1"/>
              </c:strCache>
            </c:strRef>
          </c:tx>
          <c:invertIfNegative val="0"/>
          <c:cat>
            <c:numRef>
              <c:f>'4.1'!$P$7</c:f>
              <c:numCache>
                <c:formatCode>General</c:formatCode>
                <c:ptCount val="1"/>
              </c:numCache>
            </c:numRef>
          </c:cat>
          <c:val>
            <c:numRef>
              <c:f>'4.1'!$P$18</c:f>
              <c:numCache>
                <c:formatCode>0.0%</c:formatCode>
                <c:ptCount val="1"/>
              </c:numCache>
            </c:numRef>
          </c:val>
          <c:extLst xmlns:c16r2="http://schemas.microsoft.com/office/drawing/2015/06/chart">
            <c:ext xmlns:c16="http://schemas.microsoft.com/office/drawing/2014/chart" uri="{C3380CC4-5D6E-409C-BE32-E72D297353CC}">
              <c16:uniqueId val="{0000000A-3BD5-41E0-919C-AE1FC9F43374}"/>
            </c:ext>
          </c:extLst>
        </c:ser>
        <c:ser>
          <c:idx val="11"/>
          <c:order val="11"/>
          <c:tx>
            <c:strRef>
              <c:f>'4.1'!$O$19</c:f>
              <c:strCache>
                <c:ptCount val="1"/>
              </c:strCache>
            </c:strRef>
          </c:tx>
          <c:invertIfNegative val="0"/>
          <c:cat>
            <c:numRef>
              <c:f>'4.1'!$P$7</c:f>
              <c:numCache>
                <c:formatCode>General</c:formatCode>
                <c:ptCount val="1"/>
              </c:numCache>
            </c:numRef>
          </c:cat>
          <c:val>
            <c:numRef>
              <c:f>'4.1'!$P$19</c:f>
              <c:numCache>
                <c:formatCode>0.0%</c:formatCode>
                <c:ptCount val="1"/>
              </c:numCache>
            </c:numRef>
          </c:val>
          <c:extLst xmlns:c16r2="http://schemas.microsoft.com/office/drawing/2015/06/chart">
            <c:ext xmlns:c16="http://schemas.microsoft.com/office/drawing/2014/chart" uri="{C3380CC4-5D6E-409C-BE32-E72D297353CC}">
              <c16:uniqueId val="{0000000B-3BD5-41E0-919C-AE1FC9F43374}"/>
            </c:ext>
          </c:extLst>
        </c:ser>
        <c:ser>
          <c:idx val="12"/>
          <c:order val="12"/>
          <c:tx>
            <c:strRef>
              <c:f>'4.1'!$O$20</c:f>
              <c:strCache>
                <c:ptCount val="1"/>
              </c:strCache>
            </c:strRef>
          </c:tx>
          <c:invertIfNegative val="0"/>
          <c:cat>
            <c:numRef>
              <c:f>'4.1'!$P$7</c:f>
              <c:numCache>
                <c:formatCode>General</c:formatCode>
                <c:ptCount val="1"/>
              </c:numCache>
            </c:numRef>
          </c:cat>
          <c:val>
            <c:numRef>
              <c:f>'4.1'!$P$20</c:f>
              <c:numCache>
                <c:formatCode>0.0%</c:formatCode>
                <c:ptCount val="1"/>
              </c:numCache>
            </c:numRef>
          </c:val>
          <c:extLst xmlns:c16r2="http://schemas.microsoft.com/office/drawing/2015/06/chart">
            <c:ext xmlns:c16="http://schemas.microsoft.com/office/drawing/2014/chart" uri="{C3380CC4-5D6E-409C-BE32-E72D297353CC}">
              <c16:uniqueId val="{0000000C-3BD5-41E0-919C-AE1FC9F43374}"/>
            </c:ext>
          </c:extLst>
        </c:ser>
        <c:ser>
          <c:idx val="13"/>
          <c:order val="13"/>
          <c:tx>
            <c:strRef>
              <c:f>'4.1'!$O$21</c:f>
              <c:strCache>
                <c:ptCount val="1"/>
              </c:strCache>
            </c:strRef>
          </c:tx>
          <c:invertIfNegative val="0"/>
          <c:cat>
            <c:numRef>
              <c:f>'4.1'!$P$7</c:f>
              <c:numCache>
                <c:formatCode>General</c:formatCode>
                <c:ptCount val="1"/>
              </c:numCache>
            </c:numRef>
          </c:cat>
          <c:val>
            <c:numRef>
              <c:f>'4.1'!$P$21</c:f>
              <c:numCache>
                <c:formatCode>0.0%</c:formatCode>
                <c:ptCount val="1"/>
              </c:numCache>
            </c:numRef>
          </c:val>
          <c:extLst xmlns:c16r2="http://schemas.microsoft.com/office/drawing/2015/06/chart">
            <c:ext xmlns:c16="http://schemas.microsoft.com/office/drawing/2014/chart" uri="{C3380CC4-5D6E-409C-BE32-E72D297353CC}">
              <c16:uniqueId val="{0000000D-3BD5-41E0-919C-AE1FC9F43374}"/>
            </c:ext>
          </c:extLst>
        </c:ser>
        <c:ser>
          <c:idx val="14"/>
          <c:order val="14"/>
          <c:tx>
            <c:strRef>
              <c:f>'4.1'!$O$22</c:f>
              <c:strCache>
                <c:ptCount val="1"/>
              </c:strCache>
            </c:strRef>
          </c:tx>
          <c:invertIfNegative val="0"/>
          <c:cat>
            <c:numRef>
              <c:f>'4.1'!$P$7</c:f>
              <c:numCache>
                <c:formatCode>General</c:formatCode>
                <c:ptCount val="1"/>
              </c:numCache>
            </c:numRef>
          </c:cat>
          <c:val>
            <c:numRef>
              <c:f>'4.1'!$P$22</c:f>
              <c:numCache>
                <c:formatCode>0.0%</c:formatCode>
                <c:ptCount val="1"/>
              </c:numCache>
            </c:numRef>
          </c:val>
          <c:extLst xmlns:c16r2="http://schemas.microsoft.com/office/drawing/2015/06/chart">
            <c:ext xmlns:c16="http://schemas.microsoft.com/office/drawing/2014/chart" uri="{C3380CC4-5D6E-409C-BE32-E72D297353CC}">
              <c16:uniqueId val="{0000000E-3BD5-41E0-919C-AE1FC9F43374}"/>
            </c:ext>
          </c:extLst>
        </c:ser>
        <c:ser>
          <c:idx val="15"/>
          <c:order val="15"/>
          <c:tx>
            <c:strRef>
              <c:f>'4.1'!$O$23</c:f>
              <c:strCache>
                <c:ptCount val="1"/>
              </c:strCache>
            </c:strRef>
          </c:tx>
          <c:spPr>
            <a:solidFill>
              <a:srgbClr val="EBE600"/>
            </a:solidFill>
          </c:spPr>
          <c:invertIfNegative val="0"/>
          <c:cat>
            <c:numRef>
              <c:f>'4.1'!$P$7</c:f>
              <c:numCache>
                <c:formatCode>General</c:formatCode>
                <c:ptCount val="1"/>
              </c:numCache>
            </c:numRef>
          </c:cat>
          <c:val>
            <c:numRef>
              <c:f>'4.1'!$P$23</c:f>
              <c:numCache>
                <c:formatCode>0.0%</c:formatCode>
                <c:ptCount val="1"/>
              </c:numCache>
            </c:numRef>
          </c:val>
          <c:extLst xmlns:c16r2="http://schemas.microsoft.com/office/drawing/2015/06/chart">
            <c:ext xmlns:c16="http://schemas.microsoft.com/office/drawing/2014/chart" uri="{C3380CC4-5D6E-409C-BE32-E72D297353CC}">
              <c16:uniqueId val="{0000000F-3BD5-41E0-919C-AE1FC9F43374}"/>
            </c:ext>
          </c:extLst>
        </c:ser>
        <c:dLbls>
          <c:showLegendKey val="0"/>
          <c:showVal val="0"/>
          <c:showCatName val="0"/>
          <c:showSerName val="0"/>
          <c:showPercent val="0"/>
          <c:showBubbleSize val="0"/>
        </c:dLbls>
        <c:gapWidth val="150"/>
        <c:axId val="154420736"/>
        <c:axId val="154422272"/>
      </c:barChart>
      <c:catAx>
        <c:axId val="154420736"/>
        <c:scaling>
          <c:orientation val="minMax"/>
        </c:scaling>
        <c:delete val="1"/>
        <c:axPos val="b"/>
        <c:numFmt formatCode="General" sourceLinked="1"/>
        <c:majorTickMark val="out"/>
        <c:minorTickMark val="none"/>
        <c:tickLblPos val="nextTo"/>
        <c:crossAx val="154422272"/>
        <c:crosses val="autoZero"/>
        <c:auto val="1"/>
        <c:lblAlgn val="ctr"/>
        <c:lblOffset val="100"/>
        <c:noMultiLvlLbl val="0"/>
      </c:catAx>
      <c:valAx>
        <c:axId val="154422272"/>
        <c:scaling>
          <c:orientation val="minMax"/>
        </c:scaling>
        <c:delete val="1"/>
        <c:axPos val="l"/>
        <c:numFmt formatCode="0.0%" sourceLinked="1"/>
        <c:majorTickMark val="out"/>
        <c:minorTickMark val="none"/>
        <c:tickLblPos val="nextTo"/>
        <c:crossAx val="1544207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4951-40F8-8573-9051569B6116}"/>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4951-40F8-8573-9051569B6116}"/>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4951-40F8-8573-9051569B6116}"/>
              </c:ext>
            </c:extLst>
          </c:dPt>
          <c:dPt>
            <c:idx val="5"/>
            <c:bubble3D val="0"/>
            <c:extLst xmlns:c16r2="http://schemas.microsoft.com/office/drawing/2015/06/chart">
              <c:ext xmlns:c16="http://schemas.microsoft.com/office/drawing/2014/chart" uri="{C3380CC4-5D6E-409C-BE32-E72D297353CC}">
                <c16:uniqueId val="{00000006-4951-40F8-8573-9051569B6116}"/>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4951-40F8-8573-9051569B6116}"/>
              </c:ext>
            </c:extLst>
          </c:dPt>
          <c:dPt>
            <c:idx val="7"/>
            <c:bubble3D val="0"/>
            <c:extLst xmlns:c16r2="http://schemas.microsoft.com/office/drawing/2015/06/chart">
              <c:ext xmlns:c16="http://schemas.microsoft.com/office/drawing/2014/chart" uri="{C3380CC4-5D6E-409C-BE32-E72D297353CC}">
                <c16:uniqueId val="{00000009-4951-40F8-8573-9051569B6116}"/>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4951-40F8-8573-9051569B6116}"/>
              </c:ext>
            </c:extLst>
          </c:dPt>
          <c:cat>
            <c:numRef>
              <c:f>'8.2'!$O$10:$O$25</c:f>
              <c:numCache>
                <c:formatCode>0.0%</c:formatCode>
                <c:ptCount val="16"/>
              </c:numCache>
            </c:numRef>
          </c:cat>
          <c:val>
            <c:numRef>
              <c:f>'8.2'!$J$10:$J$25</c:f>
              <c:numCache>
                <c:formatCode>0.0</c:formatCode>
                <c:ptCount val="16"/>
              </c:numCache>
            </c:numRef>
          </c:val>
          <c:extLst xmlns:c16r2="http://schemas.microsoft.com/office/drawing/2015/06/chart">
            <c:ext xmlns:c16="http://schemas.microsoft.com/office/drawing/2014/chart" uri="{C3380CC4-5D6E-409C-BE32-E72D297353CC}">
              <c16:uniqueId val="{0000000C-4951-40F8-8573-9051569B6116}"/>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0.11335168195718655"/>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Duben</c:v>
                </c:pt>
                <c:pt idx="1">
                  <c:v>Květen</c:v>
                </c:pt>
                <c:pt idx="2">
                  <c:v>Červen</c:v>
                </c:pt>
              </c:strCache>
            </c:strRef>
          </c:cat>
          <c:val>
            <c:numRef>
              <c:f>'8.2'!$L$27:$N$27</c:f>
              <c:numCache>
                <c:formatCode>#,##0.0</c:formatCode>
                <c:ptCount val="3"/>
                <c:pt idx="0">
                  <c:v>66026.965999999986</c:v>
                </c:pt>
                <c:pt idx="1">
                  <c:v>49777.009000000013</c:v>
                </c:pt>
                <c:pt idx="2">
                  <c:v>46928.386000000006</c:v>
                </c:pt>
              </c:numCache>
            </c:numRef>
          </c:val>
          <c:extLst xmlns:c16r2="http://schemas.microsoft.com/office/drawing/2015/06/chart">
            <c:ext xmlns:c16="http://schemas.microsoft.com/office/drawing/2014/chart" uri="{C3380CC4-5D6E-409C-BE32-E72D297353CC}">
              <c16:uniqueId val="{00000000-FF4C-49A6-9BD4-2463D4F20E24}"/>
            </c:ext>
          </c:extLst>
        </c:ser>
        <c:ser>
          <c:idx val="1"/>
          <c:order val="1"/>
          <c:tx>
            <c:strRef>
              <c:f>'8.2'!$K$28</c:f>
              <c:strCache>
                <c:ptCount val="1"/>
                <c:pt idx="0">
                  <c:v>Energetika</c:v>
                </c:pt>
              </c:strCache>
            </c:strRef>
          </c:tx>
          <c:invertIfNegative val="0"/>
          <c:cat>
            <c:strRef>
              <c:f>'8.2'!$L$26:$N$26</c:f>
              <c:strCache>
                <c:ptCount val="3"/>
                <c:pt idx="0">
                  <c:v>Duben</c:v>
                </c:pt>
                <c:pt idx="1">
                  <c:v>Květen</c:v>
                </c:pt>
                <c:pt idx="2">
                  <c:v>Červen</c:v>
                </c:pt>
              </c:strCache>
            </c:strRef>
          </c:cat>
          <c:val>
            <c:numRef>
              <c:f>'8.2'!$L$28:$N$28</c:f>
              <c:numCache>
                <c:formatCode>#,##0.0</c:formatCode>
                <c:ptCount val="3"/>
                <c:pt idx="0">
                  <c:v>1547.3400000000001</c:v>
                </c:pt>
                <c:pt idx="1">
                  <c:v>1016.69</c:v>
                </c:pt>
                <c:pt idx="2">
                  <c:v>413.6</c:v>
                </c:pt>
              </c:numCache>
            </c:numRef>
          </c:val>
          <c:extLst xmlns:c16r2="http://schemas.microsoft.com/office/drawing/2015/06/chart">
            <c:ext xmlns:c16="http://schemas.microsoft.com/office/drawing/2014/chart" uri="{C3380CC4-5D6E-409C-BE32-E72D297353CC}">
              <c16:uniqueId val="{00000001-FF4C-49A6-9BD4-2463D4F20E24}"/>
            </c:ext>
          </c:extLst>
        </c:ser>
        <c:ser>
          <c:idx val="2"/>
          <c:order val="2"/>
          <c:tx>
            <c:strRef>
              <c:f>'8.2'!$K$29</c:f>
              <c:strCache>
                <c:ptCount val="1"/>
                <c:pt idx="0">
                  <c:v>Doprava</c:v>
                </c:pt>
              </c:strCache>
            </c:strRef>
          </c:tx>
          <c:invertIfNegative val="0"/>
          <c:cat>
            <c:strRef>
              <c:f>'8.2'!$L$26:$N$26</c:f>
              <c:strCache>
                <c:ptCount val="3"/>
                <c:pt idx="0">
                  <c:v>Duben</c:v>
                </c:pt>
                <c:pt idx="1">
                  <c:v>Květen</c:v>
                </c:pt>
                <c:pt idx="2">
                  <c:v>Červen</c:v>
                </c:pt>
              </c:strCache>
            </c:strRef>
          </c:cat>
          <c:val>
            <c:numRef>
              <c:f>'8.2'!$L$29:$N$29</c:f>
              <c:numCache>
                <c:formatCode>#,##0.0</c:formatCode>
                <c:ptCount val="3"/>
                <c:pt idx="0">
                  <c:v>3412.8890000000001</c:v>
                </c:pt>
                <c:pt idx="1">
                  <c:v>1336.61</c:v>
                </c:pt>
                <c:pt idx="2">
                  <c:v>225.05700000000002</c:v>
                </c:pt>
              </c:numCache>
            </c:numRef>
          </c:val>
          <c:extLst xmlns:c16r2="http://schemas.microsoft.com/office/drawing/2015/06/chart">
            <c:ext xmlns:c16="http://schemas.microsoft.com/office/drawing/2014/chart" uri="{C3380CC4-5D6E-409C-BE32-E72D297353CC}">
              <c16:uniqueId val="{00000002-FF4C-49A6-9BD4-2463D4F20E24}"/>
            </c:ext>
          </c:extLst>
        </c:ser>
        <c:ser>
          <c:idx val="3"/>
          <c:order val="3"/>
          <c:tx>
            <c:strRef>
              <c:f>'8.2'!$K$30</c:f>
              <c:strCache>
                <c:ptCount val="1"/>
                <c:pt idx="0">
                  <c:v>Stavebnictví</c:v>
                </c:pt>
              </c:strCache>
            </c:strRef>
          </c:tx>
          <c:invertIfNegative val="0"/>
          <c:cat>
            <c:strRef>
              <c:f>'8.2'!$L$26:$N$26</c:f>
              <c:strCache>
                <c:ptCount val="3"/>
                <c:pt idx="0">
                  <c:v>Duben</c:v>
                </c:pt>
                <c:pt idx="1">
                  <c:v>Květen</c:v>
                </c:pt>
                <c:pt idx="2">
                  <c:v>Červen</c:v>
                </c:pt>
              </c:strCache>
            </c:strRef>
          </c:cat>
          <c:val>
            <c:numRef>
              <c:f>'8.2'!$L$30:$N$30</c:f>
              <c:numCache>
                <c:formatCode>#,##0.0</c:formatCode>
                <c:ptCount val="3"/>
                <c:pt idx="0">
                  <c:v>466.678</c:v>
                </c:pt>
                <c:pt idx="1">
                  <c:v>275.94399999999996</c:v>
                </c:pt>
                <c:pt idx="2">
                  <c:v>134.97800000000001</c:v>
                </c:pt>
              </c:numCache>
            </c:numRef>
          </c:val>
          <c:extLst xmlns:c16r2="http://schemas.microsoft.com/office/drawing/2015/06/chart">
            <c:ext xmlns:c16="http://schemas.microsoft.com/office/drawing/2014/chart" uri="{C3380CC4-5D6E-409C-BE32-E72D297353CC}">
              <c16:uniqueId val="{00000003-FF4C-49A6-9BD4-2463D4F20E24}"/>
            </c:ext>
          </c:extLst>
        </c:ser>
        <c:ser>
          <c:idx val="4"/>
          <c:order val="4"/>
          <c:tx>
            <c:strRef>
              <c:f>'8.2'!$K$31</c:f>
              <c:strCache>
                <c:ptCount val="1"/>
                <c:pt idx="0">
                  <c:v>Zemědělství a lesnictví</c:v>
                </c:pt>
              </c:strCache>
            </c:strRef>
          </c:tx>
          <c:invertIfNegative val="0"/>
          <c:cat>
            <c:strRef>
              <c:f>'8.2'!$L$26:$N$26</c:f>
              <c:strCache>
                <c:ptCount val="3"/>
                <c:pt idx="0">
                  <c:v>Duben</c:v>
                </c:pt>
                <c:pt idx="1">
                  <c:v>Květen</c:v>
                </c:pt>
                <c:pt idx="2">
                  <c:v>Červen</c:v>
                </c:pt>
              </c:strCache>
            </c:strRef>
          </c:cat>
          <c:val>
            <c:numRef>
              <c:f>'8.2'!$L$31:$N$31</c:f>
              <c:numCache>
                <c:formatCode>#,##0.0</c:formatCode>
                <c:ptCount val="3"/>
                <c:pt idx="0">
                  <c:v>1395.97</c:v>
                </c:pt>
                <c:pt idx="1">
                  <c:v>1324.1599999999999</c:v>
                </c:pt>
                <c:pt idx="2">
                  <c:v>980.41000000000008</c:v>
                </c:pt>
              </c:numCache>
            </c:numRef>
          </c:val>
          <c:extLst xmlns:c16r2="http://schemas.microsoft.com/office/drawing/2015/06/chart">
            <c:ext xmlns:c16="http://schemas.microsoft.com/office/drawing/2014/chart" uri="{C3380CC4-5D6E-409C-BE32-E72D297353CC}">
              <c16:uniqueId val="{00000004-FF4C-49A6-9BD4-2463D4F20E24}"/>
            </c:ext>
          </c:extLst>
        </c:ser>
        <c:ser>
          <c:idx val="5"/>
          <c:order val="5"/>
          <c:tx>
            <c:strRef>
              <c:f>'8.2'!$K$32</c:f>
              <c:strCache>
                <c:ptCount val="1"/>
                <c:pt idx="0">
                  <c:v>Domácnosti</c:v>
                </c:pt>
              </c:strCache>
            </c:strRef>
          </c:tx>
          <c:invertIfNegative val="0"/>
          <c:cat>
            <c:strRef>
              <c:f>'8.2'!$L$26:$N$26</c:f>
              <c:strCache>
                <c:ptCount val="3"/>
                <c:pt idx="0">
                  <c:v>Duben</c:v>
                </c:pt>
                <c:pt idx="1">
                  <c:v>Květen</c:v>
                </c:pt>
                <c:pt idx="2">
                  <c:v>Červen</c:v>
                </c:pt>
              </c:strCache>
            </c:strRef>
          </c:cat>
          <c:val>
            <c:numRef>
              <c:f>'8.2'!$L$32:$N$32</c:f>
              <c:numCache>
                <c:formatCode>#,##0.0</c:formatCode>
                <c:ptCount val="3"/>
                <c:pt idx="0">
                  <c:v>147177.56499999997</c:v>
                </c:pt>
                <c:pt idx="1">
                  <c:v>118877.671</c:v>
                </c:pt>
                <c:pt idx="2">
                  <c:v>68089.747000000003</c:v>
                </c:pt>
              </c:numCache>
            </c:numRef>
          </c:val>
          <c:extLst xmlns:c16r2="http://schemas.microsoft.com/office/drawing/2015/06/chart">
            <c:ext xmlns:c16="http://schemas.microsoft.com/office/drawing/2014/chart" uri="{C3380CC4-5D6E-409C-BE32-E72D297353CC}">
              <c16:uniqueId val="{00000005-FF4C-49A6-9BD4-2463D4F20E24}"/>
            </c:ext>
          </c:extLst>
        </c:ser>
        <c:ser>
          <c:idx val="6"/>
          <c:order val="6"/>
          <c:tx>
            <c:strRef>
              <c:f>'8.2'!$K$33</c:f>
              <c:strCache>
                <c:ptCount val="1"/>
                <c:pt idx="0">
                  <c:v>Obchod, služby, školství, zdravotnictví</c:v>
                </c:pt>
              </c:strCache>
            </c:strRef>
          </c:tx>
          <c:invertIfNegative val="0"/>
          <c:cat>
            <c:strRef>
              <c:f>'8.2'!$L$26:$N$26</c:f>
              <c:strCache>
                <c:ptCount val="3"/>
                <c:pt idx="0">
                  <c:v>Duben</c:v>
                </c:pt>
                <c:pt idx="1">
                  <c:v>Květen</c:v>
                </c:pt>
                <c:pt idx="2">
                  <c:v>Červen</c:v>
                </c:pt>
              </c:strCache>
            </c:strRef>
          </c:cat>
          <c:val>
            <c:numRef>
              <c:f>'8.2'!$L$33:$N$33</c:f>
              <c:numCache>
                <c:formatCode>#,##0.0</c:formatCode>
                <c:ptCount val="3"/>
                <c:pt idx="0">
                  <c:v>90436.467000000004</c:v>
                </c:pt>
                <c:pt idx="1">
                  <c:v>72985.62000000001</c:v>
                </c:pt>
                <c:pt idx="2">
                  <c:v>59298.257999999994</c:v>
                </c:pt>
              </c:numCache>
            </c:numRef>
          </c:val>
          <c:extLst xmlns:c16r2="http://schemas.microsoft.com/office/drawing/2015/06/chart">
            <c:ext xmlns:c16="http://schemas.microsoft.com/office/drawing/2014/chart" uri="{C3380CC4-5D6E-409C-BE32-E72D297353CC}">
              <c16:uniqueId val="{00000006-FF4C-49A6-9BD4-2463D4F20E24}"/>
            </c:ext>
          </c:extLst>
        </c:ser>
        <c:ser>
          <c:idx val="7"/>
          <c:order val="7"/>
          <c:tx>
            <c:strRef>
              <c:f>'8.2'!$K$34</c:f>
              <c:strCache>
                <c:ptCount val="1"/>
                <c:pt idx="0">
                  <c:v>Ostatní</c:v>
                </c:pt>
              </c:strCache>
            </c:strRef>
          </c:tx>
          <c:invertIfNegative val="0"/>
          <c:cat>
            <c:strRef>
              <c:f>'8.2'!$L$26:$N$26</c:f>
              <c:strCache>
                <c:ptCount val="3"/>
                <c:pt idx="0">
                  <c:v>Duben</c:v>
                </c:pt>
                <c:pt idx="1">
                  <c:v>Květen</c:v>
                </c:pt>
                <c:pt idx="2">
                  <c:v>Červen</c:v>
                </c:pt>
              </c:strCache>
            </c:strRef>
          </c:cat>
          <c:val>
            <c:numRef>
              <c:f>'8.2'!$L$34:$N$34</c:f>
              <c:numCache>
                <c:formatCode>#,##0.0</c:formatCode>
                <c:ptCount val="3"/>
                <c:pt idx="0">
                  <c:v>5413.2639999999992</c:v>
                </c:pt>
                <c:pt idx="1">
                  <c:v>3515.8300000000004</c:v>
                </c:pt>
                <c:pt idx="2">
                  <c:v>3606.5720000000001</c:v>
                </c:pt>
              </c:numCache>
            </c:numRef>
          </c:val>
          <c:extLst xmlns:c16r2="http://schemas.microsoft.com/office/drawing/2015/06/chart">
            <c:ext xmlns:c16="http://schemas.microsoft.com/office/drawing/2014/chart" uri="{C3380CC4-5D6E-409C-BE32-E72D297353CC}">
              <c16:uniqueId val="{00000007-FF4C-49A6-9BD4-2463D4F20E24}"/>
            </c:ext>
          </c:extLst>
        </c:ser>
        <c:dLbls>
          <c:showLegendKey val="0"/>
          <c:showVal val="0"/>
          <c:showCatName val="0"/>
          <c:showSerName val="0"/>
          <c:showPercent val="0"/>
          <c:showBubbleSize val="0"/>
        </c:dLbls>
        <c:gapWidth val="150"/>
        <c:overlap val="100"/>
        <c:axId val="160861568"/>
        <c:axId val="160879744"/>
      </c:barChart>
      <c:catAx>
        <c:axId val="160861568"/>
        <c:scaling>
          <c:orientation val="minMax"/>
        </c:scaling>
        <c:delete val="0"/>
        <c:axPos val="b"/>
        <c:numFmt formatCode="General" sourceLinked="1"/>
        <c:majorTickMark val="none"/>
        <c:minorTickMark val="none"/>
        <c:tickLblPos val="nextTo"/>
        <c:txPr>
          <a:bodyPr/>
          <a:lstStyle/>
          <a:p>
            <a:pPr>
              <a:defRPr sz="900"/>
            </a:pPr>
            <a:endParaRPr lang="cs-CZ"/>
          </a:p>
        </c:txPr>
        <c:crossAx val="160879744"/>
        <c:crosses val="autoZero"/>
        <c:auto val="1"/>
        <c:lblAlgn val="ctr"/>
        <c:lblOffset val="100"/>
        <c:noMultiLvlLbl val="0"/>
      </c:catAx>
      <c:valAx>
        <c:axId val="160879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08615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5.4976195965369984E-2</c:v>
                </c:pt>
              </c:numCache>
            </c:numRef>
          </c:val>
          <c:extLst xmlns:c16r2="http://schemas.microsoft.com/office/drawing/2015/06/chart">
            <c:ext xmlns:c16="http://schemas.microsoft.com/office/drawing/2014/chart" uri="{C3380CC4-5D6E-409C-BE32-E72D297353CC}">
              <c16:uniqueId val="{00000000-634E-4787-8153-5502D9508DDF}"/>
            </c:ext>
          </c:extLst>
        </c:ser>
        <c:ser>
          <c:idx val="1"/>
          <c:order val="1"/>
          <c:tx>
            <c:strRef>
              <c:f>'8.2'!$L$40</c:f>
              <c:strCache>
                <c:ptCount val="1"/>
                <c:pt idx="0">
                  <c:v>Výroba tepla brutto</c:v>
                </c:pt>
              </c:strCache>
            </c:strRef>
          </c:tx>
          <c:invertIfNegative val="0"/>
          <c:val>
            <c:numRef>
              <c:f>'8.2'!$M$40</c:f>
              <c:numCache>
                <c:formatCode>0.0%</c:formatCode>
                <c:ptCount val="1"/>
                <c:pt idx="0">
                  <c:v>4.345957697199599E-2</c:v>
                </c:pt>
              </c:numCache>
            </c:numRef>
          </c:val>
          <c:extLst xmlns:c16r2="http://schemas.microsoft.com/office/drawing/2015/06/chart">
            <c:ext xmlns:c16="http://schemas.microsoft.com/office/drawing/2014/chart" uri="{C3380CC4-5D6E-409C-BE32-E72D297353CC}">
              <c16:uniqueId val="{00000001-634E-4787-8153-5502D9508DDF}"/>
            </c:ext>
          </c:extLst>
        </c:ser>
        <c:ser>
          <c:idx val="2"/>
          <c:order val="2"/>
          <c:tx>
            <c:strRef>
              <c:f>'8.2'!$L$41</c:f>
              <c:strCache>
                <c:ptCount val="1"/>
                <c:pt idx="0">
                  <c:v>Dodávky tepla</c:v>
                </c:pt>
              </c:strCache>
            </c:strRef>
          </c:tx>
          <c:invertIfNegative val="0"/>
          <c:val>
            <c:numRef>
              <c:f>'8.2'!$M$41</c:f>
              <c:numCache>
                <c:formatCode>0.0%</c:formatCode>
                <c:ptCount val="1"/>
                <c:pt idx="0">
                  <c:v>5.4057608696466766E-2</c:v>
                </c:pt>
              </c:numCache>
            </c:numRef>
          </c:val>
          <c:extLst xmlns:c16r2="http://schemas.microsoft.com/office/drawing/2015/06/chart">
            <c:ext xmlns:c16="http://schemas.microsoft.com/office/drawing/2014/chart" uri="{C3380CC4-5D6E-409C-BE32-E72D297353CC}">
              <c16:uniqueId val="{00000002-634E-4787-8153-5502D9508DDF}"/>
            </c:ext>
          </c:extLst>
        </c:ser>
        <c:dLbls>
          <c:showLegendKey val="0"/>
          <c:showVal val="0"/>
          <c:showCatName val="0"/>
          <c:showSerName val="0"/>
          <c:showPercent val="0"/>
          <c:showBubbleSize val="0"/>
        </c:dLbls>
        <c:gapWidth val="150"/>
        <c:axId val="161230208"/>
        <c:axId val="161232000"/>
      </c:barChart>
      <c:catAx>
        <c:axId val="161230208"/>
        <c:scaling>
          <c:orientation val="maxMin"/>
        </c:scaling>
        <c:delete val="0"/>
        <c:axPos val="l"/>
        <c:numFmt formatCode="General" sourceLinked="1"/>
        <c:majorTickMark val="none"/>
        <c:minorTickMark val="none"/>
        <c:tickLblPos val="none"/>
        <c:crossAx val="161232000"/>
        <c:crosses val="autoZero"/>
        <c:auto val="1"/>
        <c:lblAlgn val="ctr"/>
        <c:lblOffset val="100"/>
        <c:noMultiLvlLbl val="0"/>
      </c:catAx>
      <c:valAx>
        <c:axId val="1612320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123020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33476395939086295"/>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Duben</c:v>
                </c:pt>
                <c:pt idx="1">
                  <c:v>Květen</c:v>
                </c:pt>
                <c:pt idx="2">
                  <c:v>Červen</c:v>
                </c:pt>
              </c:strCache>
            </c:strRef>
          </c:cat>
          <c:val>
            <c:numRef>
              <c:f>'8.2'!$L$10:$N$10</c:f>
              <c:numCache>
                <c:formatCode>#,##0.0</c:formatCode>
                <c:ptCount val="3"/>
                <c:pt idx="0">
                  <c:v>80333.239999999991</c:v>
                </c:pt>
                <c:pt idx="1">
                  <c:v>74852.895000000004</c:v>
                </c:pt>
                <c:pt idx="2">
                  <c:v>75007.266000000003</c:v>
                </c:pt>
              </c:numCache>
            </c:numRef>
          </c:val>
          <c:extLst xmlns:c16r2="http://schemas.microsoft.com/office/drawing/2015/06/chart">
            <c:ext xmlns:c16="http://schemas.microsoft.com/office/drawing/2014/chart" uri="{C3380CC4-5D6E-409C-BE32-E72D297353CC}">
              <c16:uniqueId val="{00000000-D035-4DCD-B5FB-7E4A55D0F511}"/>
            </c:ext>
          </c:extLst>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Duben</c:v>
                </c:pt>
                <c:pt idx="1">
                  <c:v>Květen</c:v>
                </c:pt>
                <c:pt idx="2">
                  <c:v>Červen</c:v>
                </c:pt>
              </c:strCache>
            </c:strRef>
          </c:cat>
          <c:val>
            <c:numRef>
              <c:f>'8.2'!$L$11:$N$11</c:f>
              <c:numCache>
                <c:formatCode>#,##0.0</c:formatCode>
                <c:ptCount val="3"/>
                <c:pt idx="0">
                  <c:v>5013.0940000000001</c:v>
                </c:pt>
                <c:pt idx="1">
                  <c:v>4946.7060000000001</c:v>
                </c:pt>
                <c:pt idx="2">
                  <c:v>3848.5170000000003</c:v>
                </c:pt>
              </c:numCache>
            </c:numRef>
          </c:val>
          <c:extLst xmlns:c16r2="http://schemas.microsoft.com/office/drawing/2015/06/chart">
            <c:ext xmlns:c16="http://schemas.microsoft.com/office/drawing/2014/chart" uri="{C3380CC4-5D6E-409C-BE32-E72D297353CC}">
              <c16:uniqueId val="{00000001-D035-4DCD-B5FB-7E4A55D0F511}"/>
            </c:ext>
          </c:extLst>
        </c:ser>
        <c:ser>
          <c:idx val="2"/>
          <c:order val="2"/>
          <c:tx>
            <c:strRef>
              <c:f>'8.2'!$K$12</c:f>
              <c:strCache>
                <c:ptCount val="1"/>
                <c:pt idx="0">
                  <c:v>Černé uhlí</c:v>
                </c:pt>
              </c:strCache>
            </c:strRef>
          </c:tx>
          <c:spPr>
            <a:solidFill>
              <a:schemeClr val="tx1"/>
            </a:solidFill>
          </c:spPr>
          <c:invertIfNegative val="0"/>
          <c:cat>
            <c:strRef>
              <c:f>'8.2'!$L$9:$N$9</c:f>
              <c:strCache>
                <c:ptCount val="3"/>
                <c:pt idx="0">
                  <c:v>Duben</c:v>
                </c:pt>
                <c:pt idx="1">
                  <c:v>Květen</c:v>
                </c:pt>
                <c:pt idx="2">
                  <c:v>Červen</c:v>
                </c:pt>
              </c:strCache>
            </c:strRef>
          </c:cat>
          <c:val>
            <c:numRef>
              <c:f>'8.2'!$L$12:$N$12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D035-4DCD-B5FB-7E4A55D0F511}"/>
            </c:ext>
          </c:extLst>
        </c:ser>
        <c:ser>
          <c:idx val="3"/>
          <c:order val="3"/>
          <c:tx>
            <c:strRef>
              <c:f>'8.2'!$K$13</c:f>
              <c:strCache>
                <c:ptCount val="1"/>
                <c:pt idx="0">
                  <c:v>Elektrická energie</c:v>
                </c:pt>
              </c:strCache>
            </c:strRef>
          </c:tx>
          <c:invertIfNegative val="0"/>
          <c:cat>
            <c:strRef>
              <c:f>'8.2'!$L$9:$N$9</c:f>
              <c:strCache>
                <c:ptCount val="3"/>
                <c:pt idx="0">
                  <c:v>Duben</c:v>
                </c:pt>
                <c:pt idx="1">
                  <c:v>Květen</c:v>
                </c:pt>
                <c:pt idx="2">
                  <c:v>Červen</c:v>
                </c:pt>
              </c:strCache>
            </c:strRef>
          </c:cat>
          <c:val>
            <c:numRef>
              <c:f>'8.2'!$L$13:$N$13</c:f>
              <c:numCache>
                <c:formatCode>#,##0.0</c:formatCode>
                <c:ptCount val="3"/>
                <c:pt idx="0">
                  <c:v>87.8</c:v>
                </c:pt>
                <c:pt idx="1">
                  <c:v>100.8</c:v>
                </c:pt>
                <c:pt idx="2">
                  <c:v>62.1</c:v>
                </c:pt>
              </c:numCache>
            </c:numRef>
          </c:val>
          <c:extLst xmlns:c16r2="http://schemas.microsoft.com/office/drawing/2015/06/chart">
            <c:ext xmlns:c16="http://schemas.microsoft.com/office/drawing/2014/chart" uri="{C3380CC4-5D6E-409C-BE32-E72D297353CC}">
              <c16:uniqueId val="{00000003-D035-4DCD-B5FB-7E4A55D0F511}"/>
            </c:ext>
          </c:extLst>
        </c:ser>
        <c:ser>
          <c:idx val="4"/>
          <c:order val="4"/>
          <c:tx>
            <c:strRef>
              <c:f>'8.2'!$K$14</c:f>
              <c:strCache>
                <c:ptCount val="1"/>
                <c:pt idx="0">
                  <c:v>Energie prostředí (tepelné čerpadlo)</c:v>
                </c:pt>
              </c:strCache>
            </c:strRef>
          </c:tx>
          <c:invertIfNegative val="0"/>
          <c:cat>
            <c:strRef>
              <c:f>'8.2'!$L$9:$N$9</c:f>
              <c:strCache>
                <c:ptCount val="3"/>
                <c:pt idx="0">
                  <c:v>Duben</c:v>
                </c:pt>
                <c:pt idx="1">
                  <c:v>Květen</c:v>
                </c:pt>
                <c:pt idx="2">
                  <c:v>Červen</c:v>
                </c:pt>
              </c:strCache>
            </c:strRef>
          </c:cat>
          <c:val>
            <c:numRef>
              <c:f>'8.2'!$L$14:$N$14</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4-D035-4DCD-B5FB-7E4A55D0F511}"/>
            </c:ext>
          </c:extLst>
        </c:ser>
        <c:ser>
          <c:idx val="5"/>
          <c:order val="5"/>
          <c:tx>
            <c:strRef>
              <c:f>'8.2'!$K$15</c:f>
              <c:strCache>
                <c:ptCount val="1"/>
                <c:pt idx="0">
                  <c:v>Energie Slunce (solární kolektor)</c:v>
                </c:pt>
              </c:strCache>
            </c:strRef>
          </c:tx>
          <c:invertIfNegative val="0"/>
          <c:cat>
            <c:strRef>
              <c:f>'8.2'!$L$9:$N$9</c:f>
              <c:strCache>
                <c:ptCount val="3"/>
                <c:pt idx="0">
                  <c:v>Duben</c:v>
                </c:pt>
                <c:pt idx="1">
                  <c:v>Květen</c:v>
                </c:pt>
                <c:pt idx="2">
                  <c:v>Červen</c:v>
                </c:pt>
              </c:strCache>
            </c:strRef>
          </c:cat>
          <c:val>
            <c:numRef>
              <c:f>'8.2'!$L$15:$N$15</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5-D035-4DCD-B5FB-7E4A55D0F511}"/>
            </c:ext>
          </c:extLst>
        </c:ser>
        <c:ser>
          <c:idx val="6"/>
          <c:order val="6"/>
          <c:tx>
            <c:strRef>
              <c:f>'8.2'!$K$16</c:f>
              <c:strCache>
                <c:ptCount val="1"/>
                <c:pt idx="0">
                  <c:v>Hnědé uhlí</c:v>
                </c:pt>
              </c:strCache>
            </c:strRef>
          </c:tx>
          <c:spPr>
            <a:solidFill>
              <a:srgbClr val="6E4932"/>
            </a:solidFill>
          </c:spPr>
          <c:invertIfNegative val="0"/>
          <c:cat>
            <c:strRef>
              <c:f>'8.2'!$L$9:$N$9</c:f>
              <c:strCache>
                <c:ptCount val="3"/>
                <c:pt idx="0">
                  <c:v>Duben</c:v>
                </c:pt>
                <c:pt idx="1">
                  <c:v>Květen</c:v>
                </c:pt>
                <c:pt idx="2">
                  <c:v>Červen</c:v>
                </c:pt>
              </c:strCache>
            </c:strRef>
          </c:cat>
          <c:val>
            <c:numRef>
              <c:f>'8.2'!$L$16:$N$16</c:f>
              <c:numCache>
                <c:formatCode>#,##0.0</c:formatCode>
                <c:ptCount val="3"/>
                <c:pt idx="0">
                  <c:v>205347.58499999999</c:v>
                </c:pt>
                <c:pt idx="1">
                  <c:v>149695.965</c:v>
                </c:pt>
                <c:pt idx="2">
                  <c:v>74742.755000000005</c:v>
                </c:pt>
              </c:numCache>
            </c:numRef>
          </c:val>
          <c:extLst xmlns:c16r2="http://schemas.microsoft.com/office/drawing/2015/06/chart">
            <c:ext xmlns:c16="http://schemas.microsoft.com/office/drawing/2014/chart" uri="{C3380CC4-5D6E-409C-BE32-E72D297353CC}">
              <c16:uniqueId val="{00000006-D035-4DCD-B5FB-7E4A55D0F511}"/>
            </c:ext>
          </c:extLst>
        </c:ser>
        <c:ser>
          <c:idx val="7"/>
          <c:order val="7"/>
          <c:tx>
            <c:strRef>
              <c:f>'8.2'!$K$17</c:f>
              <c:strCache>
                <c:ptCount val="1"/>
                <c:pt idx="0">
                  <c:v>Jaderné palivo</c:v>
                </c:pt>
              </c:strCache>
            </c:strRef>
          </c:tx>
          <c:invertIfNegative val="0"/>
          <c:cat>
            <c:strRef>
              <c:f>'8.2'!$L$9:$N$9</c:f>
              <c:strCache>
                <c:ptCount val="3"/>
                <c:pt idx="0">
                  <c:v>Duben</c:v>
                </c:pt>
                <c:pt idx="1">
                  <c:v>Květen</c:v>
                </c:pt>
                <c:pt idx="2">
                  <c:v>Červen</c:v>
                </c:pt>
              </c:strCache>
            </c:strRef>
          </c:cat>
          <c:val>
            <c:numRef>
              <c:f>'8.2'!$L$17:$N$17</c:f>
              <c:numCache>
                <c:formatCode>#,##0.0</c:formatCode>
                <c:ptCount val="3"/>
                <c:pt idx="0">
                  <c:v>0</c:v>
                </c:pt>
                <c:pt idx="1">
                  <c:v>4837.88</c:v>
                </c:pt>
                <c:pt idx="2">
                  <c:v>4477.8900000000003</c:v>
                </c:pt>
              </c:numCache>
            </c:numRef>
          </c:val>
          <c:extLst xmlns:c16r2="http://schemas.microsoft.com/office/drawing/2015/06/chart">
            <c:ext xmlns:c16="http://schemas.microsoft.com/office/drawing/2014/chart" uri="{C3380CC4-5D6E-409C-BE32-E72D297353CC}">
              <c16:uniqueId val="{00000007-D035-4DCD-B5FB-7E4A55D0F511}"/>
            </c:ext>
          </c:extLst>
        </c:ser>
        <c:ser>
          <c:idx val="8"/>
          <c:order val="8"/>
          <c:tx>
            <c:strRef>
              <c:f>'8.2'!$K$18</c:f>
              <c:strCache>
                <c:ptCount val="1"/>
                <c:pt idx="0">
                  <c:v>Koks</c:v>
                </c:pt>
              </c:strCache>
            </c:strRef>
          </c:tx>
          <c:invertIfNegative val="0"/>
          <c:cat>
            <c:strRef>
              <c:f>'8.2'!$L$9:$N$9</c:f>
              <c:strCache>
                <c:ptCount val="3"/>
                <c:pt idx="0">
                  <c:v>Duben</c:v>
                </c:pt>
                <c:pt idx="1">
                  <c:v>Květen</c:v>
                </c:pt>
                <c:pt idx="2">
                  <c:v>Červen</c:v>
                </c:pt>
              </c:strCache>
            </c:strRef>
          </c:cat>
          <c:val>
            <c:numRef>
              <c:f>'8.2'!$L$18:$N$18</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8-D035-4DCD-B5FB-7E4A55D0F511}"/>
            </c:ext>
          </c:extLst>
        </c:ser>
        <c:ser>
          <c:idx val="9"/>
          <c:order val="9"/>
          <c:tx>
            <c:strRef>
              <c:f>'8.2'!$K$19</c:f>
              <c:strCache>
                <c:ptCount val="1"/>
                <c:pt idx="0">
                  <c:v>Odpadní teplo</c:v>
                </c:pt>
              </c:strCache>
            </c:strRef>
          </c:tx>
          <c:invertIfNegative val="0"/>
          <c:cat>
            <c:strRef>
              <c:f>'8.2'!$L$9:$N$9</c:f>
              <c:strCache>
                <c:ptCount val="3"/>
                <c:pt idx="0">
                  <c:v>Duben</c:v>
                </c:pt>
                <c:pt idx="1">
                  <c:v>Květen</c:v>
                </c:pt>
                <c:pt idx="2">
                  <c:v>Červen</c:v>
                </c:pt>
              </c:strCache>
            </c:strRef>
          </c:cat>
          <c:val>
            <c:numRef>
              <c:f>'8.2'!$L$19:$N$19</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9-D035-4DCD-B5FB-7E4A55D0F511}"/>
            </c:ext>
          </c:extLst>
        </c:ser>
        <c:ser>
          <c:idx val="10"/>
          <c:order val="10"/>
          <c:tx>
            <c:strRef>
              <c:f>'8.2'!$K$20</c:f>
              <c:strCache>
                <c:ptCount val="1"/>
                <c:pt idx="0">
                  <c:v>Ostatní kapalná paliva</c:v>
                </c:pt>
              </c:strCache>
            </c:strRef>
          </c:tx>
          <c:invertIfNegative val="0"/>
          <c:cat>
            <c:strRef>
              <c:f>'8.2'!$L$9:$N$9</c:f>
              <c:strCache>
                <c:ptCount val="3"/>
                <c:pt idx="0">
                  <c:v>Duben</c:v>
                </c:pt>
                <c:pt idx="1">
                  <c:v>Květen</c:v>
                </c:pt>
                <c:pt idx="2">
                  <c:v>Červen</c:v>
                </c:pt>
              </c:strCache>
            </c:strRef>
          </c:cat>
          <c:val>
            <c:numRef>
              <c:f>'8.2'!$L$20:$N$20</c:f>
              <c:numCache>
                <c:formatCode>#,##0.0</c:formatCode>
                <c:ptCount val="3"/>
                <c:pt idx="0">
                  <c:v>0</c:v>
                </c:pt>
                <c:pt idx="1">
                  <c:v>0</c:v>
                </c:pt>
                <c:pt idx="2">
                  <c:v>8806</c:v>
                </c:pt>
              </c:numCache>
            </c:numRef>
          </c:val>
          <c:extLst xmlns:c16r2="http://schemas.microsoft.com/office/drawing/2015/06/chart">
            <c:ext xmlns:c16="http://schemas.microsoft.com/office/drawing/2014/chart" uri="{C3380CC4-5D6E-409C-BE32-E72D297353CC}">
              <c16:uniqueId val="{0000000A-D035-4DCD-B5FB-7E4A55D0F511}"/>
            </c:ext>
          </c:extLst>
        </c:ser>
        <c:ser>
          <c:idx val="11"/>
          <c:order val="11"/>
          <c:tx>
            <c:strRef>
              <c:f>'8.2'!$K$21</c:f>
              <c:strCache>
                <c:ptCount val="1"/>
                <c:pt idx="0">
                  <c:v>Ostatní pevná paliva</c:v>
                </c:pt>
              </c:strCache>
            </c:strRef>
          </c:tx>
          <c:invertIfNegative val="0"/>
          <c:cat>
            <c:strRef>
              <c:f>'8.2'!$L$9:$N$9</c:f>
              <c:strCache>
                <c:ptCount val="3"/>
                <c:pt idx="0">
                  <c:v>Duben</c:v>
                </c:pt>
                <c:pt idx="1">
                  <c:v>Květen</c:v>
                </c:pt>
                <c:pt idx="2">
                  <c:v>Červen</c:v>
                </c:pt>
              </c:strCache>
            </c:strRef>
          </c:cat>
          <c:val>
            <c:numRef>
              <c:f>'8.2'!$L$21:$N$21</c:f>
              <c:numCache>
                <c:formatCode>#,##0.0</c:formatCode>
                <c:ptCount val="3"/>
                <c:pt idx="0">
                  <c:v>555</c:v>
                </c:pt>
                <c:pt idx="1">
                  <c:v>549</c:v>
                </c:pt>
                <c:pt idx="2">
                  <c:v>694</c:v>
                </c:pt>
              </c:numCache>
            </c:numRef>
          </c:val>
          <c:extLst xmlns:c16r2="http://schemas.microsoft.com/office/drawing/2015/06/chart">
            <c:ext xmlns:c16="http://schemas.microsoft.com/office/drawing/2014/chart" uri="{C3380CC4-5D6E-409C-BE32-E72D297353CC}">
              <c16:uniqueId val="{0000000B-D035-4DCD-B5FB-7E4A55D0F511}"/>
            </c:ext>
          </c:extLst>
        </c:ser>
        <c:ser>
          <c:idx val="12"/>
          <c:order val="12"/>
          <c:tx>
            <c:strRef>
              <c:f>'8.2'!$K$22</c:f>
              <c:strCache>
                <c:ptCount val="1"/>
                <c:pt idx="0">
                  <c:v>Ostatní plyny</c:v>
                </c:pt>
              </c:strCache>
            </c:strRef>
          </c:tx>
          <c:invertIfNegative val="0"/>
          <c:cat>
            <c:strRef>
              <c:f>'8.2'!$L$9:$N$9</c:f>
              <c:strCache>
                <c:ptCount val="3"/>
                <c:pt idx="0">
                  <c:v>Duben</c:v>
                </c:pt>
                <c:pt idx="1">
                  <c:v>Květen</c:v>
                </c:pt>
                <c:pt idx="2">
                  <c:v>Červen</c:v>
                </c:pt>
              </c:strCache>
            </c:strRef>
          </c:cat>
          <c:val>
            <c:numRef>
              <c:f>'8.2'!$L$22:$N$22</c:f>
              <c:numCache>
                <c:formatCode>#,##0.0</c:formatCode>
                <c:ptCount val="3"/>
                <c:pt idx="0">
                  <c:v>66.444000000000003</c:v>
                </c:pt>
                <c:pt idx="1">
                  <c:v>63.360999999999997</c:v>
                </c:pt>
                <c:pt idx="2">
                  <c:v>41.91</c:v>
                </c:pt>
              </c:numCache>
            </c:numRef>
          </c:val>
          <c:extLst xmlns:c16r2="http://schemas.microsoft.com/office/drawing/2015/06/chart">
            <c:ext xmlns:c16="http://schemas.microsoft.com/office/drawing/2014/chart" uri="{C3380CC4-5D6E-409C-BE32-E72D297353CC}">
              <c16:uniqueId val="{0000000C-D035-4DCD-B5FB-7E4A55D0F511}"/>
            </c:ext>
          </c:extLst>
        </c:ser>
        <c:ser>
          <c:idx val="13"/>
          <c:order val="13"/>
          <c:tx>
            <c:strRef>
              <c:f>'8.2'!$K$23</c:f>
              <c:strCache>
                <c:ptCount val="1"/>
                <c:pt idx="0">
                  <c:v>Ostatní</c:v>
                </c:pt>
              </c:strCache>
            </c:strRef>
          </c:tx>
          <c:invertIfNegative val="0"/>
          <c:cat>
            <c:strRef>
              <c:f>'8.2'!$L$9:$N$9</c:f>
              <c:strCache>
                <c:ptCount val="3"/>
                <c:pt idx="0">
                  <c:v>Duben</c:v>
                </c:pt>
                <c:pt idx="1">
                  <c:v>Květen</c:v>
                </c:pt>
                <c:pt idx="2">
                  <c:v>Červen</c:v>
                </c:pt>
              </c:strCache>
            </c:strRef>
          </c:cat>
          <c:val>
            <c:numRef>
              <c:f>'8.2'!$L$23:$N$23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D-D035-4DCD-B5FB-7E4A55D0F511}"/>
            </c:ext>
          </c:extLst>
        </c:ser>
        <c:ser>
          <c:idx val="14"/>
          <c:order val="14"/>
          <c:tx>
            <c:strRef>
              <c:f>'8.2'!$K$24</c:f>
              <c:strCache>
                <c:ptCount val="1"/>
                <c:pt idx="0">
                  <c:v>Topné oleje</c:v>
                </c:pt>
              </c:strCache>
            </c:strRef>
          </c:tx>
          <c:invertIfNegative val="0"/>
          <c:cat>
            <c:strRef>
              <c:f>'8.2'!$L$9:$N$9</c:f>
              <c:strCache>
                <c:ptCount val="3"/>
                <c:pt idx="0">
                  <c:v>Duben</c:v>
                </c:pt>
                <c:pt idx="1">
                  <c:v>Květen</c:v>
                </c:pt>
                <c:pt idx="2">
                  <c:v>Červen</c:v>
                </c:pt>
              </c:strCache>
            </c:strRef>
          </c:cat>
          <c:val>
            <c:numRef>
              <c:f>'8.2'!$L$24:$N$24</c:f>
              <c:numCache>
                <c:formatCode>#,##0.0</c:formatCode>
                <c:ptCount val="3"/>
                <c:pt idx="0">
                  <c:v>125.652</c:v>
                </c:pt>
                <c:pt idx="1">
                  <c:v>91.316000000000003</c:v>
                </c:pt>
                <c:pt idx="2">
                  <c:v>35.482999999999997</c:v>
                </c:pt>
              </c:numCache>
            </c:numRef>
          </c:val>
          <c:extLst xmlns:c16r2="http://schemas.microsoft.com/office/drawing/2015/06/chart">
            <c:ext xmlns:c16="http://schemas.microsoft.com/office/drawing/2014/chart" uri="{C3380CC4-5D6E-409C-BE32-E72D297353CC}">
              <c16:uniqueId val="{0000000E-D035-4DCD-B5FB-7E4A55D0F511}"/>
            </c:ext>
          </c:extLst>
        </c:ser>
        <c:ser>
          <c:idx val="15"/>
          <c:order val="15"/>
          <c:tx>
            <c:strRef>
              <c:f>'8.2'!$K$25</c:f>
              <c:strCache>
                <c:ptCount val="1"/>
                <c:pt idx="0">
                  <c:v>Zemní plyn</c:v>
                </c:pt>
              </c:strCache>
            </c:strRef>
          </c:tx>
          <c:spPr>
            <a:solidFill>
              <a:srgbClr val="EBE600"/>
            </a:solidFill>
          </c:spPr>
          <c:invertIfNegative val="0"/>
          <c:cat>
            <c:strRef>
              <c:f>'8.2'!$L$9:$N$9</c:f>
              <c:strCache>
                <c:ptCount val="3"/>
                <c:pt idx="0">
                  <c:v>Duben</c:v>
                </c:pt>
                <c:pt idx="1">
                  <c:v>Květen</c:v>
                </c:pt>
                <c:pt idx="2">
                  <c:v>Červen</c:v>
                </c:pt>
              </c:strCache>
            </c:strRef>
          </c:cat>
          <c:val>
            <c:numRef>
              <c:f>'8.2'!$L$25:$N$25</c:f>
              <c:numCache>
                <c:formatCode>#,##0.0</c:formatCode>
                <c:ptCount val="3"/>
                <c:pt idx="0">
                  <c:v>46330.044999999998</c:v>
                </c:pt>
                <c:pt idx="1">
                  <c:v>31550.306000000004</c:v>
                </c:pt>
                <c:pt idx="2">
                  <c:v>22661.984999999997</c:v>
                </c:pt>
              </c:numCache>
            </c:numRef>
          </c:val>
          <c:extLst xmlns:c16r2="http://schemas.microsoft.com/office/drawing/2015/06/chart">
            <c:ext xmlns:c16="http://schemas.microsoft.com/office/drawing/2014/chart" uri="{C3380CC4-5D6E-409C-BE32-E72D297353CC}">
              <c16:uniqueId val="{0000000F-D035-4DCD-B5FB-7E4A55D0F511}"/>
            </c:ext>
          </c:extLst>
        </c:ser>
        <c:dLbls>
          <c:showLegendKey val="0"/>
          <c:showVal val="0"/>
          <c:showCatName val="0"/>
          <c:showSerName val="0"/>
          <c:showPercent val="0"/>
          <c:showBubbleSize val="0"/>
        </c:dLbls>
        <c:gapWidth val="150"/>
        <c:overlap val="100"/>
        <c:axId val="161340800"/>
        <c:axId val="161023104"/>
      </c:barChart>
      <c:catAx>
        <c:axId val="161340800"/>
        <c:scaling>
          <c:orientation val="minMax"/>
        </c:scaling>
        <c:delete val="0"/>
        <c:axPos val="b"/>
        <c:numFmt formatCode="General" sourceLinked="1"/>
        <c:majorTickMark val="none"/>
        <c:minorTickMark val="none"/>
        <c:tickLblPos val="nextTo"/>
        <c:txPr>
          <a:bodyPr/>
          <a:lstStyle/>
          <a:p>
            <a:pPr>
              <a:defRPr sz="900"/>
            </a:pPr>
            <a:endParaRPr lang="cs-CZ"/>
          </a:p>
        </c:txPr>
        <c:crossAx val="161023104"/>
        <c:crosses val="autoZero"/>
        <c:auto val="1"/>
        <c:lblAlgn val="ctr"/>
        <c:lblOffset val="100"/>
        <c:noMultiLvlLbl val="0"/>
      </c:catAx>
      <c:valAx>
        <c:axId val="1610231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13408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extLst xmlns:c16r2="http://schemas.microsoft.com/office/drawing/2015/06/chart">
              <c:ext xmlns:c16="http://schemas.microsoft.com/office/drawing/2014/chart" uri="{C3380CC4-5D6E-409C-BE32-E72D297353CC}">
                <c16:uniqueId val="{00000001-A588-4B05-AFAC-5699BD4CA571}"/>
              </c:ext>
            </c:extLst>
          </c:dPt>
          <c:dPt>
            <c:idx val="1"/>
            <c:bubble3D val="0"/>
            <c:spPr>
              <a:solidFill>
                <a:srgbClr val="EEECE1">
                  <a:lumMod val="50000"/>
                </a:srgbClr>
              </a:solidFill>
            </c:spPr>
            <c:extLst xmlns:c16r2="http://schemas.microsoft.com/office/drawing/2015/06/chart">
              <c:ext xmlns:c16="http://schemas.microsoft.com/office/drawing/2014/chart" uri="{C3380CC4-5D6E-409C-BE32-E72D297353CC}">
                <c16:uniqueId val="{00000003-A588-4B05-AFAC-5699BD4CA571}"/>
              </c:ext>
            </c:extLst>
          </c:dPt>
          <c:dPt>
            <c:idx val="2"/>
            <c:bubble3D val="0"/>
            <c:spPr>
              <a:solidFill>
                <a:sysClr val="windowText" lastClr="000000"/>
              </a:solidFill>
            </c:spPr>
            <c:extLst xmlns:c16r2="http://schemas.microsoft.com/office/drawing/2015/06/chart">
              <c:ext xmlns:c16="http://schemas.microsoft.com/office/drawing/2014/chart" uri="{C3380CC4-5D6E-409C-BE32-E72D297353CC}">
                <c16:uniqueId val="{00000005-A588-4B05-AFAC-5699BD4CA571}"/>
              </c:ext>
            </c:extLst>
          </c:dPt>
          <c:dPt>
            <c:idx val="5"/>
            <c:bubble3D val="0"/>
            <c:extLst xmlns:c16r2="http://schemas.microsoft.com/office/drawing/2015/06/chart">
              <c:ext xmlns:c16="http://schemas.microsoft.com/office/drawing/2014/chart" uri="{C3380CC4-5D6E-409C-BE32-E72D297353CC}">
                <c16:uniqueId val="{00000006-A588-4B05-AFAC-5699BD4CA571}"/>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8-A588-4B05-AFAC-5699BD4CA571}"/>
              </c:ext>
            </c:extLst>
          </c:dPt>
          <c:dPt>
            <c:idx val="7"/>
            <c:bubble3D val="0"/>
            <c:extLst xmlns:c16r2="http://schemas.microsoft.com/office/drawing/2015/06/chart">
              <c:ext xmlns:c16="http://schemas.microsoft.com/office/drawing/2014/chart" uri="{C3380CC4-5D6E-409C-BE32-E72D297353CC}">
                <c16:uniqueId val="{00000009-A588-4B05-AFAC-5699BD4CA571}"/>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B-A588-4B05-AFAC-5699BD4CA571}"/>
              </c:ext>
            </c:extLst>
          </c:dPt>
          <c:cat>
            <c:numRef>
              <c:f>'8.2'!$O$10:$O$25</c:f>
              <c:numCache>
                <c:formatCode>0.0%</c:formatCode>
                <c:ptCount val="16"/>
              </c:numCache>
            </c:numRef>
          </c:cat>
          <c:val>
            <c:numRef>
              <c:f>'8.2'!$J$10:$J$25</c:f>
              <c:numCache>
                <c:formatCode>0.0</c:formatCode>
                <c:ptCount val="16"/>
              </c:numCache>
            </c:numRef>
          </c:val>
          <c:extLst xmlns:c16r2="http://schemas.microsoft.com/office/drawing/2015/06/chart">
            <c:ext xmlns:c16="http://schemas.microsoft.com/office/drawing/2014/chart" uri="{C3380CC4-5D6E-409C-BE32-E72D297353CC}">
              <c16:uniqueId val="{0000000C-A588-4B05-AFAC-5699BD4CA571}"/>
            </c:ext>
          </c:extLst>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extLst xmlns:c16r2="http://schemas.microsoft.com/office/drawing/2015/06/chart">
              <c:ext xmlns:c16="http://schemas.microsoft.com/office/drawing/2014/chart" uri="{C3380CC4-5D6E-409C-BE32-E72D297353CC}">
                <c16:uniqueId val="{00000000-EF31-46BE-94B7-7BFBB75A3B65}"/>
              </c:ext>
            </c:extLst>
          </c:dPt>
          <c:cat>
            <c:numRef>
              <c:f>'8.2'!$O$27:$O$34</c:f>
              <c:numCache>
                <c:formatCode>General</c:formatCode>
                <c:ptCount val="8"/>
              </c:numCache>
            </c:numRef>
          </c:cat>
          <c:val>
            <c:numRef>
              <c:f>'8.2'!$J$27:$J$34</c:f>
              <c:numCache>
                <c:formatCode>0.0</c:formatCode>
                <c:ptCount val="8"/>
              </c:numCache>
            </c:numRef>
          </c:val>
          <c:extLst xmlns:c16r2="http://schemas.microsoft.com/office/drawing/2015/06/chart">
            <c:ext xmlns:c16="http://schemas.microsoft.com/office/drawing/2014/chart" uri="{C3380CC4-5D6E-409C-BE32-E72D297353CC}">
              <c16:uniqueId val="{00000001-EF31-46BE-94B7-7BFBB75A3B65}"/>
            </c:ext>
          </c:extLst>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C29E-440A-AEAA-FA9EAAC2395C}"/>
              </c:ext>
            </c:extLst>
          </c:dPt>
          <c:cat>
            <c:numRef>
              <c:f>'14.2'!$J$19:$J$26</c:f>
              <c:numCache>
                <c:formatCode>General</c:formatCode>
                <c:ptCount val="8"/>
              </c:numCache>
            </c:numRef>
          </c:cat>
          <c:val>
            <c:numRef>
              <c:f>'14.2'!$K$19:$K$26</c:f>
              <c:numCache>
                <c:formatCode>General</c:formatCode>
                <c:ptCount val="8"/>
              </c:numCache>
            </c:numRef>
          </c:val>
          <c:extLst xmlns:c16r2="http://schemas.microsoft.com/office/drawing/2015/06/chart">
            <c:ext xmlns:c16="http://schemas.microsoft.com/office/drawing/2014/chart" uri="{C3380CC4-5D6E-409C-BE32-E72D297353CC}">
              <c16:uniqueId val="{00000002-C29E-440A-AEAA-FA9EAAC2395C}"/>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extLst xmlns:c16r2="http://schemas.microsoft.com/office/drawing/2015/06/chart">
            <c:ext xmlns:c16="http://schemas.microsoft.com/office/drawing/2014/chart" uri="{C3380CC4-5D6E-409C-BE32-E72D297353CC}">
              <c16:uniqueId val="{00000000-DF0A-4722-B88A-E27D501D00E8}"/>
            </c:ext>
          </c:extLst>
        </c:ser>
        <c:dLbls>
          <c:showLegendKey val="0"/>
          <c:showVal val="0"/>
          <c:showCatName val="0"/>
          <c:showSerName val="0"/>
          <c:showPercent val="0"/>
          <c:showBubbleSize val="0"/>
        </c:dLbls>
        <c:gapWidth val="150"/>
        <c:axId val="161382400"/>
        <c:axId val="161383936"/>
      </c:barChart>
      <c:catAx>
        <c:axId val="161382400"/>
        <c:scaling>
          <c:orientation val="maxMin"/>
        </c:scaling>
        <c:delete val="0"/>
        <c:axPos val="l"/>
        <c:numFmt formatCode="0.0" sourceLinked="1"/>
        <c:majorTickMark val="none"/>
        <c:minorTickMark val="none"/>
        <c:tickLblPos val="nextTo"/>
        <c:txPr>
          <a:bodyPr/>
          <a:lstStyle/>
          <a:p>
            <a:pPr>
              <a:defRPr sz="900"/>
            </a:pPr>
            <a:endParaRPr lang="cs-CZ"/>
          </a:p>
        </c:txPr>
        <c:crossAx val="161383936"/>
        <c:crosses val="autoZero"/>
        <c:auto val="1"/>
        <c:lblAlgn val="ctr"/>
        <c:lblOffset val="100"/>
        <c:noMultiLvlLbl val="0"/>
      </c:catAx>
      <c:valAx>
        <c:axId val="16138393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13824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extLst xmlns:c16r2="http://schemas.microsoft.com/office/drawing/2015/06/chart">
            <c:ext xmlns:c16="http://schemas.microsoft.com/office/drawing/2014/chart" uri="{C3380CC4-5D6E-409C-BE32-E72D297353CC}">
              <c16:uniqueId val="{00000000-A4F4-40A4-A401-A22766303335}"/>
            </c:ext>
          </c:extLst>
        </c:ser>
        <c:dLbls>
          <c:showLegendKey val="0"/>
          <c:showVal val="0"/>
          <c:showCatName val="0"/>
          <c:showSerName val="0"/>
          <c:showPercent val="0"/>
          <c:showBubbleSize val="0"/>
        </c:dLbls>
        <c:gapWidth val="150"/>
        <c:axId val="161687040"/>
        <c:axId val="161688576"/>
      </c:barChart>
      <c:catAx>
        <c:axId val="161687040"/>
        <c:scaling>
          <c:orientation val="minMax"/>
        </c:scaling>
        <c:delete val="0"/>
        <c:axPos val="l"/>
        <c:numFmt formatCode="General" sourceLinked="1"/>
        <c:majorTickMark val="none"/>
        <c:minorTickMark val="none"/>
        <c:tickLblPos val="nextTo"/>
        <c:txPr>
          <a:bodyPr/>
          <a:lstStyle/>
          <a:p>
            <a:pPr>
              <a:defRPr sz="900"/>
            </a:pPr>
            <a:endParaRPr lang="cs-CZ"/>
          </a:p>
        </c:txPr>
        <c:crossAx val="161688576"/>
        <c:crosses val="autoZero"/>
        <c:auto val="1"/>
        <c:lblAlgn val="ctr"/>
        <c:lblOffset val="100"/>
        <c:noMultiLvlLbl val="0"/>
      </c:catAx>
      <c:valAx>
        <c:axId val="1616885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16870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extLst xmlns:c16r2="http://schemas.microsoft.com/office/drawing/2015/06/chart">
            <c:ext xmlns:c16="http://schemas.microsoft.com/office/drawing/2014/chart" uri="{C3380CC4-5D6E-409C-BE32-E72D297353CC}">
              <c16:uniqueId val="{00000000-30F9-4894-B26B-3E45DBF77B70}"/>
            </c:ext>
          </c:extLst>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extLst xmlns:c16r2="http://schemas.microsoft.com/office/drawing/2015/06/chart">
            <c:ext xmlns:c16="http://schemas.microsoft.com/office/drawing/2014/chart" uri="{C3380CC4-5D6E-409C-BE32-E72D297353CC}">
              <c16:uniqueId val="{00000001-30F9-4894-B26B-3E45DBF77B70}"/>
            </c:ext>
          </c:extLst>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extLst xmlns:c16r2="http://schemas.microsoft.com/office/drawing/2015/06/chart">
            <c:ext xmlns:c16="http://schemas.microsoft.com/office/drawing/2014/chart" uri="{C3380CC4-5D6E-409C-BE32-E72D297353CC}">
              <c16:uniqueId val="{00000002-30F9-4894-B26B-3E45DBF77B70}"/>
            </c:ext>
          </c:extLst>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extLst xmlns:c16r2="http://schemas.microsoft.com/office/drawing/2015/06/chart">
            <c:ext xmlns:c16="http://schemas.microsoft.com/office/drawing/2014/chart" uri="{C3380CC4-5D6E-409C-BE32-E72D297353CC}">
              <c16:uniqueId val="{00000003-30F9-4894-B26B-3E45DBF77B70}"/>
            </c:ext>
          </c:extLst>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extLst xmlns:c16r2="http://schemas.microsoft.com/office/drawing/2015/06/chart">
            <c:ext xmlns:c16="http://schemas.microsoft.com/office/drawing/2014/chart" uri="{C3380CC4-5D6E-409C-BE32-E72D297353CC}">
              <c16:uniqueId val="{00000004-30F9-4894-B26B-3E45DBF77B70}"/>
            </c:ext>
          </c:extLst>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extLst xmlns:c16r2="http://schemas.microsoft.com/office/drawing/2015/06/chart">
            <c:ext xmlns:c16="http://schemas.microsoft.com/office/drawing/2014/chart" uri="{C3380CC4-5D6E-409C-BE32-E72D297353CC}">
              <c16:uniqueId val="{00000005-30F9-4894-B26B-3E45DBF77B70}"/>
            </c:ext>
          </c:extLst>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extLst xmlns:c16r2="http://schemas.microsoft.com/office/drawing/2015/06/chart">
            <c:ext xmlns:c16="http://schemas.microsoft.com/office/drawing/2014/chart" uri="{C3380CC4-5D6E-409C-BE32-E72D297353CC}">
              <c16:uniqueId val="{00000006-30F9-4894-B26B-3E45DBF77B70}"/>
            </c:ext>
          </c:extLst>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extLst xmlns:c16r2="http://schemas.microsoft.com/office/drawing/2015/06/chart">
            <c:ext xmlns:c16="http://schemas.microsoft.com/office/drawing/2014/chart" uri="{C3380CC4-5D6E-409C-BE32-E72D297353CC}">
              <c16:uniqueId val="{00000007-30F9-4894-B26B-3E45DBF77B70}"/>
            </c:ext>
          </c:extLst>
        </c:ser>
        <c:dLbls>
          <c:showLegendKey val="0"/>
          <c:showVal val="0"/>
          <c:showCatName val="0"/>
          <c:showSerName val="0"/>
          <c:showPercent val="0"/>
          <c:showBubbleSize val="0"/>
        </c:dLbls>
        <c:gapWidth val="150"/>
        <c:overlap val="100"/>
        <c:axId val="161496448"/>
        <c:axId val="161498240"/>
      </c:barChart>
      <c:catAx>
        <c:axId val="161496448"/>
        <c:scaling>
          <c:orientation val="minMax"/>
        </c:scaling>
        <c:delete val="0"/>
        <c:axPos val="b"/>
        <c:numFmt formatCode="General" sourceLinked="1"/>
        <c:majorTickMark val="none"/>
        <c:minorTickMark val="none"/>
        <c:tickLblPos val="nextTo"/>
        <c:txPr>
          <a:bodyPr/>
          <a:lstStyle/>
          <a:p>
            <a:pPr>
              <a:defRPr sz="900"/>
            </a:pPr>
            <a:endParaRPr lang="cs-CZ"/>
          </a:p>
        </c:txPr>
        <c:crossAx val="161498240"/>
        <c:crosses val="autoZero"/>
        <c:auto val="1"/>
        <c:lblAlgn val="ctr"/>
        <c:lblOffset val="100"/>
        <c:noMultiLvlLbl val="0"/>
      </c:catAx>
      <c:valAx>
        <c:axId val="161498240"/>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1614964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extLst xmlns:c16r2="http://schemas.microsoft.com/office/drawing/2015/06/chart">
              <c:ext xmlns:c16="http://schemas.microsoft.com/office/drawing/2014/chart" uri="{C3380CC4-5D6E-409C-BE32-E72D297353CC}">
                <c16:uniqueId val="{00000001-6276-42E7-86F9-E2CE0C4303D0}"/>
              </c:ext>
            </c:extLst>
          </c:dPt>
          <c:dPt>
            <c:idx val="1"/>
            <c:bubble3D val="0"/>
            <c:spPr>
              <a:solidFill>
                <a:schemeClr val="bg2">
                  <a:lumMod val="50000"/>
                </a:schemeClr>
              </a:solidFill>
            </c:spPr>
            <c:extLst xmlns:c16r2="http://schemas.microsoft.com/office/drawing/2015/06/chart">
              <c:ext xmlns:c16="http://schemas.microsoft.com/office/drawing/2014/chart" uri="{C3380CC4-5D6E-409C-BE32-E72D297353CC}">
                <c16:uniqueId val="{00000003-6276-42E7-86F9-E2CE0C4303D0}"/>
              </c:ext>
            </c:extLst>
          </c:dPt>
          <c:dPt>
            <c:idx val="2"/>
            <c:bubble3D val="0"/>
            <c:spPr>
              <a:solidFill>
                <a:schemeClr val="tx1"/>
              </a:solidFill>
            </c:spPr>
            <c:extLst xmlns:c16r2="http://schemas.microsoft.com/office/drawing/2015/06/chart">
              <c:ext xmlns:c16="http://schemas.microsoft.com/office/drawing/2014/chart" uri="{C3380CC4-5D6E-409C-BE32-E72D297353CC}">
                <c16:uniqueId val="{00000005-6276-42E7-86F9-E2CE0C4303D0}"/>
              </c:ext>
            </c:extLst>
          </c:dPt>
          <c:dPt>
            <c:idx val="6"/>
            <c:bubble3D val="0"/>
            <c:spPr>
              <a:solidFill>
                <a:srgbClr val="6E4932"/>
              </a:solidFill>
            </c:spPr>
            <c:extLst xmlns:c16r2="http://schemas.microsoft.com/office/drawing/2015/06/chart">
              <c:ext xmlns:c16="http://schemas.microsoft.com/office/drawing/2014/chart" uri="{C3380CC4-5D6E-409C-BE32-E72D297353CC}">
                <c16:uniqueId val="{00000007-6276-42E7-86F9-E2CE0C4303D0}"/>
              </c:ext>
            </c:extLst>
          </c:dPt>
          <c:dPt>
            <c:idx val="15"/>
            <c:bubble3D val="0"/>
            <c:spPr>
              <a:solidFill>
                <a:srgbClr val="EBE600"/>
              </a:solidFill>
            </c:spPr>
            <c:extLst xmlns:c16r2="http://schemas.microsoft.com/office/drawing/2015/06/chart">
              <c:ext xmlns:c16="http://schemas.microsoft.com/office/drawing/2014/chart" uri="{C3380CC4-5D6E-409C-BE32-E72D297353CC}">
                <c16:uniqueId val="{00000009-6276-42E7-86F9-E2CE0C4303D0}"/>
              </c:ext>
            </c:extLst>
          </c:dPt>
          <c:dLbls>
            <c:dLbl>
              <c:idx val="1"/>
              <c:layout>
                <c:manualLayout>
                  <c:x val="6.4141414141414138E-3"/>
                  <c:y val="-7.2763220613982823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276-42E7-86F9-E2CE0C4303D0}"/>
                </c:ext>
              </c:extLst>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6276-42E7-86F9-E2CE0C4303D0}"/>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6276-42E7-86F9-E2CE0C4303D0}"/>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6276-42E7-86F9-E2CE0C4303D0}"/>
                </c:ext>
              </c:extLst>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346969696969697"/>
                  <c:y val="5.3136044541273297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6276-42E7-86F9-E2CE0C4303D0}"/>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6276-42E7-86F9-E2CE0C4303D0}"/>
                </c:ext>
              </c:extLst>
            </c:dLbl>
            <c:dLbl>
              <c:idx val="9"/>
              <c:layout>
                <c:manualLayout>
                  <c:x val="6.4141414141413843E-3"/>
                  <c:y val="0"/>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6276-42E7-86F9-E2CE0C4303D0}"/>
                </c:ext>
              </c:extLst>
            </c:dLbl>
            <c:dLbl>
              <c:idx val="10"/>
              <c:layout>
                <c:manualLayout>
                  <c:x val="-0.1411111111111111"/>
                  <c:y val="1.6141370128298232E-2"/>
                </c:manualLayout>
              </c:layout>
              <c:numFmt formatCode="0.0%" sourceLinked="0"/>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6276-42E7-86F9-E2CE0C4303D0}"/>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6276-42E7-86F9-E2CE0C4303D0}"/>
                </c:ext>
              </c:extLst>
            </c:dLbl>
            <c:dLbl>
              <c:idx val="14"/>
              <c:layout>
                <c:manualLayout>
                  <c:x val="-0.16035353535353536"/>
                  <c:y val="-6.9172113289760417E-2"/>
                </c:manualLayout>
              </c:layout>
              <c:numFmt formatCode="0.0%" sourceLinked="0"/>
              <c:spPr>
                <a:noFill/>
                <a:ln>
                  <a:noFill/>
                </a:ln>
                <a:effectLst/>
              </c:spPr>
              <c:txPr>
                <a:bodyPr/>
                <a:lstStyle/>
                <a:p>
                  <a:pPr>
                    <a:defRPr sz="900"/>
                  </a:pPr>
                  <a:endParaRPr lang="cs-CZ"/>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6276-42E7-86F9-E2CE0C4303D0}"/>
                </c:ext>
              </c:extLst>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'4.1'!$A$25:$A$40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'4.1'!$B$25:$B$40</c:f>
              <c:numCache>
                <c:formatCode>#,##0.0</c:formatCode>
                <c:ptCount val="16"/>
                <c:pt idx="0">
                  <c:v>5168.0072409999993</c:v>
                </c:pt>
                <c:pt idx="1">
                  <c:v>961.71930899999938</c:v>
                </c:pt>
                <c:pt idx="2">
                  <c:v>2432.3810109999999</c:v>
                </c:pt>
                <c:pt idx="3">
                  <c:v>2.7857539999999998</c:v>
                </c:pt>
                <c:pt idx="4">
                  <c:v>3.21461</c:v>
                </c:pt>
                <c:pt idx="5">
                  <c:v>0.191639</c:v>
                </c:pt>
                <c:pt idx="6">
                  <c:v>12385.095100999999</c:v>
                </c:pt>
                <c:pt idx="7">
                  <c:v>102.124</c:v>
                </c:pt>
                <c:pt idx="8">
                  <c:v>2.3719999999999998E-2</c:v>
                </c:pt>
                <c:pt idx="9">
                  <c:v>1629.143493</c:v>
                </c:pt>
                <c:pt idx="10">
                  <c:v>120.946597</c:v>
                </c:pt>
                <c:pt idx="11">
                  <c:v>1173.8636314785822</c:v>
                </c:pt>
                <c:pt idx="12">
                  <c:v>1964.2689369999998</c:v>
                </c:pt>
                <c:pt idx="13">
                  <c:v>0</c:v>
                </c:pt>
                <c:pt idx="14">
                  <c:v>24.654164000000002</c:v>
                </c:pt>
                <c:pt idx="15">
                  <c:v>5374.9616284126623</c:v>
                </c:pt>
              </c:numCache>
            </c:numRef>
          </c:val>
          <c:extLst xmlns:c16r2="http://schemas.microsoft.com/office/drawing/2015/06/chart">
            <c:ext xmlns:c16="http://schemas.microsoft.com/office/drawing/2014/chart" uri="{C3380CC4-5D6E-409C-BE32-E72D297353CC}">
              <c16:uniqueId val="{00000013-6276-42E7-86F9-E2CE0C4303D0}"/>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extLst xmlns:c16r2="http://schemas.microsoft.com/office/drawing/2015/06/chart">
            <c:ext xmlns:c16="http://schemas.microsoft.com/office/drawing/2014/chart" uri="{C3380CC4-5D6E-409C-BE32-E72D297353CC}">
              <c16:uniqueId val="{00000000-B813-402F-9794-3ECE48D73BF2}"/>
            </c:ext>
          </c:extLst>
        </c:ser>
        <c:dLbls>
          <c:showLegendKey val="0"/>
          <c:showVal val="0"/>
          <c:showCatName val="0"/>
          <c:showSerName val="0"/>
          <c:showPercent val="0"/>
          <c:showBubbleSize val="0"/>
        </c:dLbls>
        <c:gapWidth val="150"/>
        <c:axId val="161523584"/>
        <c:axId val="161525120"/>
      </c:barChart>
      <c:catAx>
        <c:axId val="161523584"/>
        <c:scaling>
          <c:orientation val="minMax"/>
        </c:scaling>
        <c:delete val="0"/>
        <c:axPos val="l"/>
        <c:numFmt formatCode="General" sourceLinked="1"/>
        <c:majorTickMark val="none"/>
        <c:minorTickMark val="none"/>
        <c:tickLblPos val="nextTo"/>
        <c:txPr>
          <a:bodyPr/>
          <a:lstStyle/>
          <a:p>
            <a:pPr>
              <a:defRPr sz="900"/>
            </a:pPr>
            <a:endParaRPr lang="cs-CZ"/>
          </a:p>
        </c:txPr>
        <c:crossAx val="161525120"/>
        <c:crosses val="autoZero"/>
        <c:auto val="1"/>
        <c:lblAlgn val="ctr"/>
        <c:lblOffset val="100"/>
        <c:noMultiLvlLbl val="0"/>
      </c:catAx>
      <c:valAx>
        <c:axId val="1615251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15235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ABA9-4CC0-9511-3A6AAF389E8B}"/>
              </c:ext>
            </c:extLst>
          </c:dPt>
          <c:cat>
            <c:numRef>
              <c:f>'14.3'!$J$19:$J$26</c:f>
              <c:numCache>
                <c:formatCode>General</c:formatCode>
                <c:ptCount val="8"/>
              </c:numCache>
            </c:numRef>
          </c:cat>
          <c:val>
            <c:numRef>
              <c:f>'14.3'!$K$19:$K$26</c:f>
              <c:numCache>
                <c:formatCode>General</c:formatCode>
                <c:ptCount val="8"/>
              </c:numCache>
            </c:numRef>
          </c:val>
          <c:extLst xmlns:c16r2="http://schemas.microsoft.com/office/drawing/2015/06/chart">
            <c:ext xmlns:c16="http://schemas.microsoft.com/office/drawing/2014/chart" uri="{C3380CC4-5D6E-409C-BE32-E72D297353CC}">
              <c16:uniqueId val="{00000002-ABA9-4CC0-9511-3A6AAF389E8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extLst xmlns:c16r2="http://schemas.microsoft.com/office/drawing/2015/06/chart">
            <c:ext xmlns:c16="http://schemas.microsoft.com/office/drawing/2014/chart" uri="{C3380CC4-5D6E-409C-BE32-E72D297353CC}">
              <c16:uniqueId val="{00000000-8B57-4F17-B144-E560458A0763}"/>
            </c:ext>
          </c:extLst>
        </c:ser>
        <c:dLbls>
          <c:showLegendKey val="0"/>
          <c:showVal val="0"/>
          <c:showCatName val="0"/>
          <c:showSerName val="0"/>
          <c:showPercent val="0"/>
          <c:showBubbleSize val="0"/>
        </c:dLbls>
        <c:gapWidth val="150"/>
        <c:axId val="161611776"/>
        <c:axId val="161613312"/>
      </c:barChart>
      <c:catAx>
        <c:axId val="161611776"/>
        <c:scaling>
          <c:orientation val="maxMin"/>
        </c:scaling>
        <c:delete val="0"/>
        <c:axPos val="l"/>
        <c:numFmt formatCode="0.0" sourceLinked="1"/>
        <c:majorTickMark val="none"/>
        <c:minorTickMark val="none"/>
        <c:tickLblPos val="nextTo"/>
        <c:txPr>
          <a:bodyPr/>
          <a:lstStyle/>
          <a:p>
            <a:pPr>
              <a:defRPr sz="900"/>
            </a:pPr>
            <a:endParaRPr lang="cs-CZ"/>
          </a:p>
        </c:txPr>
        <c:crossAx val="161613312"/>
        <c:crosses val="autoZero"/>
        <c:auto val="1"/>
        <c:lblAlgn val="ctr"/>
        <c:lblOffset val="100"/>
        <c:noMultiLvlLbl val="0"/>
      </c:catAx>
      <c:valAx>
        <c:axId val="1616133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16117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extLst xmlns:c16r2="http://schemas.microsoft.com/office/drawing/2015/06/chart">
            <c:ext xmlns:c16="http://schemas.microsoft.com/office/drawing/2014/chart" uri="{C3380CC4-5D6E-409C-BE32-E72D297353CC}">
              <c16:uniqueId val="{00000000-7EAE-4516-AD56-C6E16A248C68}"/>
            </c:ext>
          </c:extLst>
        </c:ser>
        <c:dLbls>
          <c:showLegendKey val="0"/>
          <c:showVal val="0"/>
          <c:showCatName val="0"/>
          <c:showSerName val="0"/>
          <c:showPercent val="0"/>
          <c:showBubbleSize val="0"/>
        </c:dLbls>
        <c:gapWidth val="150"/>
        <c:axId val="161637888"/>
        <c:axId val="161639424"/>
      </c:barChart>
      <c:catAx>
        <c:axId val="161637888"/>
        <c:scaling>
          <c:orientation val="minMax"/>
        </c:scaling>
        <c:delete val="0"/>
        <c:axPos val="l"/>
        <c:numFmt formatCode="General" sourceLinked="1"/>
        <c:majorTickMark val="none"/>
        <c:minorTickMark val="none"/>
        <c:tickLblPos val="nextTo"/>
        <c:txPr>
          <a:bodyPr/>
          <a:lstStyle/>
          <a:p>
            <a:pPr>
              <a:defRPr sz="900"/>
            </a:pPr>
            <a:endParaRPr lang="cs-CZ"/>
          </a:p>
        </c:txPr>
        <c:crossAx val="161639424"/>
        <c:crosses val="autoZero"/>
        <c:auto val="1"/>
        <c:lblAlgn val="ctr"/>
        <c:lblOffset val="100"/>
        <c:noMultiLvlLbl val="0"/>
      </c:catAx>
      <c:valAx>
        <c:axId val="1616394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16378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extLst xmlns:c16r2="http://schemas.microsoft.com/office/drawing/2015/06/chart">
            <c:ext xmlns:c16="http://schemas.microsoft.com/office/drawing/2014/chart" uri="{C3380CC4-5D6E-409C-BE32-E72D297353CC}">
              <c16:uniqueId val="{00000000-2B77-4FC3-B469-B353117732CD}"/>
            </c:ext>
          </c:extLst>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extLst xmlns:c16r2="http://schemas.microsoft.com/office/drawing/2015/06/chart">
            <c:ext xmlns:c16="http://schemas.microsoft.com/office/drawing/2014/chart" uri="{C3380CC4-5D6E-409C-BE32-E72D297353CC}">
              <c16:uniqueId val="{00000001-2B77-4FC3-B469-B353117732CD}"/>
            </c:ext>
          </c:extLst>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extLst xmlns:c16r2="http://schemas.microsoft.com/office/drawing/2015/06/chart">
            <c:ext xmlns:c16="http://schemas.microsoft.com/office/drawing/2014/chart" uri="{C3380CC4-5D6E-409C-BE32-E72D297353CC}">
              <c16:uniqueId val="{00000002-2B77-4FC3-B469-B353117732CD}"/>
            </c:ext>
          </c:extLst>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extLst xmlns:c16r2="http://schemas.microsoft.com/office/drawing/2015/06/chart">
            <c:ext xmlns:c16="http://schemas.microsoft.com/office/drawing/2014/chart" uri="{C3380CC4-5D6E-409C-BE32-E72D297353CC}">
              <c16:uniqueId val="{00000003-2B77-4FC3-B469-B353117732CD}"/>
            </c:ext>
          </c:extLst>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extLst xmlns:c16r2="http://schemas.microsoft.com/office/drawing/2015/06/chart">
            <c:ext xmlns:c16="http://schemas.microsoft.com/office/drawing/2014/chart" uri="{C3380CC4-5D6E-409C-BE32-E72D297353CC}">
              <c16:uniqueId val="{00000004-2B77-4FC3-B469-B353117732CD}"/>
            </c:ext>
          </c:extLst>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extLst xmlns:c16r2="http://schemas.microsoft.com/office/drawing/2015/06/chart">
            <c:ext xmlns:c16="http://schemas.microsoft.com/office/drawing/2014/chart" uri="{C3380CC4-5D6E-409C-BE32-E72D297353CC}">
              <c16:uniqueId val="{00000005-2B77-4FC3-B469-B353117732CD}"/>
            </c:ext>
          </c:extLst>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extLst xmlns:c16r2="http://schemas.microsoft.com/office/drawing/2015/06/chart">
            <c:ext xmlns:c16="http://schemas.microsoft.com/office/drawing/2014/chart" uri="{C3380CC4-5D6E-409C-BE32-E72D297353CC}">
              <c16:uniqueId val="{00000006-2B77-4FC3-B469-B353117732CD}"/>
            </c:ext>
          </c:extLst>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extLst xmlns:c16r2="http://schemas.microsoft.com/office/drawing/2015/06/chart">
            <c:ext xmlns:c16="http://schemas.microsoft.com/office/drawing/2014/chart" uri="{C3380CC4-5D6E-409C-BE32-E72D297353CC}">
              <c16:uniqueId val="{00000007-2B77-4FC3-B469-B353117732CD}"/>
            </c:ext>
          </c:extLst>
        </c:ser>
        <c:dLbls>
          <c:showLegendKey val="0"/>
          <c:showVal val="0"/>
          <c:showCatName val="0"/>
          <c:showSerName val="0"/>
          <c:showPercent val="0"/>
          <c:showBubbleSize val="0"/>
        </c:dLbls>
        <c:gapWidth val="150"/>
        <c:overlap val="100"/>
        <c:axId val="162213248"/>
        <c:axId val="162227328"/>
      </c:barChart>
      <c:catAx>
        <c:axId val="162213248"/>
        <c:scaling>
          <c:orientation val="minMax"/>
        </c:scaling>
        <c:delete val="0"/>
        <c:axPos val="b"/>
        <c:numFmt formatCode="General" sourceLinked="1"/>
        <c:majorTickMark val="none"/>
        <c:minorTickMark val="none"/>
        <c:tickLblPos val="nextTo"/>
        <c:txPr>
          <a:bodyPr/>
          <a:lstStyle/>
          <a:p>
            <a:pPr>
              <a:defRPr sz="900"/>
            </a:pPr>
            <a:endParaRPr lang="cs-CZ"/>
          </a:p>
        </c:txPr>
        <c:crossAx val="162227328"/>
        <c:crosses val="autoZero"/>
        <c:auto val="1"/>
        <c:lblAlgn val="ctr"/>
        <c:lblOffset val="100"/>
        <c:noMultiLvlLbl val="0"/>
      </c:catAx>
      <c:valAx>
        <c:axId val="1622273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21324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extLst xmlns:c16r2="http://schemas.microsoft.com/office/drawing/2015/06/chart">
            <c:ext xmlns:c16="http://schemas.microsoft.com/office/drawing/2014/chart" uri="{C3380CC4-5D6E-409C-BE32-E72D297353CC}">
              <c16:uniqueId val="{00000000-8C21-45F3-8BD7-F0103D668DFC}"/>
            </c:ext>
          </c:extLst>
        </c:ser>
        <c:dLbls>
          <c:showLegendKey val="0"/>
          <c:showVal val="0"/>
          <c:showCatName val="0"/>
          <c:showSerName val="0"/>
          <c:showPercent val="0"/>
          <c:showBubbleSize val="0"/>
        </c:dLbls>
        <c:gapWidth val="150"/>
        <c:axId val="162256768"/>
        <c:axId val="162258304"/>
      </c:barChart>
      <c:catAx>
        <c:axId val="162256768"/>
        <c:scaling>
          <c:orientation val="minMax"/>
        </c:scaling>
        <c:delete val="0"/>
        <c:axPos val="l"/>
        <c:numFmt formatCode="General" sourceLinked="1"/>
        <c:majorTickMark val="none"/>
        <c:minorTickMark val="none"/>
        <c:tickLblPos val="nextTo"/>
        <c:txPr>
          <a:bodyPr/>
          <a:lstStyle/>
          <a:p>
            <a:pPr>
              <a:defRPr sz="900"/>
            </a:pPr>
            <a:endParaRPr lang="cs-CZ"/>
          </a:p>
        </c:txPr>
        <c:crossAx val="162258304"/>
        <c:crosses val="autoZero"/>
        <c:auto val="1"/>
        <c:lblAlgn val="ctr"/>
        <c:lblOffset val="100"/>
        <c:noMultiLvlLbl val="0"/>
      </c:catAx>
      <c:valAx>
        <c:axId val="1622583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22567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267B-4295-BC9B-592D612ADCE8}"/>
              </c:ext>
            </c:extLst>
          </c:dPt>
          <c:cat>
            <c:numRef>
              <c:f>'14.4'!$J$19:$J$26</c:f>
              <c:numCache>
                <c:formatCode>General</c:formatCode>
                <c:ptCount val="8"/>
              </c:numCache>
            </c:numRef>
          </c:cat>
          <c:val>
            <c:numRef>
              <c:f>'14.4'!$K$19:$K$26</c:f>
              <c:numCache>
                <c:formatCode>General</c:formatCode>
                <c:ptCount val="8"/>
              </c:numCache>
            </c:numRef>
          </c:val>
          <c:extLst xmlns:c16r2="http://schemas.microsoft.com/office/drawing/2015/06/chart">
            <c:ext xmlns:c16="http://schemas.microsoft.com/office/drawing/2014/chart" uri="{C3380CC4-5D6E-409C-BE32-E72D297353CC}">
              <c16:uniqueId val="{00000002-267B-4295-BC9B-592D612ADCE8}"/>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extLst xmlns:c16r2="http://schemas.microsoft.com/office/drawing/2015/06/chart">
            <c:ext xmlns:c16="http://schemas.microsoft.com/office/drawing/2014/chart" uri="{C3380CC4-5D6E-409C-BE32-E72D297353CC}">
              <c16:uniqueId val="{00000000-3404-46F9-9757-24E20A268028}"/>
            </c:ext>
          </c:extLst>
        </c:ser>
        <c:dLbls>
          <c:showLegendKey val="0"/>
          <c:showVal val="0"/>
          <c:showCatName val="0"/>
          <c:showSerName val="0"/>
          <c:showPercent val="0"/>
          <c:showBubbleSize val="0"/>
        </c:dLbls>
        <c:gapWidth val="150"/>
        <c:axId val="160477952"/>
        <c:axId val="160479488"/>
      </c:barChart>
      <c:catAx>
        <c:axId val="160477952"/>
        <c:scaling>
          <c:orientation val="maxMin"/>
        </c:scaling>
        <c:delete val="0"/>
        <c:axPos val="l"/>
        <c:numFmt formatCode="0.0" sourceLinked="1"/>
        <c:majorTickMark val="none"/>
        <c:minorTickMark val="none"/>
        <c:tickLblPos val="nextTo"/>
        <c:txPr>
          <a:bodyPr/>
          <a:lstStyle/>
          <a:p>
            <a:pPr>
              <a:defRPr sz="900"/>
            </a:pPr>
            <a:endParaRPr lang="cs-CZ"/>
          </a:p>
        </c:txPr>
        <c:crossAx val="160479488"/>
        <c:crosses val="autoZero"/>
        <c:auto val="1"/>
        <c:lblAlgn val="ctr"/>
        <c:lblOffset val="100"/>
        <c:noMultiLvlLbl val="0"/>
      </c:catAx>
      <c:valAx>
        <c:axId val="16047948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04779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extLst xmlns:c16r2="http://schemas.microsoft.com/office/drawing/2015/06/chart">
            <c:ext xmlns:c16="http://schemas.microsoft.com/office/drawing/2014/chart" uri="{C3380CC4-5D6E-409C-BE32-E72D297353CC}">
              <c16:uniqueId val="{00000000-2AB2-4088-8F3E-32E10AC701F8}"/>
            </c:ext>
          </c:extLst>
        </c:ser>
        <c:dLbls>
          <c:showLegendKey val="0"/>
          <c:showVal val="0"/>
          <c:showCatName val="0"/>
          <c:showSerName val="0"/>
          <c:showPercent val="0"/>
          <c:showBubbleSize val="0"/>
        </c:dLbls>
        <c:gapWidth val="150"/>
        <c:axId val="160495872"/>
        <c:axId val="160563200"/>
      </c:barChart>
      <c:catAx>
        <c:axId val="160495872"/>
        <c:scaling>
          <c:orientation val="minMax"/>
        </c:scaling>
        <c:delete val="0"/>
        <c:axPos val="l"/>
        <c:numFmt formatCode="General" sourceLinked="1"/>
        <c:majorTickMark val="none"/>
        <c:minorTickMark val="none"/>
        <c:tickLblPos val="nextTo"/>
        <c:txPr>
          <a:bodyPr/>
          <a:lstStyle/>
          <a:p>
            <a:pPr>
              <a:defRPr sz="900"/>
            </a:pPr>
            <a:endParaRPr lang="cs-CZ"/>
          </a:p>
        </c:txPr>
        <c:crossAx val="160563200"/>
        <c:crosses val="autoZero"/>
        <c:auto val="1"/>
        <c:lblAlgn val="ctr"/>
        <c:lblOffset val="100"/>
        <c:noMultiLvlLbl val="0"/>
      </c:catAx>
      <c:valAx>
        <c:axId val="1605632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04958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extLst xmlns:c16r2="http://schemas.microsoft.com/office/drawing/2015/06/chart">
            <c:ext xmlns:c16="http://schemas.microsoft.com/office/drawing/2014/chart" uri="{C3380CC4-5D6E-409C-BE32-E72D297353CC}">
              <c16:uniqueId val="{00000000-84C7-4CF3-A758-BC4DED793106}"/>
            </c:ext>
          </c:extLst>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extLst xmlns:c16r2="http://schemas.microsoft.com/office/drawing/2015/06/chart">
            <c:ext xmlns:c16="http://schemas.microsoft.com/office/drawing/2014/chart" uri="{C3380CC4-5D6E-409C-BE32-E72D297353CC}">
              <c16:uniqueId val="{00000001-84C7-4CF3-A758-BC4DED793106}"/>
            </c:ext>
          </c:extLst>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extLst xmlns:c16r2="http://schemas.microsoft.com/office/drawing/2015/06/chart">
            <c:ext xmlns:c16="http://schemas.microsoft.com/office/drawing/2014/chart" uri="{C3380CC4-5D6E-409C-BE32-E72D297353CC}">
              <c16:uniqueId val="{00000002-84C7-4CF3-A758-BC4DED793106}"/>
            </c:ext>
          </c:extLst>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extLst xmlns:c16r2="http://schemas.microsoft.com/office/drawing/2015/06/chart">
            <c:ext xmlns:c16="http://schemas.microsoft.com/office/drawing/2014/chart" uri="{C3380CC4-5D6E-409C-BE32-E72D297353CC}">
              <c16:uniqueId val="{00000003-84C7-4CF3-A758-BC4DED793106}"/>
            </c:ext>
          </c:extLst>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extLst xmlns:c16r2="http://schemas.microsoft.com/office/drawing/2015/06/chart">
            <c:ext xmlns:c16="http://schemas.microsoft.com/office/drawing/2014/chart" uri="{C3380CC4-5D6E-409C-BE32-E72D297353CC}">
              <c16:uniqueId val="{00000004-84C7-4CF3-A758-BC4DED793106}"/>
            </c:ext>
          </c:extLst>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extLst xmlns:c16r2="http://schemas.microsoft.com/office/drawing/2015/06/chart">
            <c:ext xmlns:c16="http://schemas.microsoft.com/office/drawing/2014/chart" uri="{C3380CC4-5D6E-409C-BE32-E72D297353CC}">
              <c16:uniqueId val="{00000005-84C7-4CF3-A758-BC4DED793106}"/>
            </c:ext>
          </c:extLst>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extLst xmlns:c16r2="http://schemas.microsoft.com/office/drawing/2015/06/chart">
            <c:ext xmlns:c16="http://schemas.microsoft.com/office/drawing/2014/chart" uri="{C3380CC4-5D6E-409C-BE32-E72D297353CC}">
              <c16:uniqueId val="{00000006-84C7-4CF3-A758-BC4DED793106}"/>
            </c:ext>
          </c:extLst>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extLst xmlns:c16r2="http://schemas.microsoft.com/office/drawing/2015/06/chart">
            <c:ext xmlns:c16="http://schemas.microsoft.com/office/drawing/2014/chart" uri="{C3380CC4-5D6E-409C-BE32-E72D297353CC}">
              <c16:uniqueId val="{00000007-84C7-4CF3-A758-BC4DED793106}"/>
            </c:ext>
          </c:extLst>
        </c:ser>
        <c:dLbls>
          <c:showLegendKey val="0"/>
          <c:showVal val="0"/>
          <c:showCatName val="0"/>
          <c:showSerName val="0"/>
          <c:showPercent val="0"/>
          <c:showBubbleSize val="0"/>
        </c:dLbls>
        <c:gapWidth val="150"/>
        <c:overlap val="100"/>
        <c:axId val="160620928"/>
        <c:axId val="160622464"/>
      </c:barChart>
      <c:catAx>
        <c:axId val="160620928"/>
        <c:scaling>
          <c:orientation val="minMax"/>
        </c:scaling>
        <c:delete val="0"/>
        <c:axPos val="b"/>
        <c:numFmt formatCode="General" sourceLinked="1"/>
        <c:majorTickMark val="none"/>
        <c:minorTickMark val="none"/>
        <c:tickLblPos val="nextTo"/>
        <c:txPr>
          <a:bodyPr/>
          <a:lstStyle/>
          <a:p>
            <a:pPr>
              <a:defRPr sz="900"/>
            </a:pPr>
            <a:endParaRPr lang="cs-CZ"/>
          </a:p>
        </c:txPr>
        <c:crossAx val="160622464"/>
        <c:crosses val="autoZero"/>
        <c:auto val="1"/>
        <c:lblAlgn val="ctr"/>
        <c:lblOffset val="100"/>
        <c:noMultiLvlLbl val="0"/>
      </c:catAx>
      <c:valAx>
        <c:axId val="1606224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062092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extLst xmlns:c16r2="http://schemas.microsoft.com/office/drawing/2015/06/chart">
              <c:ext xmlns:c16="http://schemas.microsoft.com/office/drawing/2014/chart" uri="{C3380CC4-5D6E-409C-BE32-E72D297353CC}">
                <c16:uniqueId val="{00000000-B0B7-453B-94C7-666A5DD82E4E}"/>
              </c:ext>
            </c:extLst>
          </c:dPt>
          <c:dPt>
            <c:idx val="7"/>
            <c:bubble3D val="0"/>
            <c:extLst xmlns:c16r2="http://schemas.microsoft.com/office/drawing/2015/06/chart">
              <c:ext xmlns:c16="http://schemas.microsoft.com/office/drawing/2014/chart" uri="{C3380CC4-5D6E-409C-BE32-E72D297353CC}">
                <c16:uniqueId val="{00000001-B0B7-453B-94C7-666A5DD82E4E}"/>
              </c:ext>
            </c:extLst>
          </c:dPt>
          <c:dLbls>
            <c:dLbl>
              <c:idx val="7"/>
              <c:numFmt formatCode="0.0%" sourceLinked="0"/>
              <c:spPr/>
              <c:txPr>
                <a:bodyPr/>
                <a:lstStyle/>
                <a:p>
                  <a:pPr>
                    <a:defRPr sz="900"/>
                  </a:pPr>
                  <a:endParaRPr lang="cs-CZ"/>
                </a:p>
              </c:txPr>
              <c:showLegendKey val="0"/>
              <c:showVal val="0"/>
              <c:showCatName val="0"/>
              <c:showSerName val="0"/>
              <c:showPercent val="1"/>
              <c:showBubbleSize val="0"/>
            </c:dLbl>
            <c:dLbl>
              <c:idx val="8"/>
              <c:numFmt formatCode="0%" sourceLinked="0"/>
              <c:spPr/>
              <c:txPr>
                <a:bodyPr/>
                <a:lstStyle/>
                <a:p>
                  <a:pPr>
                    <a:defRPr sz="900"/>
                  </a:pPr>
                  <a:endParaRPr lang="cs-CZ"/>
                </a:p>
              </c:txPr>
              <c:showLegendKey val="0"/>
              <c:showVal val="0"/>
              <c:showCatName val="0"/>
              <c:showSerName val="0"/>
              <c:showPercent val="1"/>
              <c:showBubbleSize val="0"/>
            </c:dLbl>
            <c:dLbl>
              <c:idx val="11"/>
              <c:numFmt formatCode="0.0%" sourceLinked="0"/>
              <c:spPr/>
              <c:txPr>
                <a:bodyPr/>
                <a:lstStyle/>
                <a:p>
                  <a:pPr>
                    <a:defRPr sz="900"/>
                  </a:pPr>
                  <a:endParaRPr lang="cs-CZ"/>
                </a:p>
              </c:txPr>
              <c:showLegendKey val="0"/>
              <c:showVal val="0"/>
              <c:showCatName val="0"/>
              <c:showSerName val="0"/>
              <c:showPercent val="1"/>
              <c:showBubbleSize val="0"/>
            </c:dLbl>
            <c:dLbl>
              <c:idx val="12"/>
              <c:numFmt formatCode="0.0%" sourceLinked="0"/>
              <c:spPr/>
              <c:txPr>
                <a:bodyPr/>
                <a:lstStyle/>
                <a:p>
                  <a:pPr>
                    <a:defRPr sz="900"/>
                  </a:pPr>
                  <a:endParaRPr lang="cs-CZ"/>
                </a:p>
              </c:txPr>
              <c:showLegendKey val="0"/>
              <c:showVal val="0"/>
              <c:showCatName val="0"/>
              <c:showSerName val="0"/>
              <c:showPercent val="1"/>
              <c:showBubbleSize val="0"/>
            </c:dLbl>
            <c:spPr>
              <a:noFill/>
              <a:ln>
                <a:noFill/>
              </a:ln>
              <a:effectLst/>
            </c:spPr>
            <c:txPr>
              <a:bodyPr/>
              <a:lstStyle/>
              <a:p>
                <a:pPr>
                  <a:defRPr sz="900"/>
                </a:pPr>
                <a:endParaRPr lang="cs-CZ"/>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931.86978499999998</c:v>
                </c:pt>
                <c:pt idx="1">
                  <c:v>1362.1700719999999</c:v>
                </c:pt>
                <c:pt idx="2">
                  <c:v>1281.175221</c:v>
                </c:pt>
                <c:pt idx="3">
                  <c:v>3818.7473360000004</c:v>
                </c:pt>
                <c:pt idx="4">
                  <c:v>646.45824200000004</c:v>
                </c:pt>
                <c:pt idx="5">
                  <c:v>785.27016600000002</c:v>
                </c:pt>
                <c:pt idx="6">
                  <c:v>451.93088899999998</c:v>
                </c:pt>
                <c:pt idx="7">
                  <c:v>6245.7709380000006</c:v>
                </c:pt>
                <c:pt idx="8">
                  <c:v>1138.0972339999998</c:v>
                </c:pt>
                <c:pt idx="9">
                  <c:v>1162.5308689999997</c:v>
                </c:pt>
                <c:pt idx="10">
                  <c:v>1010.43026</c:v>
                </c:pt>
                <c:pt idx="11">
                  <c:v>4664.733510891243</c:v>
                </c:pt>
                <c:pt idx="12">
                  <c:v>6340.2846049999998</c:v>
                </c:pt>
                <c:pt idx="13">
                  <c:v>1503.9117080000001</c:v>
                </c:pt>
              </c:numCache>
            </c:numRef>
          </c:val>
          <c:extLst xmlns:c16r2="http://schemas.microsoft.com/office/drawing/2015/06/chart">
            <c:ext xmlns:c16="http://schemas.microsoft.com/office/drawing/2014/chart" uri="{C3380CC4-5D6E-409C-BE32-E72D297353CC}">
              <c16:uniqueId val="{00000005-B0B7-453B-94C7-666A5DD82E4E}"/>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extLst xmlns:c16r2="http://schemas.microsoft.com/office/drawing/2015/06/chart">
            <c:ext xmlns:c16="http://schemas.microsoft.com/office/drawing/2014/chart" uri="{C3380CC4-5D6E-409C-BE32-E72D297353CC}">
              <c16:uniqueId val="{00000000-0347-4EF1-B277-B2956C6EACCB}"/>
            </c:ext>
          </c:extLst>
        </c:ser>
        <c:dLbls>
          <c:showLegendKey val="0"/>
          <c:showVal val="0"/>
          <c:showCatName val="0"/>
          <c:showSerName val="0"/>
          <c:showPercent val="0"/>
          <c:showBubbleSize val="0"/>
        </c:dLbls>
        <c:gapWidth val="150"/>
        <c:axId val="162568832"/>
        <c:axId val="162570624"/>
      </c:barChart>
      <c:catAx>
        <c:axId val="162568832"/>
        <c:scaling>
          <c:orientation val="minMax"/>
        </c:scaling>
        <c:delete val="0"/>
        <c:axPos val="l"/>
        <c:numFmt formatCode="General" sourceLinked="1"/>
        <c:majorTickMark val="none"/>
        <c:minorTickMark val="none"/>
        <c:tickLblPos val="nextTo"/>
        <c:txPr>
          <a:bodyPr/>
          <a:lstStyle/>
          <a:p>
            <a:pPr>
              <a:defRPr sz="900"/>
            </a:pPr>
            <a:endParaRPr lang="cs-CZ"/>
          </a:p>
        </c:txPr>
        <c:crossAx val="162570624"/>
        <c:crosses val="autoZero"/>
        <c:auto val="1"/>
        <c:lblAlgn val="ctr"/>
        <c:lblOffset val="100"/>
        <c:noMultiLvlLbl val="0"/>
      </c:catAx>
      <c:valAx>
        <c:axId val="16257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25688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6FED-4CB0-A31F-83AAD6413831}"/>
              </c:ext>
            </c:extLst>
          </c:dPt>
          <c:cat>
            <c:numRef>
              <c:f>'14.5'!$J$19:$J$26</c:f>
              <c:numCache>
                <c:formatCode>General</c:formatCode>
                <c:ptCount val="8"/>
              </c:numCache>
            </c:numRef>
          </c:cat>
          <c:val>
            <c:numRef>
              <c:f>'14.5'!$K$19:$K$26</c:f>
              <c:numCache>
                <c:formatCode>General</c:formatCode>
                <c:ptCount val="8"/>
              </c:numCache>
            </c:numRef>
          </c:val>
          <c:extLst xmlns:c16r2="http://schemas.microsoft.com/office/drawing/2015/06/chart">
            <c:ext xmlns:c16="http://schemas.microsoft.com/office/drawing/2014/chart" uri="{C3380CC4-5D6E-409C-BE32-E72D297353CC}">
              <c16:uniqueId val="{00000002-6FED-4CB0-A31F-83AAD641383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extLst xmlns:c16r2="http://schemas.microsoft.com/office/drawing/2015/06/chart">
            <c:ext xmlns:c16="http://schemas.microsoft.com/office/drawing/2014/chart" uri="{C3380CC4-5D6E-409C-BE32-E72D297353CC}">
              <c16:uniqueId val="{00000000-AE1C-43EB-B976-03FE36ED1014}"/>
            </c:ext>
          </c:extLst>
        </c:ser>
        <c:dLbls>
          <c:showLegendKey val="0"/>
          <c:showVal val="0"/>
          <c:showCatName val="0"/>
          <c:showSerName val="0"/>
          <c:showPercent val="0"/>
          <c:showBubbleSize val="0"/>
        </c:dLbls>
        <c:gapWidth val="150"/>
        <c:axId val="161182464"/>
        <c:axId val="161184000"/>
      </c:barChart>
      <c:catAx>
        <c:axId val="161182464"/>
        <c:scaling>
          <c:orientation val="maxMin"/>
        </c:scaling>
        <c:delete val="0"/>
        <c:axPos val="l"/>
        <c:numFmt formatCode="0.0" sourceLinked="1"/>
        <c:majorTickMark val="none"/>
        <c:minorTickMark val="none"/>
        <c:tickLblPos val="nextTo"/>
        <c:txPr>
          <a:bodyPr/>
          <a:lstStyle/>
          <a:p>
            <a:pPr>
              <a:defRPr sz="900"/>
            </a:pPr>
            <a:endParaRPr lang="cs-CZ"/>
          </a:p>
        </c:txPr>
        <c:crossAx val="161184000"/>
        <c:crosses val="autoZero"/>
        <c:auto val="1"/>
        <c:lblAlgn val="ctr"/>
        <c:lblOffset val="100"/>
        <c:noMultiLvlLbl val="0"/>
      </c:catAx>
      <c:valAx>
        <c:axId val="1611840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11824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extLst xmlns:c16r2="http://schemas.microsoft.com/office/drawing/2015/06/chart">
            <c:ext xmlns:c16="http://schemas.microsoft.com/office/drawing/2014/chart" uri="{C3380CC4-5D6E-409C-BE32-E72D297353CC}">
              <c16:uniqueId val="{00000000-BE93-4B94-9457-EAB44E1BFA66}"/>
            </c:ext>
          </c:extLst>
        </c:ser>
        <c:dLbls>
          <c:showLegendKey val="0"/>
          <c:showVal val="0"/>
          <c:showCatName val="0"/>
          <c:showSerName val="0"/>
          <c:showPercent val="0"/>
          <c:showBubbleSize val="0"/>
        </c:dLbls>
        <c:gapWidth val="150"/>
        <c:axId val="162007296"/>
        <c:axId val="162013184"/>
      </c:barChart>
      <c:catAx>
        <c:axId val="162007296"/>
        <c:scaling>
          <c:orientation val="minMax"/>
        </c:scaling>
        <c:delete val="0"/>
        <c:axPos val="l"/>
        <c:numFmt formatCode="General" sourceLinked="1"/>
        <c:majorTickMark val="none"/>
        <c:minorTickMark val="none"/>
        <c:tickLblPos val="nextTo"/>
        <c:txPr>
          <a:bodyPr/>
          <a:lstStyle/>
          <a:p>
            <a:pPr>
              <a:defRPr sz="900"/>
            </a:pPr>
            <a:endParaRPr lang="cs-CZ"/>
          </a:p>
        </c:txPr>
        <c:crossAx val="162013184"/>
        <c:crosses val="autoZero"/>
        <c:auto val="1"/>
        <c:lblAlgn val="ctr"/>
        <c:lblOffset val="100"/>
        <c:noMultiLvlLbl val="0"/>
      </c:catAx>
      <c:valAx>
        <c:axId val="1620131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20072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extLst xmlns:c16r2="http://schemas.microsoft.com/office/drawing/2015/06/chart">
            <c:ext xmlns:c16="http://schemas.microsoft.com/office/drawing/2014/chart" uri="{C3380CC4-5D6E-409C-BE32-E72D297353CC}">
              <c16:uniqueId val="{00000000-0B0E-4C0C-804E-AE0A2B4BF7FE}"/>
            </c:ext>
          </c:extLst>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extLst xmlns:c16r2="http://schemas.microsoft.com/office/drawing/2015/06/chart">
            <c:ext xmlns:c16="http://schemas.microsoft.com/office/drawing/2014/chart" uri="{C3380CC4-5D6E-409C-BE32-E72D297353CC}">
              <c16:uniqueId val="{00000001-0B0E-4C0C-804E-AE0A2B4BF7FE}"/>
            </c:ext>
          </c:extLst>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extLst xmlns:c16r2="http://schemas.microsoft.com/office/drawing/2015/06/chart">
            <c:ext xmlns:c16="http://schemas.microsoft.com/office/drawing/2014/chart" uri="{C3380CC4-5D6E-409C-BE32-E72D297353CC}">
              <c16:uniqueId val="{00000002-0B0E-4C0C-804E-AE0A2B4BF7FE}"/>
            </c:ext>
          </c:extLst>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extLst xmlns:c16r2="http://schemas.microsoft.com/office/drawing/2015/06/chart">
            <c:ext xmlns:c16="http://schemas.microsoft.com/office/drawing/2014/chart" uri="{C3380CC4-5D6E-409C-BE32-E72D297353CC}">
              <c16:uniqueId val="{00000003-0B0E-4C0C-804E-AE0A2B4BF7FE}"/>
            </c:ext>
          </c:extLst>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extLst xmlns:c16r2="http://schemas.microsoft.com/office/drawing/2015/06/chart">
            <c:ext xmlns:c16="http://schemas.microsoft.com/office/drawing/2014/chart" uri="{C3380CC4-5D6E-409C-BE32-E72D297353CC}">
              <c16:uniqueId val="{00000004-0B0E-4C0C-804E-AE0A2B4BF7FE}"/>
            </c:ext>
          </c:extLst>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extLst xmlns:c16r2="http://schemas.microsoft.com/office/drawing/2015/06/chart">
            <c:ext xmlns:c16="http://schemas.microsoft.com/office/drawing/2014/chart" uri="{C3380CC4-5D6E-409C-BE32-E72D297353CC}">
              <c16:uniqueId val="{00000005-0B0E-4C0C-804E-AE0A2B4BF7FE}"/>
            </c:ext>
          </c:extLst>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extLst xmlns:c16r2="http://schemas.microsoft.com/office/drawing/2015/06/chart">
            <c:ext xmlns:c16="http://schemas.microsoft.com/office/drawing/2014/chart" uri="{C3380CC4-5D6E-409C-BE32-E72D297353CC}">
              <c16:uniqueId val="{00000006-0B0E-4C0C-804E-AE0A2B4BF7FE}"/>
            </c:ext>
          </c:extLst>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extLst xmlns:c16r2="http://schemas.microsoft.com/office/drawing/2015/06/chart">
            <c:ext xmlns:c16="http://schemas.microsoft.com/office/drawing/2014/chart" uri="{C3380CC4-5D6E-409C-BE32-E72D297353CC}">
              <c16:uniqueId val="{00000007-0B0E-4C0C-804E-AE0A2B4BF7FE}"/>
            </c:ext>
          </c:extLst>
        </c:ser>
        <c:dLbls>
          <c:showLegendKey val="0"/>
          <c:showVal val="0"/>
          <c:showCatName val="0"/>
          <c:showSerName val="0"/>
          <c:showPercent val="0"/>
          <c:showBubbleSize val="0"/>
        </c:dLbls>
        <c:gapWidth val="150"/>
        <c:overlap val="100"/>
        <c:axId val="162079104"/>
        <c:axId val="162080640"/>
      </c:barChart>
      <c:catAx>
        <c:axId val="162079104"/>
        <c:scaling>
          <c:orientation val="minMax"/>
        </c:scaling>
        <c:delete val="0"/>
        <c:axPos val="b"/>
        <c:numFmt formatCode="General" sourceLinked="1"/>
        <c:majorTickMark val="none"/>
        <c:minorTickMark val="none"/>
        <c:tickLblPos val="nextTo"/>
        <c:txPr>
          <a:bodyPr/>
          <a:lstStyle/>
          <a:p>
            <a:pPr>
              <a:defRPr sz="900"/>
            </a:pPr>
            <a:endParaRPr lang="cs-CZ"/>
          </a:p>
        </c:txPr>
        <c:crossAx val="162080640"/>
        <c:crosses val="autoZero"/>
        <c:auto val="1"/>
        <c:lblAlgn val="ctr"/>
        <c:lblOffset val="100"/>
        <c:noMultiLvlLbl val="0"/>
      </c:catAx>
      <c:valAx>
        <c:axId val="162080640"/>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16207910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extLst xmlns:c16r2="http://schemas.microsoft.com/office/drawing/2015/06/chart">
            <c:ext xmlns:c16="http://schemas.microsoft.com/office/drawing/2014/chart" uri="{C3380CC4-5D6E-409C-BE32-E72D297353CC}">
              <c16:uniqueId val="{00000000-0200-46B3-98CF-4E9C140A73B2}"/>
            </c:ext>
          </c:extLst>
        </c:ser>
        <c:dLbls>
          <c:showLegendKey val="0"/>
          <c:showVal val="0"/>
          <c:showCatName val="0"/>
          <c:showSerName val="0"/>
          <c:showPercent val="0"/>
          <c:showBubbleSize val="0"/>
        </c:dLbls>
        <c:gapWidth val="150"/>
        <c:axId val="162097792"/>
        <c:axId val="162873728"/>
      </c:barChart>
      <c:catAx>
        <c:axId val="162097792"/>
        <c:scaling>
          <c:orientation val="minMax"/>
        </c:scaling>
        <c:delete val="0"/>
        <c:axPos val="l"/>
        <c:numFmt formatCode="General" sourceLinked="1"/>
        <c:majorTickMark val="none"/>
        <c:minorTickMark val="none"/>
        <c:tickLblPos val="nextTo"/>
        <c:txPr>
          <a:bodyPr/>
          <a:lstStyle/>
          <a:p>
            <a:pPr>
              <a:defRPr sz="900"/>
            </a:pPr>
            <a:endParaRPr lang="cs-CZ"/>
          </a:p>
        </c:txPr>
        <c:crossAx val="162873728"/>
        <c:crosses val="autoZero"/>
        <c:auto val="1"/>
        <c:lblAlgn val="ctr"/>
        <c:lblOffset val="100"/>
        <c:noMultiLvlLbl val="0"/>
      </c:catAx>
      <c:valAx>
        <c:axId val="1628737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20977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488C-4565-9DDC-C5E6D43497D1}"/>
              </c:ext>
            </c:extLst>
          </c:dPt>
          <c:cat>
            <c:numRef>
              <c:f>'14.6'!$J$19:$J$26</c:f>
              <c:numCache>
                <c:formatCode>General</c:formatCode>
                <c:ptCount val="8"/>
              </c:numCache>
            </c:numRef>
          </c:cat>
          <c:val>
            <c:numRef>
              <c:f>'14.6'!$K$19:$K$26</c:f>
              <c:numCache>
                <c:formatCode>General</c:formatCode>
                <c:ptCount val="8"/>
              </c:numCache>
            </c:numRef>
          </c:val>
          <c:extLst xmlns:c16r2="http://schemas.microsoft.com/office/drawing/2015/06/chart">
            <c:ext xmlns:c16="http://schemas.microsoft.com/office/drawing/2014/chart" uri="{C3380CC4-5D6E-409C-BE32-E72D297353CC}">
              <c16:uniqueId val="{00000002-488C-4565-9DDC-C5E6D43497D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extLst xmlns:c16r2="http://schemas.microsoft.com/office/drawing/2015/06/chart">
            <c:ext xmlns:c16="http://schemas.microsoft.com/office/drawing/2014/chart" uri="{C3380CC4-5D6E-409C-BE32-E72D297353CC}">
              <c16:uniqueId val="{00000000-7385-4F3A-B1EE-C894C79289BE}"/>
            </c:ext>
          </c:extLst>
        </c:ser>
        <c:dLbls>
          <c:showLegendKey val="0"/>
          <c:showVal val="0"/>
          <c:showCatName val="0"/>
          <c:showSerName val="0"/>
          <c:showPercent val="0"/>
          <c:showBubbleSize val="0"/>
        </c:dLbls>
        <c:gapWidth val="150"/>
        <c:axId val="162649216"/>
        <c:axId val="162650752"/>
      </c:barChart>
      <c:catAx>
        <c:axId val="162649216"/>
        <c:scaling>
          <c:orientation val="maxMin"/>
        </c:scaling>
        <c:delete val="0"/>
        <c:axPos val="l"/>
        <c:numFmt formatCode="0.0" sourceLinked="1"/>
        <c:majorTickMark val="none"/>
        <c:minorTickMark val="none"/>
        <c:tickLblPos val="nextTo"/>
        <c:txPr>
          <a:bodyPr/>
          <a:lstStyle/>
          <a:p>
            <a:pPr>
              <a:defRPr sz="900"/>
            </a:pPr>
            <a:endParaRPr lang="cs-CZ"/>
          </a:p>
        </c:txPr>
        <c:crossAx val="162650752"/>
        <c:crosses val="autoZero"/>
        <c:auto val="1"/>
        <c:lblAlgn val="ctr"/>
        <c:lblOffset val="100"/>
        <c:noMultiLvlLbl val="0"/>
      </c:catAx>
      <c:valAx>
        <c:axId val="16265075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26492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extLst xmlns:c16r2="http://schemas.microsoft.com/office/drawing/2015/06/chart">
            <c:ext xmlns:c16="http://schemas.microsoft.com/office/drawing/2014/chart" uri="{C3380CC4-5D6E-409C-BE32-E72D297353CC}">
              <c16:uniqueId val="{00000000-9B03-40F4-A861-3A03AFF84A65}"/>
            </c:ext>
          </c:extLst>
        </c:ser>
        <c:dLbls>
          <c:showLegendKey val="0"/>
          <c:showVal val="0"/>
          <c:showCatName val="0"/>
          <c:showSerName val="0"/>
          <c:showPercent val="0"/>
          <c:showBubbleSize val="0"/>
        </c:dLbls>
        <c:gapWidth val="150"/>
        <c:axId val="162728576"/>
        <c:axId val="162730368"/>
      </c:barChart>
      <c:catAx>
        <c:axId val="162728576"/>
        <c:scaling>
          <c:orientation val="minMax"/>
        </c:scaling>
        <c:delete val="0"/>
        <c:axPos val="l"/>
        <c:numFmt formatCode="General" sourceLinked="1"/>
        <c:majorTickMark val="none"/>
        <c:minorTickMark val="none"/>
        <c:tickLblPos val="nextTo"/>
        <c:txPr>
          <a:bodyPr/>
          <a:lstStyle/>
          <a:p>
            <a:pPr>
              <a:defRPr sz="900"/>
            </a:pPr>
            <a:endParaRPr lang="cs-CZ"/>
          </a:p>
        </c:txPr>
        <c:crossAx val="162730368"/>
        <c:crosses val="autoZero"/>
        <c:auto val="1"/>
        <c:lblAlgn val="ctr"/>
        <c:lblOffset val="100"/>
        <c:noMultiLvlLbl val="0"/>
      </c:catAx>
      <c:valAx>
        <c:axId val="162730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27285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extLst xmlns:c16r2="http://schemas.microsoft.com/office/drawing/2015/06/chart">
            <c:ext xmlns:c16="http://schemas.microsoft.com/office/drawing/2014/chart" uri="{C3380CC4-5D6E-409C-BE32-E72D297353CC}">
              <c16:uniqueId val="{00000000-798B-486B-A001-31B04DFFAD11}"/>
            </c:ext>
          </c:extLst>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extLst xmlns:c16r2="http://schemas.microsoft.com/office/drawing/2015/06/chart">
            <c:ext xmlns:c16="http://schemas.microsoft.com/office/drawing/2014/chart" uri="{C3380CC4-5D6E-409C-BE32-E72D297353CC}">
              <c16:uniqueId val="{00000001-798B-486B-A001-31B04DFFAD11}"/>
            </c:ext>
          </c:extLst>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extLst xmlns:c16r2="http://schemas.microsoft.com/office/drawing/2015/06/chart">
            <c:ext xmlns:c16="http://schemas.microsoft.com/office/drawing/2014/chart" uri="{C3380CC4-5D6E-409C-BE32-E72D297353CC}">
              <c16:uniqueId val="{00000002-798B-486B-A001-31B04DFFAD11}"/>
            </c:ext>
          </c:extLst>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extLst xmlns:c16r2="http://schemas.microsoft.com/office/drawing/2015/06/chart">
            <c:ext xmlns:c16="http://schemas.microsoft.com/office/drawing/2014/chart" uri="{C3380CC4-5D6E-409C-BE32-E72D297353CC}">
              <c16:uniqueId val="{00000003-798B-486B-A001-31B04DFFAD11}"/>
            </c:ext>
          </c:extLst>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extLst xmlns:c16r2="http://schemas.microsoft.com/office/drawing/2015/06/chart">
            <c:ext xmlns:c16="http://schemas.microsoft.com/office/drawing/2014/chart" uri="{C3380CC4-5D6E-409C-BE32-E72D297353CC}">
              <c16:uniqueId val="{00000004-798B-486B-A001-31B04DFFAD11}"/>
            </c:ext>
          </c:extLst>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extLst xmlns:c16r2="http://schemas.microsoft.com/office/drawing/2015/06/chart">
            <c:ext xmlns:c16="http://schemas.microsoft.com/office/drawing/2014/chart" uri="{C3380CC4-5D6E-409C-BE32-E72D297353CC}">
              <c16:uniqueId val="{00000005-798B-486B-A001-31B04DFFAD11}"/>
            </c:ext>
          </c:extLst>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extLst xmlns:c16r2="http://schemas.microsoft.com/office/drawing/2015/06/chart">
            <c:ext xmlns:c16="http://schemas.microsoft.com/office/drawing/2014/chart" uri="{C3380CC4-5D6E-409C-BE32-E72D297353CC}">
              <c16:uniqueId val="{00000006-798B-486B-A001-31B04DFFAD11}"/>
            </c:ext>
          </c:extLst>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extLst xmlns:c16r2="http://schemas.microsoft.com/office/drawing/2015/06/chart">
            <c:ext xmlns:c16="http://schemas.microsoft.com/office/drawing/2014/chart" uri="{C3380CC4-5D6E-409C-BE32-E72D297353CC}">
              <c16:uniqueId val="{00000007-798B-486B-A001-31B04DFFAD11}"/>
            </c:ext>
          </c:extLst>
        </c:ser>
        <c:dLbls>
          <c:showLegendKey val="0"/>
          <c:showVal val="0"/>
          <c:showCatName val="0"/>
          <c:showSerName val="0"/>
          <c:showPercent val="0"/>
          <c:showBubbleSize val="0"/>
        </c:dLbls>
        <c:gapWidth val="150"/>
        <c:overlap val="100"/>
        <c:axId val="162796288"/>
        <c:axId val="162797824"/>
      </c:barChart>
      <c:catAx>
        <c:axId val="162796288"/>
        <c:scaling>
          <c:orientation val="minMax"/>
        </c:scaling>
        <c:delete val="0"/>
        <c:axPos val="b"/>
        <c:numFmt formatCode="General" sourceLinked="1"/>
        <c:majorTickMark val="none"/>
        <c:minorTickMark val="none"/>
        <c:tickLblPos val="nextTo"/>
        <c:txPr>
          <a:bodyPr/>
          <a:lstStyle/>
          <a:p>
            <a:pPr>
              <a:defRPr sz="900"/>
            </a:pPr>
            <a:endParaRPr lang="cs-CZ"/>
          </a:p>
        </c:txPr>
        <c:crossAx val="162797824"/>
        <c:crosses val="autoZero"/>
        <c:auto val="1"/>
        <c:lblAlgn val="ctr"/>
        <c:lblOffset val="100"/>
        <c:noMultiLvlLbl val="0"/>
      </c:catAx>
      <c:valAx>
        <c:axId val="16279782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79628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extLst xmlns:c16r2="http://schemas.microsoft.com/office/drawing/2015/06/chart">
            <c:ext xmlns:c16="http://schemas.microsoft.com/office/drawing/2014/chart" uri="{C3380CC4-5D6E-409C-BE32-E72D297353CC}">
              <c16:uniqueId val="{00000000-D86E-4F14-8EF2-E83A9D6C81D0}"/>
            </c:ext>
          </c:extLst>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extLst xmlns:c16r2="http://schemas.microsoft.com/office/drawing/2015/06/chart">
            <c:ext xmlns:c16="http://schemas.microsoft.com/office/drawing/2014/chart" uri="{C3380CC4-5D6E-409C-BE32-E72D297353CC}">
              <c16:uniqueId val="{00000001-D86E-4F14-8EF2-E83A9D6C81D0}"/>
            </c:ext>
          </c:extLst>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extLst xmlns:c16r2="http://schemas.microsoft.com/office/drawing/2015/06/chart">
            <c:ext xmlns:c16="http://schemas.microsoft.com/office/drawing/2014/chart" uri="{C3380CC4-5D6E-409C-BE32-E72D297353CC}">
              <c16:uniqueId val="{00000002-D86E-4F14-8EF2-E83A9D6C81D0}"/>
            </c:ext>
          </c:extLst>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extLst xmlns:c16r2="http://schemas.microsoft.com/office/drawing/2015/06/chart">
            <c:ext xmlns:c16="http://schemas.microsoft.com/office/drawing/2014/chart" uri="{C3380CC4-5D6E-409C-BE32-E72D297353CC}">
              <c16:uniqueId val="{00000003-D86E-4F14-8EF2-E83A9D6C81D0}"/>
            </c:ext>
          </c:extLst>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extLst xmlns:c16r2="http://schemas.microsoft.com/office/drawing/2015/06/chart">
            <c:ext xmlns:c16="http://schemas.microsoft.com/office/drawing/2014/chart" uri="{C3380CC4-5D6E-409C-BE32-E72D297353CC}">
              <c16:uniqueId val="{00000004-D86E-4F14-8EF2-E83A9D6C81D0}"/>
            </c:ext>
          </c:extLst>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extLst xmlns:c16r2="http://schemas.microsoft.com/office/drawing/2015/06/chart">
            <c:ext xmlns:c16="http://schemas.microsoft.com/office/drawing/2014/chart" uri="{C3380CC4-5D6E-409C-BE32-E72D297353CC}">
              <c16:uniqueId val="{00000005-D86E-4F14-8EF2-E83A9D6C81D0}"/>
            </c:ext>
          </c:extLst>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extLst xmlns:c16r2="http://schemas.microsoft.com/office/drawing/2015/06/chart">
            <c:ext xmlns:c16="http://schemas.microsoft.com/office/drawing/2014/chart" uri="{C3380CC4-5D6E-409C-BE32-E72D297353CC}">
              <c16:uniqueId val="{00000006-D86E-4F14-8EF2-E83A9D6C81D0}"/>
            </c:ext>
          </c:extLst>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extLst xmlns:c16r2="http://schemas.microsoft.com/office/drawing/2015/06/chart">
            <c:ext xmlns:c16="http://schemas.microsoft.com/office/drawing/2014/chart" uri="{C3380CC4-5D6E-409C-BE32-E72D297353CC}">
              <c16:uniqueId val="{00000007-D86E-4F14-8EF2-E83A9D6C81D0}"/>
            </c:ext>
          </c:extLst>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extLst xmlns:c16r2="http://schemas.microsoft.com/office/drawing/2015/06/chart">
            <c:ext xmlns:c16="http://schemas.microsoft.com/office/drawing/2014/chart" uri="{C3380CC4-5D6E-409C-BE32-E72D297353CC}">
              <c16:uniqueId val="{00000008-D86E-4F14-8EF2-E83A9D6C81D0}"/>
            </c:ext>
          </c:extLst>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extLst xmlns:c16r2="http://schemas.microsoft.com/office/drawing/2015/06/chart">
            <c:ext xmlns:c16="http://schemas.microsoft.com/office/drawing/2014/chart" uri="{C3380CC4-5D6E-409C-BE32-E72D297353CC}">
              <c16:uniqueId val="{00000009-D86E-4F14-8EF2-E83A9D6C81D0}"/>
            </c:ext>
          </c:extLst>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extLst xmlns:c16r2="http://schemas.microsoft.com/office/drawing/2015/06/chart">
            <c:ext xmlns:c16="http://schemas.microsoft.com/office/drawing/2014/chart" uri="{C3380CC4-5D6E-409C-BE32-E72D297353CC}">
              <c16:uniqueId val="{0000000A-D86E-4F14-8EF2-E83A9D6C81D0}"/>
            </c:ext>
          </c:extLst>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extLst xmlns:c16r2="http://schemas.microsoft.com/office/drawing/2015/06/chart">
            <c:ext xmlns:c16="http://schemas.microsoft.com/office/drawing/2014/chart" uri="{C3380CC4-5D6E-409C-BE32-E72D297353CC}">
              <c16:uniqueId val="{0000000B-D86E-4F14-8EF2-E83A9D6C81D0}"/>
            </c:ext>
          </c:extLst>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extLst xmlns:c16r2="http://schemas.microsoft.com/office/drawing/2015/06/chart">
            <c:ext xmlns:c16="http://schemas.microsoft.com/office/drawing/2014/chart" uri="{C3380CC4-5D6E-409C-BE32-E72D297353CC}">
              <c16:uniqueId val="{0000000C-D86E-4F14-8EF2-E83A9D6C81D0}"/>
            </c:ext>
          </c:extLst>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extLst xmlns:c16r2="http://schemas.microsoft.com/office/drawing/2015/06/chart">
            <c:ext xmlns:c16="http://schemas.microsoft.com/office/drawing/2014/chart" uri="{C3380CC4-5D6E-409C-BE32-E72D297353CC}">
              <c16:uniqueId val="{0000000D-D86E-4F14-8EF2-E83A9D6C81D0}"/>
            </c:ext>
          </c:extLst>
        </c:ser>
        <c:dLbls>
          <c:showLegendKey val="0"/>
          <c:showVal val="0"/>
          <c:showCatName val="0"/>
          <c:showSerName val="0"/>
          <c:showPercent val="0"/>
          <c:showBubbleSize val="0"/>
        </c:dLbls>
        <c:gapWidth val="150"/>
        <c:axId val="154661632"/>
        <c:axId val="154663168"/>
      </c:barChart>
      <c:catAx>
        <c:axId val="154661632"/>
        <c:scaling>
          <c:orientation val="minMax"/>
        </c:scaling>
        <c:delete val="1"/>
        <c:axPos val="b"/>
        <c:numFmt formatCode="General" sourceLinked="1"/>
        <c:majorTickMark val="out"/>
        <c:minorTickMark val="none"/>
        <c:tickLblPos val="nextTo"/>
        <c:crossAx val="154663168"/>
        <c:crosses val="autoZero"/>
        <c:auto val="1"/>
        <c:lblAlgn val="ctr"/>
        <c:lblOffset val="100"/>
        <c:noMultiLvlLbl val="0"/>
      </c:catAx>
      <c:valAx>
        <c:axId val="154663168"/>
        <c:scaling>
          <c:orientation val="minMax"/>
        </c:scaling>
        <c:delete val="1"/>
        <c:axPos val="l"/>
        <c:numFmt formatCode="General" sourceLinked="1"/>
        <c:majorTickMark val="out"/>
        <c:minorTickMark val="none"/>
        <c:tickLblPos val="nextTo"/>
        <c:crossAx val="1546616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extLst xmlns:c16r2="http://schemas.microsoft.com/office/drawing/2015/06/chart">
            <c:ext xmlns:c16="http://schemas.microsoft.com/office/drawing/2014/chart" uri="{C3380CC4-5D6E-409C-BE32-E72D297353CC}">
              <c16:uniqueId val="{00000000-4367-450B-B60E-2AAFF888A59E}"/>
            </c:ext>
          </c:extLst>
        </c:ser>
        <c:dLbls>
          <c:showLegendKey val="0"/>
          <c:showVal val="0"/>
          <c:showCatName val="0"/>
          <c:showSerName val="0"/>
          <c:showPercent val="0"/>
          <c:showBubbleSize val="0"/>
        </c:dLbls>
        <c:gapWidth val="150"/>
        <c:axId val="162823168"/>
        <c:axId val="162824960"/>
      </c:barChart>
      <c:catAx>
        <c:axId val="162823168"/>
        <c:scaling>
          <c:orientation val="minMax"/>
        </c:scaling>
        <c:delete val="0"/>
        <c:axPos val="l"/>
        <c:numFmt formatCode="General" sourceLinked="1"/>
        <c:majorTickMark val="none"/>
        <c:minorTickMark val="none"/>
        <c:tickLblPos val="nextTo"/>
        <c:txPr>
          <a:bodyPr/>
          <a:lstStyle/>
          <a:p>
            <a:pPr>
              <a:defRPr sz="900"/>
            </a:pPr>
            <a:endParaRPr lang="cs-CZ"/>
          </a:p>
        </c:txPr>
        <c:crossAx val="162824960"/>
        <c:crosses val="autoZero"/>
        <c:auto val="1"/>
        <c:lblAlgn val="ctr"/>
        <c:lblOffset val="100"/>
        <c:noMultiLvlLbl val="0"/>
      </c:catAx>
      <c:valAx>
        <c:axId val="1628249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28231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89BD-428F-A577-A3CEB291629D}"/>
              </c:ext>
            </c:extLst>
          </c:dPt>
          <c:cat>
            <c:numRef>
              <c:f>'14.7'!$J$19:$J$26</c:f>
              <c:numCache>
                <c:formatCode>General</c:formatCode>
                <c:ptCount val="8"/>
              </c:numCache>
            </c:numRef>
          </c:cat>
          <c:val>
            <c:numRef>
              <c:f>'14.7'!$K$19:$K$26</c:f>
              <c:numCache>
                <c:formatCode>General</c:formatCode>
                <c:ptCount val="8"/>
              </c:numCache>
            </c:numRef>
          </c:val>
          <c:extLst xmlns:c16r2="http://schemas.microsoft.com/office/drawing/2015/06/chart">
            <c:ext xmlns:c16="http://schemas.microsoft.com/office/drawing/2014/chart" uri="{C3380CC4-5D6E-409C-BE32-E72D297353CC}">
              <c16:uniqueId val="{00000002-89BD-428F-A577-A3CEB291629D}"/>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extLst xmlns:c16r2="http://schemas.microsoft.com/office/drawing/2015/06/chart">
            <c:ext xmlns:c16="http://schemas.microsoft.com/office/drawing/2014/chart" uri="{C3380CC4-5D6E-409C-BE32-E72D297353CC}">
              <c16:uniqueId val="{00000000-F92B-4278-AF68-F90BA9E487EB}"/>
            </c:ext>
          </c:extLst>
        </c:ser>
        <c:dLbls>
          <c:showLegendKey val="0"/>
          <c:showVal val="0"/>
          <c:showCatName val="0"/>
          <c:showSerName val="0"/>
          <c:showPercent val="0"/>
          <c:showBubbleSize val="0"/>
        </c:dLbls>
        <c:gapWidth val="150"/>
        <c:axId val="162398976"/>
        <c:axId val="162400512"/>
      </c:barChart>
      <c:catAx>
        <c:axId val="162398976"/>
        <c:scaling>
          <c:orientation val="maxMin"/>
        </c:scaling>
        <c:delete val="0"/>
        <c:axPos val="l"/>
        <c:numFmt formatCode="0.0" sourceLinked="1"/>
        <c:majorTickMark val="none"/>
        <c:minorTickMark val="none"/>
        <c:tickLblPos val="nextTo"/>
        <c:txPr>
          <a:bodyPr/>
          <a:lstStyle/>
          <a:p>
            <a:pPr>
              <a:defRPr sz="900"/>
            </a:pPr>
            <a:endParaRPr lang="cs-CZ"/>
          </a:p>
        </c:txPr>
        <c:crossAx val="162400512"/>
        <c:crosses val="autoZero"/>
        <c:auto val="1"/>
        <c:lblAlgn val="ctr"/>
        <c:lblOffset val="100"/>
        <c:noMultiLvlLbl val="0"/>
      </c:catAx>
      <c:valAx>
        <c:axId val="1624005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23989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extLst xmlns:c16r2="http://schemas.microsoft.com/office/drawing/2015/06/chart">
            <c:ext xmlns:c16="http://schemas.microsoft.com/office/drawing/2014/chart" uri="{C3380CC4-5D6E-409C-BE32-E72D297353CC}">
              <c16:uniqueId val="{00000000-3075-4CDE-9C3D-054DBFCF3A88}"/>
            </c:ext>
          </c:extLst>
        </c:ser>
        <c:dLbls>
          <c:showLegendKey val="0"/>
          <c:showVal val="0"/>
          <c:showCatName val="0"/>
          <c:showSerName val="0"/>
          <c:showPercent val="0"/>
          <c:showBubbleSize val="0"/>
        </c:dLbls>
        <c:gapWidth val="150"/>
        <c:axId val="162416896"/>
        <c:axId val="162439168"/>
      </c:barChart>
      <c:catAx>
        <c:axId val="162416896"/>
        <c:scaling>
          <c:orientation val="minMax"/>
        </c:scaling>
        <c:delete val="0"/>
        <c:axPos val="l"/>
        <c:numFmt formatCode="General" sourceLinked="1"/>
        <c:majorTickMark val="none"/>
        <c:minorTickMark val="none"/>
        <c:tickLblPos val="nextTo"/>
        <c:txPr>
          <a:bodyPr/>
          <a:lstStyle/>
          <a:p>
            <a:pPr>
              <a:defRPr sz="900"/>
            </a:pPr>
            <a:endParaRPr lang="cs-CZ"/>
          </a:p>
        </c:txPr>
        <c:crossAx val="162439168"/>
        <c:crosses val="autoZero"/>
        <c:auto val="1"/>
        <c:lblAlgn val="ctr"/>
        <c:lblOffset val="100"/>
        <c:noMultiLvlLbl val="0"/>
      </c:catAx>
      <c:valAx>
        <c:axId val="1624391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24168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extLst xmlns:c16r2="http://schemas.microsoft.com/office/drawing/2015/06/chart">
            <c:ext xmlns:c16="http://schemas.microsoft.com/office/drawing/2014/chart" uri="{C3380CC4-5D6E-409C-BE32-E72D297353CC}">
              <c16:uniqueId val="{00000000-61EC-45EB-897C-B25CACA322B1}"/>
            </c:ext>
          </c:extLst>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extLst xmlns:c16r2="http://schemas.microsoft.com/office/drawing/2015/06/chart">
            <c:ext xmlns:c16="http://schemas.microsoft.com/office/drawing/2014/chart" uri="{C3380CC4-5D6E-409C-BE32-E72D297353CC}">
              <c16:uniqueId val="{00000001-61EC-45EB-897C-B25CACA322B1}"/>
            </c:ext>
          </c:extLst>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extLst xmlns:c16r2="http://schemas.microsoft.com/office/drawing/2015/06/chart">
            <c:ext xmlns:c16="http://schemas.microsoft.com/office/drawing/2014/chart" uri="{C3380CC4-5D6E-409C-BE32-E72D297353CC}">
              <c16:uniqueId val="{00000002-61EC-45EB-897C-B25CACA322B1}"/>
            </c:ext>
          </c:extLst>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extLst xmlns:c16r2="http://schemas.microsoft.com/office/drawing/2015/06/chart">
            <c:ext xmlns:c16="http://schemas.microsoft.com/office/drawing/2014/chart" uri="{C3380CC4-5D6E-409C-BE32-E72D297353CC}">
              <c16:uniqueId val="{00000003-61EC-45EB-897C-B25CACA322B1}"/>
            </c:ext>
          </c:extLst>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extLst xmlns:c16r2="http://schemas.microsoft.com/office/drawing/2015/06/chart">
            <c:ext xmlns:c16="http://schemas.microsoft.com/office/drawing/2014/chart" uri="{C3380CC4-5D6E-409C-BE32-E72D297353CC}">
              <c16:uniqueId val="{00000004-61EC-45EB-897C-B25CACA322B1}"/>
            </c:ext>
          </c:extLst>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extLst xmlns:c16r2="http://schemas.microsoft.com/office/drawing/2015/06/chart">
            <c:ext xmlns:c16="http://schemas.microsoft.com/office/drawing/2014/chart" uri="{C3380CC4-5D6E-409C-BE32-E72D297353CC}">
              <c16:uniqueId val="{00000005-61EC-45EB-897C-B25CACA322B1}"/>
            </c:ext>
          </c:extLst>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extLst xmlns:c16r2="http://schemas.microsoft.com/office/drawing/2015/06/chart">
            <c:ext xmlns:c16="http://schemas.microsoft.com/office/drawing/2014/chart" uri="{C3380CC4-5D6E-409C-BE32-E72D297353CC}">
              <c16:uniqueId val="{00000006-61EC-45EB-897C-B25CACA322B1}"/>
            </c:ext>
          </c:extLst>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extLst xmlns:c16r2="http://schemas.microsoft.com/office/drawing/2015/06/chart">
            <c:ext xmlns:c16="http://schemas.microsoft.com/office/drawing/2014/chart" uri="{C3380CC4-5D6E-409C-BE32-E72D297353CC}">
              <c16:uniqueId val="{00000007-61EC-45EB-897C-B25CACA322B1}"/>
            </c:ext>
          </c:extLst>
        </c:ser>
        <c:dLbls>
          <c:showLegendKey val="0"/>
          <c:showVal val="0"/>
          <c:showCatName val="0"/>
          <c:showSerName val="0"/>
          <c:showPercent val="0"/>
          <c:showBubbleSize val="0"/>
        </c:dLbls>
        <c:gapWidth val="150"/>
        <c:overlap val="100"/>
        <c:axId val="163459456"/>
        <c:axId val="163460992"/>
      </c:barChart>
      <c:catAx>
        <c:axId val="163459456"/>
        <c:scaling>
          <c:orientation val="minMax"/>
        </c:scaling>
        <c:delete val="0"/>
        <c:axPos val="b"/>
        <c:numFmt formatCode="General" sourceLinked="1"/>
        <c:majorTickMark val="none"/>
        <c:minorTickMark val="none"/>
        <c:tickLblPos val="nextTo"/>
        <c:txPr>
          <a:bodyPr/>
          <a:lstStyle/>
          <a:p>
            <a:pPr>
              <a:defRPr sz="900"/>
            </a:pPr>
            <a:endParaRPr lang="cs-CZ"/>
          </a:p>
        </c:txPr>
        <c:crossAx val="163460992"/>
        <c:crosses val="autoZero"/>
        <c:auto val="1"/>
        <c:lblAlgn val="ctr"/>
        <c:lblOffset val="100"/>
        <c:noMultiLvlLbl val="0"/>
      </c:catAx>
      <c:valAx>
        <c:axId val="1634609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345945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extLst xmlns:c16r2="http://schemas.microsoft.com/office/drawing/2015/06/chart">
            <c:ext xmlns:c16="http://schemas.microsoft.com/office/drawing/2014/chart" uri="{C3380CC4-5D6E-409C-BE32-E72D297353CC}">
              <c16:uniqueId val="{00000000-8198-4A66-9BDD-2925DE492C91}"/>
            </c:ext>
          </c:extLst>
        </c:ser>
        <c:dLbls>
          <c:showLegendKey val="0"/>
          <c:showVal val="0"/>
          <c:showCatName val="0"/>
          <c:showSerName val="0"/>
          <c:showPercent val="0"/>
          <c:showBubbleSize val="0"/>
        </c:dLbls>
        <c:gapWidth val="150"/>
        <c:axId val="163490432"/>
        <c:axId val="163500416"/>
      </c:barChart>
      <c:catAx>
        <c:axId val="163490432"/>
        <c:scaling>
          <c:orientation val="minMax"/>
        </c:scaling>
        <c:delete val="0"/>
        <c:axPos val="l"/>
        <c:numFmt formatCode="General" sourceLinked="1"/>
        <c:majorTickMark val="none"/>
        <c:minorTickMark val="none"/>
        <c:tickLblPos val="nextTo"/>
        <c:txPr>
          <a:bodyPr/>
          <a:lstStyle/>
          <a:p>
            <a:pPr>
              <a:defRPr sz="900"/>
            </a:pPr>
            <a:endParaRPr lang="cs-CZ"/>
          </a:p>
        </c:txPr>
        <c:crossAx val="163500416"/>
        <c:crosses val="autoZero"/>
        <c:auto val="1"/>
        <c:lblAlgn val="ctr"/>
        <c:lblOffset val="100"/>
        <c:noMultiLvlLbl val="0"/>
      </c:catAx>
      <c:valAx>
        <c:axId val="163500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490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DFBF-45B8-BE46-8BE3BD5EC4F7}"/>
              </c:ext>
            </c:extLst>
          </c:dPt>
          <c:cat>
            <c:numRef>
              <c:f>'14.8'!$J$19:$J$26</c:f>
              <c:numCache>
                <c:formatCode>General</c:formatCode>
                <c:ptCount val="8"/>
              </c:numCache>
            </c:numRef>
          </c:cat>
          <c:val>
            <c:numRef>
              <c:f>'14.8'!$K$19:$K$26</c:f>
              <c:numCache>
                <c:formatCode>General</c:formatCode>
                <c:ptCount val="8"/>
              </c:numCache>
            </c:numRef>
          </c:val>
          <c:extLst xmlns:c16r2="http://schemas.microsoft.com/office/drawing/2015/06/chart">
            <c:ext xmlns:c16="http://schemas.microsoft.com/office/drawing/2014/chart" uri="{C3380CC4-5D6E-409C-BE32-E72D297353CC}">
              <c16:uniqueId val="{00000002-DFBF-45B8-BE46-8BE3BD5EC4F7}"/>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extLst xmlns:c16r2="http://schemas.microsoft.com/office/drawing/2015/06/chart">
            <c:ext xmlns:c16="http://schemas.microsoft.com/office/drawing/2014/chart" uri="{C3380CC4-5D6E-409C-BE32-E72D297353CC}">
              <c16:uniqueId val="{00000000-02ED-4130-B5BF-3E6C1610C9C5}"/>
            </c:ext>
          </c:extLst>
        </c:ser>
        <c:dLbls>
          <c:showLegendKey val="0"/>
          <c:showVal val="0"/>
          <c:showCatName val="0"/>
          <c:showSerName val="0"/>
          <c:showPercent val="0"/>
          <c:showBubbleSize val="0"/>
        </c:dLbls>
        <c:gapWidth val="150"/>
        <c:axId val="163001088"/>
        <c:axId val="163002624"/>
      </c:barChart>
      <c:catAx>
        <c:axId val="163001088"/>
        <c:scaling>
          <c:orientation val="maxMin"/>
        </c:scaling>
        <c:delete val="0"/>
        <c:axPos val="l"/>
        <c:numFmt formatCode="0.0" sourceLinked="1"/>
        <c:majorTickMark val="none"/>
        <c:minorTickMark val="none"/>
        <c:tickLblPos val="nextTo"/>
        <c:txPr>
          <a:bodyPr/>
          <a:lstStyle/>
          <a:p>
            <a:pPr>
              <a:defRPr sz="900"/>
            </a:pPr>
            <a:endParaRPr lang="cs-CZ"/>
          </a:p>
        </c:txPr>
        <c:crossAx val="163002624"/>
        <c:crosses val="autoZero"/>
        <c:auto val="1"/>
        <c:lblAlgn val="ctr"/>
        <c:lblOffset val="100"/>
        <c:noMultiLvlLbl val="0"/>
      </c:catAx>
      <c:valAx>
        <c:axId val="16300262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300108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extLst xmlns:c16r2="http://schemas.microsoft.com/office/drawing/2015/06/chart">
            <c:ext xmlns:c16="http://schemas.microsoft.com/office/drawing/2014/chart" uri="{C3380CC4-5D6E-409C-BE32-E72D297353CC}">
              <c16:uniqueId val="{00000000-4B4D-4257-904D-20A113BAC377}"/>
            </c:ext>
          </c:extLst>
        </c:ser>
        <c:dLbls>
          <c:showLegendKey val="0"/>
          <c:showVal val="0"/>
          <c:showCatName val="0"/>
          <c:showSerName val="0"/>
          <c:showPercent val="0"/>
          <c:showBubbleSize val="0"/>
        </c:dLbls>
        <c:gapWidth val="150"/>
        <c:axId val="163031296"/>
        <c:axId val="163033088"/>
      </c:barChart>
      <c:catAx>
        <c:axId val="163031296"/>
        <c:scaling>
          <c:orientation val="minMax"/>
        </c:scaling>
        <c:delete val="0"/>
        <c:axPos val="l"/>
        <c:numFmt formatCode="General" sourceLinked="1"/>
        <c:majorTickMark val="none"/>
        <c:minorTickMark val="none"/>
        <c:tickLblPos val="nextTo"/>
        <c:txPr>
          <a:bodyPr/>
          <a:lstStyle/>
          <a:p>
            <a:pPr>
              <a:defRPr sz="900"/>
            </a:pPr>
            <a:endParaRPr lang="cs-CZ"/>
          </a:p>
        </c:txPr>
        <c:crossAx val="163033088"/>
        <c:crosses val="autoZero"/>
        <c:auto val="1"/>
        <c:lblAlgn val="ctr"/>
        <c:lblOffset val="100"/>
        <c:noMultiLvlLbl val="0"/>
      </c:catAx>
      <c:valAx>
        <c:axId val="1630330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0312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extLst xmlns:c16r2="http://schemas.microsoft.com/office/drawing/2015/06/chart">
            <c:ext xmlns:c16="http://schemas.microsoft.com/office/drawing/2014/chart" uri="{C3380CC4-5D6E-409C-BE32-E72D297353CC}">
              <c16:uniqueId val="{00000000-D2DD-40C6-A1B0-CDB8BEFFB3B0}"/>
            </c:ext>
          </c:extLst>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extLst xmlns:c16r2="http://schemas.microsoft.com/office/drawing/2015/06/chart">
            <c:ext xmlns:c16="http://schemas.microsoft.com/office/drawing/2014/chart" uri="{C3380CC4-5D6E-409C-BE32-E72D297353CC}">
              <c16:uniqueId val="{00000001-D2DD-40C6-A1B0-CDB8BEFFB3B0}"/>
            </c:ext>
          </c:extLst>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extLst xmlns:c16r2="http://schemas.microsoft.com/office/drawing/2015/06/chart">
            <c:ext xmlns:c16="http://schemas.microsoft.com/office/drawing/2014/chart" uri="{C3380CC4-5D6E-409C-BE32-E72D297353CC}">
              <c16:uniqueId val="{00000002-D2DD-40C6-A1B0-CDB8BEFFB3B0}"/>
            </c:ext>
          </c:extLst>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extLst xmlns:c16r2="http://schemas.microsoft.com/office/drawing/2015/06/chart">
            <c:ext xmlns:c16="http://schemas.microsoft.com/office/drawing/2014/chart" uri="{C3380CC4-5D6E-409C-BE32-E72D297353CC}">
              <c16:uniqueId val="{00000003-D2DD-40C6-A1B0-CDB8BEFFB3B0}"/>
            </c:ext>
          </c:extLst>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extLst xmlns:c16r2="http://schemas.microsoft.com/office/drawing/2015/06/chart">
            <c:ext xmlns:c16="http://schemas.microsoft.com/office/drawing/2014/chart" uri="{C3380CC4-5D6E-409C-BE32-E72D297353CC}">
              <c16:uniqueId val="{00000004-D2DD-40C6-A1B0-CDB8BEFFB3B0}"/>
            </c:ext>
          </c:extLst>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extLst xmlns:c16r2="http://schemas.microsoft.com/office/drawing/2015/06/chart">
            <c:ext xmlns:c16="http://schemas.microsoft.com/office/drawing/2014/chart" uri="{C3380CC4-5D6E-409C-BE32-E72D297353CC}">
              <c16:uniqueId val="{00000005-D2DD-40C6-A1B0-CDB8BEFFB3B0}"/>
            </c:ext>
          </c:extLst>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extLst xmlns:c16r2="http://schemas.microsoft.com/office/drawing/2015/06/chart">
            <c:ext xmlns:c16="http://schemas.microsoft.com/office/drawing/2014/chart" uri="{C3380CC4-5D6E-409C-BE32-E72D297353CC}">
              <c16:uniqueId val="{00000006-D2DD-40C6-A1B0-CDB8BEFFB3B0}"/>
            </c:ext>
          </c:extLst>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extLst xmlns:c16r2="http://schemas.microsoft.com/office/drawing/2015/06/chart">
            <c:ext xmlns:c16="http://schemas.microsoft.com/office/drawing/2014/chart" uri="{C3380CC4-5D6E-409C-BE32-E72D297353CC}">
              <c16:uniqueId val="{00000007-D2DD-40C6-A1B0-CDB8BEFFB3B0}"/>
            </c:ext>
          </c:extLst>
        </c:ser>
        <c:dLbls>
          <c:showLegendKey val="0"/>
          <c:showVal val="0"/>
          <c:showCatName val="0"/>
          <c:showSerName val="0"/>
          <c:showPercent val="0"/>
          <c:showBubbleSize val="0"/>
        </c:dLbls>
        <c:gapWidth val="150"/>
        <c:overlap val="100"/>
        <c:axId val="163082624"/>
        <c:axId val="163084160"/>
      </c:barChart>
      <c:catAx>
        <c:axId val="163082624"/>
        <c:scaling>
          <c:orientation val="minMax"/>
        </c:scaling>
        <c:delete val="0"/>
        <c:axPos val="b"/>
        <c:numFmt formatCode="General" sourceLinked="1"/>
        <c:majorTickMark val="none"/>
        <c:minorTickMark val="none"/>
        <c:tickLblPos val="nextTo"/>
        <c:txPr>
          <a:bodyPr/>
          <a:lstStyle/>
          <a:p>
            <a:pPr>
              <a:defRPr sz="900"/>
            </a:pPr>
            <a:endParaRPr lang="cs-CZ"/>
          </a:p>
        </c:txPr>
        <c:crossAx val="163084160"/>
        <c:crosses val="autoZero"/>
        <c:auto val="1"/>
        <c:lblAlgn val="ctr"/>
        <c:lblOffset val="100"/>
        <c:noMultiLvlLbl val="0"/>
      </c:catAx>
      <c:valAx>
        <c:axId val="1630841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308262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784.92229599999985</c:v>
                </c:pt>
                <c:pt idx="1">
                  <c:v>617.25010799999984</c:v>
                </c:pt>
                <c:pt idx="2">
                  <c:v>587.40461100000005</c:v>
                </c:pt>
                <c:pt idx="3">
                  <c:v>398.20591400000001</c:v>
                </c:pt>
                <c:pt idx="4">
                  <c:v>319.95242400000001</c:v>
                </c:pt>
                <c:pt idx="5">
                  <c:v>213.71144700000002</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00A9-44A8-8B9B-1782D7073DF8}"/>
            </c:ext>
          </c:extLst>
        </c:ser>
        <c:ser>
          <c:idx val="1"/>
          <c:order val="1"/>
          <c:tx>
            <c:strRef>
              <c:f>'4.2'!$A$8</c:f>
              <c:strCache>
                <c:ptCount val="1"/>
                <c:pt idx="0">
                  <c:v>Jihočeský kraj</c:v>
                </c:pt>
              </c:strCache>
            </c:strRef>
          </c:tx>
          <c:invertIfNegative val="0"/>
          <c:val>
            <c:numRef>
              <c:f>'4.2'!$B$8:$M$8</c:f>
              <c:numCache>
                <c:formatCode>#,##0.0</c:formatCode>
                <c:ptCount val="12"/>
                <c:pt idx="0">
                  <c:v>996.4622750000002</c:v>
                </c:pt>
                <c:pt idx="1">
                  <c:v>819.63681400000019</c:v>
                </c:pt>
                <c:pt idx="2">
                  <c:v>803.51421800000026</c:v>
                </c:pt>
                <c:pt idx="3">
                  <c:v>542.98601700000006</c:v>
                </c:pt>
                <c:pt idx="4">
                  <c:v>462.13310199999984</c:v>
                </c:pt>
                <c:pt idx="5">
                  <c:v>357.05095299999988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00A9-44A8-8B9B-1782D7073DF8}"/>
            </c:ext>
          </c:extLst>
        </c:ser>
        <c:ser>
          <c:idx val="2"/>
          <c:order val="2"/>
          <c:tx>
            <c:strRef>
              <c:f>'4.2'!$A$9</c:f>
              <c:strCache>
                <c:ptCount val="1"/>
                <c:pt idx="0">
                  <c:v>Jihomoravský kraj</c:v>
                </c:pt>
              </c:strCache>
            </c:strRef>
          </c:tx>
          <c:invertIfNegative val="0"/>
          <c:val>
            <c:numRef>
              <c:f>'4.2'!$B$9:$M$9</c:f>
              <c:numCache>
                <c:formatCode>#,##0.0</c:formatCode>
                <c:ptCount val="12"/>
                <c:pt idx="0">
                  <c:v>1146.0715239999997</c:v>
                </c:pt>
                <c:pt idx="1">
                  <c:v>869.01596500000051</c:v>
                </c:pt>
                <c:pt idx="2">
                  <c:v>815.62495800000011</c:v>
                </c:pt>
                <c:pt idx="3">
                  <c:v>545.20023100000003</c:v>
                </c:pt>
                <c:pt idx="4">
                  <c:v>432.64856200000003</c:v>
                </c:pt>
                <c:pt idx="5">
                  <c:v>303.32642799999996</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00A9-44A8-8B9B-1782D7073DF8}"/>
            </c:ext>
          </c:extLst>
        </c:ser>
        <c:ser>
          <c:idx val="3"/>
          <c:order val="3"/>
          <c:tx>
            <c:strRef>
              <c:f>'4.2'!$A$10</c:f>
              <c:strCache>
                <c:ptCount val="1"/>
                <c:pt idx="0">
                  <c:v>Karlovarský kraj</c:v>
                </c:pt>
              </c:strCache>
            </c:strRef>
          </c:tx>
          <c:invertIfNegative val="0"/>
          <c:val>
            <c:numRef>
              <c:f>'4.2'!$B$10:$M$10</c:f>
              <c:numCache>
                <c:formatCode>#,##0.0</c:formatCode>
                <c:ptCount val="12"/>
                <c:pt idx="0">
                  <c:v>1650.7305350000001</c:v>
                </c:pt>
                <c:pt idx="1">
                  <c:v>1449.2398549999998</c:v>
                </c:pt>
                <c:pt idx="2">
                  <c:v>1572.739489</c:v>
                </c:pt>
                <c:pt idx="3">
                  <c:v>1345.0208860000005</c:v>
                </c:pt>
                <c:pt idx="4">
                  <c:v>1343.2348999999999</c:v>
                </c:pt>
                <c:pt idx="5">
                  <c:v>1130.4915499999997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00A9-44A8-8B9B-1782D7073DF8}"/>
            </c:ext>
          </c:extLst>
        </c:ser>
        <c:ser>
          <c:idx val="4"/>
          <c:order val="4"/>
          <c:tx>
            <c:strRef>
              <c:f>'4.2'!$A$11</c:f>
              <c:strCache>
                <c:ptCount val="1"/>
                <c:pt idx="0">
                  <c:v>Kraj Vysočina</c:v>
                </c:pt>
              </c:strCache>
            </c:strRef>
          </c:tx>
          <c:invertIfNegative val="0"/>
          <c:val>
            <c:numRef>
              <c:f>'4.2'!$B$11:$M$11</c:f>
              <c:numCache>
                <c:formatCode>#,##0.0</c:formatCode>
                <c:ptCount val="12"/>
                <c:pt idx="0">
                  <c:v>443.52775302692334</c:v>
                </c:pt>
                <c:pt idx="1">
                  <c:v>380.45180042371794</c:v>
                </c:pt>
                <c:pt idx="2">
                  <c:v>362.50123746867484</c:v>
                </c:pt>
                <c:pt idx="3">
                  <c:v>247.13547499999993</c:v>
                </c:pt>
                <c:pt idx="4">
                  <c:v>229.98426800000004</c:v>
                </c:pt>
                <c:pt idx="5">
                  <c:v>169.3384990000001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00A9-44A8-8B9B-1782D7073DF8}"/>
            </c:ext>
          </c:extLst>
        </c:ser>
        <c:ser>
          <c:idx val="5"/>
          <c:order val="5"/>
          <c:tx>
            <c:strRef>
              <c:f>'4.2'!$A$12</c:f>
              <c:strCache>
                <c:ptCount val="1"/>
                <c:pt idx="0">
                  <c:v>Královéhradecký kraj</c:v>
                </c:pt>
              </c:strCache>
            </c:strRef>
          </c:tx>
          <c:invertIfNegative val="0"/>
          <c:val>
            <c:numRef>
              <c:f>'4.2'!$B$12:$M$12</c:f>
              <c:numCache>
                <c:formatCode>#,##0.0</c:formatCode>
                <c:ptCount val="12"/>
                <c:pt idx="0">
                  <c:v>606.29256060458374</c:v>
                </c:pt>
                <c:pt idx="1">
                  <c:v>457.73514951178532</c:v>
                </c:pt>
                <c:pt idx="2">
                  <c:v>442.78728165029918</c:v>
                </c:pt>
                <c:pt idx="3">
                  <c:v>304.19409200000001</c:v>
                </c:pt>
                <c:pt idx="4">
                  <c:v>279.63279900000009</c:v>
                </c:pt>
                <c:pt idx="5">
                  <c:v>201.44327499999991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00A9-44A8-8B9B-1782D7073DF8}"/>
            </c:ext>
          </c:extLst>
        </c:ser>
        <c:ser>
          <c:idx val="6"/>
          <c:order val="6"/>
          <c:tx>
            <c:strRef>
              <c:f>'4.2'!$A$13</c:f>
              <c:strCache>
                <c:ptCount val="1"/>
                <c:pt idx="0">
                  <c:v>Liberecký kraj</c:v>
                </c:pt>
              </c:strCache>
            </c:strRef>
          </c:tx>
          <c:invertIfNegative val="0"/>
          <c:val>
            <c:numRef>
              <c:f>'4.2'!$B$13:$M$13</c:f>
              <c:numCache>
                <c:formatCode>#,##0.0</c:formatCode>
                <c:ptCount val="12"/>
                <c:pt idx="0">
                  <c:v>345.61683399999998</c:v>
                </c:pt>
                <c:pt idx="1">
                  <c:v>287.28395100000012</c:v>
                </c:pt>
                <c:pt idx="2">
                  <c:v>274.15462799999995</c:v>
                </c:pt>
                <c:pt idx="3">
                  <c:v>181.01511600000006</c:v>
                </c:pt>
                <c:pt idx="4">
                  <c:v>155.86511199999993</c:v>
                </c:pt>
                <c:pt idx="5">
                  <c:v>115.05066099999998</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00A9-44A8-8B9B-1782D7073DF8}"/>
            </c:ext>
          </c:extLst>
        </c:ser>
        <c:ser>
          <c:idx val="7"/>
          <c:order val="7"/>
          <c:tx>
            <c:strRef>
              <c:f>'4.2'!$A$14</c:f>
              <c:strCache>
                <c:ptCount val="1"/>
                <c:pt idx="0">
                  <c:v>Moravskoslezský kraj</c:v>
                </c:pt>
              </c:strCache>
            </c:strRef>
          </c:tx>
          <c:invertIfNegative val="0"/>
          <c:val>
            <c:numRef>
              <c:f>'4.2'!$B$14:$M$14</c:f>
              <c:numCache>
                <c:formatCode>#,##0.0</c:formatCode>
                <c:ptCount val="12"/>
                <c:pt idx="0">
                  <c:v>3841.5272933021629</c:v>
                </c:pt>
                <c:pt idx="1">
                  <c:v>2992.5517689772337</c:v>
                </c:pt>
                <c:pt idx="2">
                  <c:v>2993.9886404629497</c:v>
                </c:pt>
                <c:pt idx="3">
                  <c:v>2347.1748270000007</c:v>
                </c:pt>
                <c:pt idx="4">
                  <c:v>2231.2699679999996</c:v>
                </c:pt>
                <c:pt idx="5">
                  <c:v>1667.326143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00A9-44A8-8B9B-1782D7073DF8}"/>
            </c:ext>
          </c:extLst>
        </c:ser>
        <c:ser>
          <c:idx val="8"/>
          <c:order val="8"/>
          <c:tx>
            <c:strRef>
              <c:f>'4.2'!$A$15</c:f>
              <c:strCache>
                <c:ptCount val="1"/>
                <c:pt idx="0">
                  <c:v>Olomoucký kraj</c:v>
                </c:pt>
              </c:strCache>
            </c:strRef>
          </c:tx>
          <c:invertIfNegative val="0"/>
          <c:val>
            <c:numRef>
              <c:f>'4.2'!$B$15:$M$15</c:f>
              <c:numCache>
                <c:formatCode>#,##0.0</c:formatCode>
                <c:ptCount val="12"/>
                <c:pt idx="0">
                  <c:v>798.29521199999954</c:v>
                </c:pt>
                <c:pt idx="1">
                  <c:v>631.94446199999993</c:v>
                </c:pt>
                <c:pt idx="2">
                  <c:v>613.08062199999972</c:v>
                </c:pt>
                <c:pt idx="3">
                  <c:v>460.74876000000012</c:v>
                </c:pt>
                <c:pt idx="4">
                  <c:v>392.09576099999987</c:v>
                </c:pt>
                <c:pt idx="5">
                  <c:v>285.25271299999997</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8-00A9-44A8-8B9B-1782D7073DF8}"/>
            </c:ext>
          </c:extLst>
        </c:ser>
        <c:ser>
          <c:idx val="9"/>
          <c:order val="9"/>
          <c:tx>
            <c:strRef>
              <c:f>'4.2'!$A$16</c:f>
              <c:strCache>
                <c:ptCount val="1"/>
                <c:pt idx="0">
                  <c:v>Pardubický kraj</c:v>
                </c:pt>
              </c:strCache>
            </c:strRef>
          </c:tx>
          <c:invertIfNegative val="0"/>
          <c:val>
            <c:numRef>
              <c:f>'4.2'!$B$16:$M$16</c:f>
              <c:numCache>
                <c:formatCode>#,##0.0</c:formatCode>
                <c:ptCount val="12"/>
                <c:pt idx="0">
                  <c:v>941.28252621002741</c:v>
                </c:pt>
                <c:pt idx="1">
                  <c:v>769.66231437336626</c:v>
                </c:pt>
                <c:pt idx="2">
                  <c:v>741.034076822732</c:v>
                </c:pt>
                <c:pt idx="3">
                  <c:v>492.20697899999999</c:v>
                </c:pt>
                <c:pt idx="4">
                  <c:v>399.5489789999998</c:v>
                </c:pt>
                <c:pt idx="5">
                  <c:v>270.77491099999992</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9-00A9-44A8-8B9B-1782D7073DF8}"/>
            </c:ext>
          </c:extLst>
        </c:ser>
        <c:ser>
          <c:idx val="10"/>
          <c:order val="10"/>
          <c:tx>
            <c:strRef>
              <c:f>'4.2'!$A$17</c:f>
              <c:strCache>
                <c:ptCount val="1"/>
                <c:pt idx="0">
                  <c:v>Plzeňský kraj</c:v>
                </c:pt>
              </c:strCache>
            </c:strRef>
          </c:tx>
          <c:invertIfNegative val="0"/>
          <c:val>
            <c:numRef>
              <c:f>'4.2'!$B$17:$M$17</c:f>
              <c:numCache>
                <c:formatCode>#,##0.0</c:formatCode>
                <c:ptCount val="12"/>
                <c:pt idx="0">
                  <c:v>785.74265399943897</c:v>
                </c:pt>
                <c:pt idx="1">
                  <c:v>659.65290329693607</c:v>
                </c:pt>
                <c:pt idx="2">
                  <c:v>641.80764305984928</c:v>
                </c:pt>
                <c:pt idx="3">
                  <c:v>419.67404800000008</c:v>
                </c:pt>
                <c:pt idx="4">
                  <c:v>356.69538799999987</c:v>
                </c:pt>
                <c:pt idx="5">
                  <c:v>234.06082400000003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A-00A9-44A8-8B9B-1782D7073DF8}"/>
            </c:ext>
          </c:extLst>
        </c:ser>
        <c:ser>
          <c:idx val="11"/>
          <c:order val="11"/>
          <c:tx>
            <c:strRef>
              <c:f>'4.2'!$A$18</c:f>
              <c:strCache>
                <c:ptCount val="1"/>
                <c:pt idx="0">
                  <c:v>Středočeský kraj</c:v>
                </c:pt>
              </c:strCache>
            </c:strRef>
          </c:tx>
          <c:invertIfNegative val="0"/>
          <c:val>
            <c:numRef>
              <c:f>'4.2'!$B$18:$M$18</c:f>
              <c:numCache>
                <c:formatCode>#,##0.0</c:formatCode>
                <c:ptCount val="12"/>
                <c:pt idx="0">
                  <c:v>3455.7438190000021</c:v>
                </c:pt>
                <c:pt idx="1">
                  <c:v>2823.0244930444464</c:v>
                </c:pt>
                <c:pt idx="2">
                  <c:v>2624.6239783869187</c:v>
                </c:pt>
                <c:pt idx="3">
                  <c:v>1775.2083248912434</c:v>
                </c:pt>
                <c:pt idx="4">
                  <c:v>1683.0112459999998</c:v>
                </c:pt>
                <c:pt idx="5">
                  <c:v>1206.5139400000003</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B-00A9-44A8-8B9B-1782D7073DF8}"/>
            </c:ext>
          </c:extLst>
        </c:ser>
        <c:ser>
          <c:idx val="12"/>
          <c:order val="12"/>
          <c:tx>
            <c:strRef>
              <c:f>'4.2'!$A$19</c:f>
              <c:strCache>
                <c:ptCount val="1"/>
                <c:pt idx="0">
                  <c:v>Ústecký kraj</c:v>
                </c:pt>
              </c:strCache>
            </c:strRef>
          </c:tx>
          <c:invertIfNegative val="0"/>
          <c:val>
            <c:numRef>
              <c:f>'4.2'!$B$19:$M$19</c:f>
              <c:numCache>
                <c:formatCode>#,##0.0</c:formatCode>
                <c:ptCount val="12"/>
                <c:pt idx="0">
                  <c:v>3489.0160610000007</c:v>
                </c:pt>
                <c:pt idx="1">
                  <c:v>3022.091406999999</c:v>
                </c:pt>
                <c:pt idx="2">
                  <c:v>3069.2764399999996</c:v>
                </c:pt>
                <c:pt idx="3">
                  <c:v>2379.177920000001</c:v>
                </c:pt>
                <c:pt idx="4">
                  <c:v>2025.6961489999994</c:v>
                </c:pt>
                <c:pt idx="5">
                  <c:v>1935.4105359999996</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C-00A9-44A8-8B9B-1782D7073DF8}"/>
            </c:ext>
          </c:extLst>
        </c:ser>
        <c:ser>
          <c:idx val="13"/>
          <c:order val="13"/>
          <c:tx>
            <c:strRef>
              <c:f>'4.2'!$A$20</c:f>
              <c:strCache>
                <c:ptCount val="1"/>
                <c:pt idx="0">
                  <c:v>Zlínský kraj</c:v>
                </c:pt>
              </c:strCache>
            </c:strRef>
          </c:tx>
          <c:invertIfNegative val="0"/>
          <c:val>
            <c:numRef>
              <c:f>'4.2'!$B$20:$M$20</c:f>
              <c:numCache>
                <c:formatCode>#,##0.0</c:formatCode>
                <c:ptCount val="12"/>
                <c:pt idx="0">
                  <c:v>998.6583039999997</c:v>
                </c:pt>
                <c:pt idx="1">
                  <c:v>816.62816000000009</c:v>
                </c:pt>
                <c:pt idx="2">
                  <c:v>809.61779699999988</c:v>
                </c:pt>
                <c:pt idx="3">
                  <c:v>564.9476430000002</c:v>
                </c:pt>
                <c:pt idx="4">
                  <c:v>480.73621700000001</c:v>
                </c:pt>
                <c:pt idx="5">
                  <c:v>458.22784800000011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D-00A9-44A8-8B9B-1782D7073DF8}"/>
            </c:ext>
          </c:extLst>
        </c:ser>
        <c:dLbls>
          <c:showLegendKey val="0"/>
          <c:showVal val="0"/>
          <c:showCatName val="0"/>
          <c:showSerName val="0"/>
          <c:showPercent val="0"/>
          <c:showBubbleSize val="0"/>
        </c:dLbls>
        <c:gapWidth val="104"/>
        <c:overlap val="100"/>
        <c:axId val="156333952"/>
        <c:axId val="156335488"/>
      </c:barChart>
      <c:catAx>
        <c:axId val="156333952"/>
        <c:scaling>
          <c:orientation val="minMax"/>
        </c:scaling>
        <c:delete val="0"/>
        <c:axPos val="b"/>
        <c:majorTickMark val="none"/>
        <c:minorTickMark val="none"/>
        <c:tickLblPos val="nextTo"/>
        <c:txPr>
          <a:bodyPr/>
          <a:lstStyle/>
          <a:p>
            <a:pPr>
              <a:defRPr sz="900"/>
            </a:pPr>
            <a:endParaRPr lang="cs-CZ"/>
          </a:p>
        </c:txPr>
        <c:crossAx val="156335488"/>
        <c:crosses val="autoZero"/>
        <c:auto val="1"/>
        <c:lblAlgn val="ctr"/>
        <c:lblOffset val="100"/>
        <c:noMultiLvlLbl val="0"/>
      </c:catAx>
      <c:valAx>
        <c:axId val="156335488"/>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5633395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extLst xmlns:c16r2="http://schemas.microsoft.com/office/drawing/2015/06/chart">
            <c:ext xmlns:c16="http://schemas.microsoft.com/office/drawing/2014/chart" uri="{C3380CC4-5D6E-409C-BE32-E72D297353CC}">
              <c16:uniqueId val="{00000000-0567-4819-920C-0B2A7BA8FEE6}"/>
            </c:ext>
          </c:extLst>
        </c:ser>
        <c:dLbls>
          <c:showLegendKey val="0"/>
          <c:showVal val="0"/>
          <c:showCatName val="0"/>
          <c:showSerName val="0"/>
          <c:showPercent val="0"/>
          <c:showBubbleSize val="0"/>
        </c:dLbls>
        <c:gapWidth val="150"/>
        <c:axId val="163121792"/>
        <c:axId val="163123584"/>
      </c:barChart>
      <c:catAx>
        <c:axId val="163121792"/>
        <c:scaling>
          <c:orientation val="minMax"/>
        </c:scaling>
        <c:delete val="0"/>
        <c:axPos val="l"/>
        <c:numFmt formatCode="General" sourceLinked="1"/>
        <c:majorTickMark val="none"/>
        <c:minorTickMark val="none"/>
        <c:tickLblPos val="nextTo"/>
        <c:txPr>
          <a:bodyPr/>
          <a:lstStyle/>
          <a:p>
            <a:pPr>
              <a:defRPr sz="900"/>
            </a:pPr>
            <a:endParaRPr lang="cs-CZ"/>
          </a:p>
        </c:txPr>
        <c:crossAx val="163123584"/>
        <c:crosses val="autoZero"/>
        <c:auto val="1"/>
        <c:lblAlgn val="ctr"/>
        <c:lblOffset val="100"/>
        <c:noMultiLvlLbl val="0"/>
      </c:catAx>
      <c:valAx>
        <c:axId val="1631235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1217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B974-4E5B-BE8C-035398D01C29}"/>
              </c:ext>
            </c:extLst>
          </c:dPt>
          <c:cat>
            <c:numRef>
              <c:f>'14.9'!$J$19:$J$26</c:f>
              <c:numCache>
                <c:formatCode>General</c:formatCode>
                <c:ptCount val="8"/>
              </c:numCache>
            </c:numRef>
          </c:cat>
          <c:val>
            <c:numRef>
              <c:f>'14.9'!$K$19:$K$26</c:f>
              <c:numCache>
                <c:formatCode>General</c:formatCode>
                <c:ptCount val="8"/>
              </c:numCache>
            </c:numRef>
          </c:val>
          <c:extLst xmlns:c16r2="http://schemas.microsoft.com/office/drawing/2015/06/chart">
            <c:ext xmlns:c16="http://schemas.microsoft.com/office/drawing/2014/chart" uri="{C3380CC4-5D6E-409C-BE32-E72D297353CC}">
              <c16:uniqueId val="{00000002-B974-4E5B-BE8C-035398D01C29}"/>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extLst xmlns:c16r2="http://schemas.microsoft.com/office/drawing/2015/06/chart">
            <c:ext xmlns:c16="http://schemas.microsoft.com/office/drawing/2014/chart" uri="{C3380CC4-5D6E-409C-BE32-E72D297353CC}">
              <c16:uniqueId val="{00000000-AE07-4663-8B7C-1BAEE275B0DA}"/>
            </c:ext>
          </c:extLst>
        </c:ser>
        <c:dLbls>
          <c:showLegendKey val="0"/>
          <c:showVal val="0"/>
          <c:showCatName val="0"/>
          <c:showSerName val="0"/>
          <c:showPercent val="0"/>
          <c:showBubbleSize val="0"/>
        </c:dLbls>
        <c:gapWidth val="150"/>
        <c:axId val="163299712"/>
        <c:axId val="163301248"/>
      </c:barChart>
      <c:catAx>
        <c:axId val="163299712"/>
        <c:scaling>
          <c:orientation val="maxMin"/>
        </c:scaling>
        <c:delete val="0"/>
        <c:axPos val="l"/>
        <c:numFmt formatCode="0.0" sourceLinked="1"/>
        <c:majorTickMark val="none"/>
        <c:minorTickMark val="none"/>
        <c:tickLblPos val="nextTo"/>
        <c:txPr>
          <a:bodyPr/>
          <a:lstStyle/>
          <a:p>
            <a:pPr>
              <a:defRPr sz="900"/>
            </a:pPr>
            <a:endParaRPr lang="cs-CZ"/>
          </a:p>
        </c:txPr>
        <c:crossAx val="163301248"/>
        <c:crosses val="autoZero"/>
        <c:auto val="1"/>
        <c:lblAlgn val="ctr"/>
        <c:lblOffset val="100"/>
        <c:noMultiLvlLbl val="0"/>
      </c:catAx>
      <c:valAx>
        <c:axId val="1633012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32997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extLst xmlns:c16r2="http://schemas.microsoft.com/office/drawing/2015/06/chart">
            <c:ext xmlns:c16="http://schemas.microsoft.com/office/drawing/2014/chart" uri="{C3380CC4-5D6E-409C-BE32-E72D297353CC}">
              <c16:uniqueId val="{00000000-BF9C-480D-92CC-F0BFB16AB20A}"/>
            </c:ext>
          </c:extLst>
        </c:ser>
        <c:dLbls>
          <c:showLegendKey val="0"/>
          <c:showVal val="0"/>
          <c:showCatName val="0"/>
          <c:showSerName val="0"/>
          <c:showPercent val="0"/>
          <c:showBubbleSize val="0"/>
        </c:dLbls>
        <c:gapWidth val="150"/>
        <c:axId val="163387264"/>
        <c:axId val="163388800"/>
      </c:barChart>
      <c:catAx>
        <c:axId val="163387264"/>
        <c:scaling>
          <c:orientation val="minMax"/>
        </c:scaling>
        <c:delete val="0"/>
        <c:axPos val="l"/>
        <c:numFmt formatCode="General" sourceLinked="1"/>
        <c:majorTickMark val="none"/>
        <c:minorTickMark val="none"/>
        <c:tickLblPos val="nextTo"/>
        <c:txPr>
          <a:bodyPr/>
          <a:lstStyle/>
          <a:p>
            <a:pPr>
              <a:defRPr sz="900"/>
            </a:pPr>
            <a:endParaRPr lang="cs-CZ"/>
          </a:p>
        </c:txPr>
        <c:crossAx val="163388800"/>
        <c:crosses val="autoZero"/>
        <c:auto val="1"/>
        <c:lblAlgn val="ctr"/>
        <c:lblOffset val="100"/>
        <c:noMultiLvlLbl val="0"/>
      </c:catAx>
      <c:valAx>
        <c:axId val="1633888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33872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extLst xmlns:c16r2="http://schemas.microsoft.com/office/drawing/2015/06/chart">
            <c:ext xmlns:c16="http://schemas.microsoft.com/office/drawing/2014/chart" uri="{C3380CC4-5D6E-409C-BE32-E72D297353CC}">
              <c16:uniqueId val="{00000000-2B06-4AF5-8BC7-B46969526230}"/>
            </c:ext>
          </c:extLst>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extLst xmlns:c16r2="http://schemas.microsoft.com/office/drawing/2015/06/chart">
            <c:ext xmlns:c16="http://schemas.microsoft.com/office/drawing/2014/chart" uri="{C3380CC4-5D6E-409C-BE32-E72D297353CC}">
              <c16:uniqueId val="{00000001-2B06-4AF5-8BC7-B46969526230}"/>
            </c:ext>
          </c:extLst>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extLst xmlns:c16r2="http://schemas.microsoft.com/office/drawing/2015/06/chart">
            <c:ext xmlns:c16="http://schemas.microsoft.com/office/drawing/2014/chart" uri="{C3380CC4-5D6E-409C-BE32-E72D297353CC}">
              <c16:uniqueId val="{00000002-2B06-4AF5-8BC7-B46969526230}"/>
            </c:ext>
          </c:extLst>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extLst xmlns:c16r2="http://schemas.microsoft.com/office/drawing/2015/06/chart">
            <c:ext xmlns:c16="http://schemas.microsoft.com/office/drawing/2014/chart" uri="{C3380CC4-5D6E-409C-BE32-E72D297353CC}">
              <c16:uniqueId val="{00000003-2B06-4AF5-8BC7-B46969526230}"/>
            </c:ext>
          </c:extLst>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extLst xmlns:c16r2="http://schemas.microsoft.com/office/drawing/2015/06/chart">
            <c:ext xmlns:c16="http://schemas.microsoft.com/office/drawing/2014/chart" uri="{C3380CC4-5D6E-409C-BE32-E72D297353CC}">
              <c16:uniqueId val="{00000004-2B06-4AF5-8BC7-B46969526230}"/>
            </c:ext>
          </c:extLst>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extLst xmlns:c16r2="http://schemas.microsoft.com/office/drawing/2015/06/chart">
            <c:ext xmlns:c16="http://schemas.microsoft.com/office/drawing/2014/chart" uri="{C3380CC4-5D6E-409C-BE32-E72D297353CC}">
              <c16:uniqueId val="{00000005-2B06-4AF5-8BC7-B46969526230}"/>
            </c:ext>
          </c:extLst>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extLst xmlns:c16r2="http://schemas.microsoft.com/office/drawing/2015/06/chart">
            <c:ext xmlns:c16="http://schemas.microsoft.com/office/drawing/2014/chart" uri="{C3380CC4-5D6E-409C-BE32-E72D297353CC}">
              <c16:uniqueId val="{00000006-2B06-4AF5-8BC7-B46969526230}"/>
            </c:ext>
          </c:extLst>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extLst xmlns:c16r2="http://schemas.microsoft.com/office/drawing/2015/06/chart">
            <c:ext xmlns:c16="http://schemas.microsoft.com/office/drawing/2014/chart" uri="{C3380CC4-5D6E-409C-BE32-E72D297353CC}">
              <c16:uniqueId val="{00000007-2B06-4AF5-8BC7-B46969526230}"/>
            </c:ext>
          </c:extLst>
        </c:ser>
        <c:dLbls>
          <c:showLegendKey val="0"/>
          <c:showVal val="0"/>
          <c:showCatName val="0"/>
          <c:showSerName val="0"/>
          <c:showPercent val="0"/>
          <c:showBubbleSize val="0"/>
        </c:dLbls>
        <c:gapWidth val="150"/>
        <c:overlap val="100"/>
        <c:axId val="164052992"/>
        <c:axId val="164054528"/>
      </c:barChart>
      <c:catAx>
        <c:axId val="164052992"/>
        <c:scaling>
          <c:orientation val="minMax"/>
        </c:scaling>
        <c:delete val="0"/>
        <c:axPos val="b"/>
        <c:numFmt formatCode="General" sourceLinked="1"/>
        <c:majorTickMark val="none"/>
        <c:minorTickMark val="none"/>
        <c:tickLblPos val="nextTo"/>
        <c:txPr>
          <a:bodyPr/>
          <a:lstStyle/>
          <a:p>
            <a:pPr>
              <a:defRPr sz="900"/>
            </a:pPr>
            <a:endParaRPr lang="cs-CZ"/>
          </a:p>
        </c:txPr>
        <c:crossAx val="164054528"/>
        <c:crosses val="autoZero"/>
        <c:auto val="1"/>
        <c:lblAlgn val="ctr"/>
        <c:lblOffset val="100"/>
        <c:noMultiLvlLbl val="0"/>
      </c:catAx>
      <c:valAx>
        <c:axId val="164054528"/>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1640529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extLst xmlns:c16r2="http://schemas.microsoft.com/office/drawing/2015/06/chart">
            <c:ext xmlns:c16="http://schemas.microsoft.com/office/drawing/2014/chart" uri="{C3380CC4-5D6E-409C-BE32-E72D297353CC}">
              <c16:uniqueId val="{00000000-869F-43A7-9F7D-C01A186B4C62}"/>
            </c:ext>
          </c:extLst>
        </c:ser>
        <c:dLbls>
          <c:showLegendKey val="0"/>
          <c:showVal val="0"/>
          <c:showCatName val="0"/>
          <c:showSerName val="0"/>
          <c:showPercent val="0"/>
          <c:showBubbleSize val="0"/>
        </c:dLbls>
        <c:gapWidth val="150"/>
        <c:axId val="164088064"/>
        <c:axId val="164089856"/>
      </c:barChart>
      <c:catAx>
        <c:axId val="164088064"/>
        <c:scaling>
          <c:orientation val="minMax"/>
        </c:scaling>
        <c:delete val="0"/>
        <c:axPos val="l"/>
        <c:numFmt formatCode="General" sourceLinked="1"/>
        <c:majorTickMark val="none"/>
        <c:minorTickMark val="none"/>
        <c:tickLblPos val="nextTo"/>
        <c:txPr>
          <a:bodyPr/>
          <a:lstStyle/>
          <a:p>
            <a:pPr>
              <a:defRPr sz="900"/>
            </a:pPr>
            <a:endParaRPr lang="cs-CZ"/>
          </a:p>
        </c:txPr>
        <c:crossAx val="164089856"/>
        <c:crosses val="autoZero"/>
        <c:auto val="1"/>
        <c:lblAlgn val="ctr"/>
        <c:lblOffset val="100"/>
        <c:noMultiLvlLbl val="0"/>
      </c:catAx>
      <c:valAx>
        <c:axId val="1640898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08806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0D5B-4F5E-9810-839BB85EFD64}"/>
              </c:ext>
            </c:extLst>
          </c:dPt>
          <c:cat>
            <c:numRef>
              <c:f>'14.10'!$J$19:$J$26</c:f>
              <c:numCache>
                <c:formatCode>General</c:formatCode>
                <c:ptCount val="8"/>
              </c:numCache>
            </c:numRef>
          </c:cat>
          <c:val>
            <c:numRef>
              <c:f>'14.10'!$K$19:$K$26</c:f>
              <c:numCache>
                <c:formatCode>General</c:formatCode>
                <c:ptCount val="8"/>
              </c:numCache>
            </c:numRef>
          </c:val>
          <c:extLst xmlns:c16r2="http://schemas.microsoft.com/office/drawing/2015/06/chart">
            <c:ext xmlns:c16="http://schemas.microsoft.com/office/drawing/2014/chart" uri="{C3380CC4-5D6E-409C-BE32-E72D297353CC}">
              <c16:uniqueId val="{00000002-0D5B-4F5E-9810-839BB85EFD6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extLst xmlns:c16r2="http://schemas.microsoft.com/office/drawing/2015/06/chart">
            <c:ext xmlns:c16="http://schemas.microsoft.com/office/drawing/2014/chart" uri="{C3380CC4-5D6E-409C-BE32-E72D297353CC}">
              <c16:uniqueId val="{00000000-96FB-4D24-9D72-CD2B1F42394E}"/>
            </c:ext>
          </c:extLst>
        </c:ser>
        <c:dLbls>
          <c:showLegendKey val="0"/>
          <c:showVal val="0"/>
          <c:showCatName val="0"/>
          <c:showSerName val="0"/>
          <c:showPercent val="0"/>
          <c:showBubbleSize val="0"/>
        </c:dLbls>
        <c:gapWidth val="150"/>
        <c:axId val="161944320"/>
        <c:axId val="161945856"/>
      </c:barChart>
      <c:catAx>
        <c:axId val="161944320"/>
        <c:scaling>
          <c:orientation val="maxMin"/>
        </c:scaling>
        <c:delete val="0"/>
        <c:axPos val="l"/>
        <c:numFmt formatCode="0.0" sourceLinked="1"/>
        <c:majorTickMark val="none"/>
        <c:minorTickMark val="none"/>
        <c:tickLblPos val="nextTo"/>
        <c:txPr>
          <a:bodyPr/>
          <a:lstStyle/>
          <a:p>
            <a:pPr>
              <a:defRPr sz="900"/>
            </a:pPr>
            <a:endParaRPr lang="cs-CZ"/>
          </a:p>
        </c:txPr>
        <c:crossAx val="161945856"/>
        <c:crosses val="autoZero"/>
        <c:auto val="1"/>
        <c:lblAlgn val="ctr"/>
        <c:lblOffset val="100"/>
        <c:noMultiLvlLbl val="0"/>
      </c:catAx>
      <c:valAx>
        <c:axId val="16194585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194432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extLst xmlns:c16r2="http://schemas.microsoft.com/office/drawing/2015/06/chart">
            <c:ext xmlns:c16="http://schemas.microsoft.com/office/drawing/2014/chart" uri="{C3380CC4-5D6E-409C-BE32-E72D297353CC}">
              <c16:uniqueId val="{00000000-91D6-4B30-A115-7618DA13EB49}"/>
            </c:ext>
          </c:extLst>
        </c:ser>
        <c:dLbls>
          <c:showLegendKey val="0"/>
          <c:showVal val="0"/>
          <c:showCatName val="0"/>
          <c:showSerName val="0"/>
          <c:showPercent val="0"/>
          <c:showBubbleSize val="0"/>
        </c:dLbls>
        <c:gapWidth val="150"/>
        <c:axId val="161974528"/>
        <c:axId val="161980416"/>
      </c:barChart>
      <c:catAx>
        <c:axId val="161974528"/>
        <c:scaling>
          <c:orientation val="minMax"/>
        </c:scaling>
        <c:delete val="0"/>
        <c:axPos val="l"/>
        <c:numFmt formatCode="General" sourceLinked="1"/>
        <c:majorTickMark val="none"/>
        <c:minorTickMark val="none"/>
        <c:tickLblPos val="nextTo"/>
        <c:txPr>
          <a:bodyPr/>
          <a:lstStyle/>
          <a:p>
            <a:pPr>
              <a:defRPr sz="900"/>
            </a:pPr>
            <a:endParaRPr lang="cs-CZ"/>
          </a:p>
        </c:txPr>
        <c:crossAx val="161980416"/>
        <c:crosses val="autoZero"/>
        <c:auto val="1"/>
        <c:lblAlgn val="ctr"/>
        <c:lblOffset val="100"/>
        <c:noMultiLvlLbl val="0"/>
      </c:catAx>
      <c:valAx>
        <c:axId val="1619804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19745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extLst xmlns:c16r2="http://schemas.microsoft.com/office/drawing/2015/06/chart">
            <c:ext xmlns:c16="http://schemas.microsoft.com/office/drawing/2014/chart" uri="{C3380CC4-5D6E-409C-BE32-E72D297353CC}">
              <c16:uniqueId val="{00000000-A66F-4A6C-A840-C6D35D371E29}"/>
            </c:ext>
          </c:extLst>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extLst xmlns:c16r2="http://schemas.microsoft.com/office/drawing/2015/06/chart">
            <c:ext xmlns:c16="http://schemas.microsoft.com/office/drawing/2014/chart" uri="{C3380CC4-5D6E-409C-BE32-E72D297353CC}">
              <c16:uniqueId val="{00000001-A66F-4A6C-A840-C6D35D371E29}"/>
            </c:ext>
          </c:extLst>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extLst xmlns:c16r2="http://schemas.microsoft.com/office/drawing/2015/06/chart">
            <c:ext xmlns:c16="http://schemas.microsoft.com/office/drawing/2014/chart" uri="{C3380CC4-5D6E-409C-BE32-E72D297353CC}">
              <c16:uniqueId val="{00000002-A66F-4A6C-A840-C6D35D371E29}"/>
            </c:ext>
          </c:extLst>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extLst xmlns:c16r2="http://schemas.microsoft.com/office/drawing/2015/06/chart">
            <c:ext xmlns:c16="http://schemas.microsoft.com/office/drawing/2014/chart" uri="{C3380CC4-5D6E-409C-BE32-E72D297353CC}">
              <c16:uniqueId val="{00000003-A66F-4A6C-A840-C6D35D371E29}"/>
            </c:ext>
          </c:extLst>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extLst xmlns:c16r2="http://schemas.microsoft.com/office/drawing/2015/06/chart">
            <c:ext xmlns:c16="http://schemas.microsoft.com/office/drawing/2014/chart" uri="{C3380CC4-5D6E-409C-BE32-E72D297353CC}">
              <c16:uniqueId val="{00000004-A66F-4A6C-A840-C6D35D371E29}"/>
            </c:ext>
          </c:extLst>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extLst xmlns:c16r2="http://schemas.microsoft.com/office/drawing/2015/06/chart">
            <c:ext xmlns:c16="http://schemas.microsoft.com/office/drawing/2014/chart" uri="{C3380CC4-5D6E-409C-BE32-E72D297353CC}">
              <c16:uniqueId val="{00000005-A66F-4A6C-A840-C6D35D371E29}"/>
            </c:ext>
          </c:extLst>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extLst xmlns:c16r2="http://schemas.microsoft.com/office/drawing/2015/06/chart">
            <c:ext xmlns:c16="http://schemas.microsoft.com/office/drawing/2014/chart" uri="{C3380CC4-5D6E-409C-BE32-E72D297353CC}">
              <c16:uniqueId val="{00000006-A66F-4A6C-A840-C6D35D371E29}"/>
            </c:ext>
          </c:extLst>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extLst xmlns:c16r2="http://schemas.microsoft.com/office/drawing/2015/06/chart">
            <c:ext xmlns:c16="http://schemas.microsoft.com/office/drawing/2014/chart" uri="{C3380CC4-5D6E-409C-BE32-E72D297353CC}">
              <c16:uniqueId val="{00000007-A66F-4A6C-A840-C6D35D371E29}"/>
            </c:ext>
          </c:extLst>
        </c:ser>
        <c:dLbls>
          <c:showLegendKey val="0"/>
          <c:showVal val="0"/>
          <c:showCatName val="0"/>
          <c:showSerName val="0"/>
          <c:showPercent val="0"/>
          <c:showBubbleSize val="0"/>
        </c:dLbls>
        <c:gapWidth val="150"/>
        <c:overlap val="100"/>
        <c:axId val="164405632"/>
        <c:axId val="164407168"/>
      </c:barChart>
      <c:catAx>
        <c:axId val="164405632"/>
        <c:scaling>
          <c:orientation val="minMax"/>
        </c:scaling>
        <c:delete val="0"/>
        <c:axPos val="b"/>
        <c:numFmt formatCode="General" sourceLinked="1"/>
        <c:majorTickMark val="none"/>
        <c:minorTickMark val="none"/>
        <c:tickLblPos val="nextTo"/>
        <c:txPr>
          <a:bodyPr/>
          <a:lstStyle/>
          <a:p>
            <a:pPr>
              <a:defRPr sz="900"/>
            </a:pPr>
            <a:endParaRPr lang="cs-CZ"/>
          </a:p>
        </c:txPr>
        <c:crossAx val="164407168"/>
        <c:crosses val="autoZero"/>
        <c:auto val="1"/>
        <c:lblAlgn val="ctr"/>
        <c:lblOffset val="100"/>
        <c:noMultiLvlLbl val="0"/>
      </c:catAx>
      <c:valAx>
        <c:axId val="1644071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44056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317.02991200000002</c:v>
                </c:pt>
                <c:pt idx="2">
                  <c:v>87.195999999999998</c:v>
                </c:pt>
                <c:pt idx="3">
                  <c:v>89.998244</c:v>
                </c:pt>
                <c:pt idx="4">
                  <c:v>232.44528</c:v>
                </c:pt>
                <c:pt idx="5">
                  <c:v>203.01158999999996</c:v>
                </c:pt>
                <c:pt idx="6">
                  <c:v>5.1471600000000004</c:v>
                </c:pt>
                <c:pt idx="7">
                  <c:v>1638.1950909999998</c:v>
                </c:pt>
                <c:pt idx="8">
                  <c:v>39.942453999999998</c:v>
                </c:pt>
                <c:pt idx="9">
                  <c:v>8.1107999999999993</c:v>
                </c:pt>
                <c:pt idx="10">
                  <c:v>235.50516699999997</c:v>
                </c:pt>
                <c:pt idx="11">
                  <c:v>232.62028100000001</c:v>
                </c:pt>
                <c:pt idx="12">
                  <c:v>2011.138627</c:v>
                </c:pt>
                <c:pt idx="13">
                  <c:v>67.666634999999999</c:v>
                </c:pt>
              </c:numCache>
            </c:numRef>
          </c:val>
          <c:extLst xmlns:c16r2="http://schemas.microsoft.com/office/drawing/2015/06/chart">
            <c:ext xmlns:c16="http://schemas.microsoft.com/office/drawing/2014/chart" uri="{C3380CC4-5D6E-409C-BE32-E72D297353CC}">
              <c16:uniqueId val="{00000000-3D7F-459E-9273-050ECD600410}"/>
            </c:ext>
          </c:extLst>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33.262999999999998</c:v>
                </c:pt>
                <c:pt idx="1">
                  <c:v>84.28206200000001</c:v>
                </c:pt>
                <c:pt idx="2">
                  <c:v>62.954544999999996</c:v>
                </c:pt>
                <c:pt idx="3">
                  <c:v>17.529218999999998</c:v>
                </c:pt>
                <c:pt idx="4">
                  <c:v>154.02206999999999</c:v>
                </c:pt>
                <c:pt idx="5">
                  <c:v>97.638670999999988</c:v>
                </c:pt>
                <c:pt idx="6">
                  <c:v>9.3629220000000029</c:v>
                </c:pt>
                <c:pt idx="7">
                  <c:v>85.754265999999987</c:v>
                </c:pt>
                <c:pt idx="8">
                  <c:v>82.990938000000014</c:v>
                </c:pt>
                <c:pt idx="9">
                  <c:v>92.391019</c:v>
                </c:pt>
                <c:pt idx="10">
                  <c:v>89.935235000000034</c:v>
                </c:pt>
                <c:pt idx="11">
                  <c:v>93.375591999999983</c:v>
                </c:pt>
                <c:pt idx="12">
                  <c:v>27.291862999999999</c:v>
                </c:pt>
                <c:pt idx="13">
                  <c:v>30.927907000000001</c:v>
                </c:pt>
              </c:numCache>
            </c:numRef>
          </c:val>
          <c:extLst xmlns:c16r2="http://schemas.microsoft.com/office/drawing/2015/06/chart">
            <c:ext xmlns:c16="http://schemas.microsoft.com/office/drawing/2014/chart" uri="{C3380CC4-5D6E-409C-BE32-E72D297353CC}">
              <c16:uniqueId val="{00000001-3D7F-459E-9273-050ECD600410}"/>
            </c:ext>
          </c:extLst>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17.957309999999996</c:v>
                </c:pt>
                <c:pt idx="6">
                  <c:v>0</c:v>
                </c:pt>
                <c:pt idx="7">
                  <c:v>2260.5331870000005</c:v>
                </c:pt>
                <c:pt idx="8">
                  <c:v>104.545514</c:v>
                </c:pt>
                <c:pt idx="9">
                  <c:v>49.344999999999999</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2-3D7F-459E-9273-050ECD600410}"/>
            </c:ext>
          </c:extLst>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c:v>
                </c:pt>
                <c:pt idx="1">
                  <c:v>0.25069999999999998</c:v>
                </c:pt>
                <c:pt idx="2">
                  <c:v>0.48</c:v>
                </c:pt>
                <c:pt idx="3">
                  <c:v>3.6579999999999998E-3</c:v>
                </c:pt>
                <c:pt idx="4">
                  <c:v>2E-3</c:v>
                </c:pt>
                <c:pt idx="5">
                  <c:v>0</c:v>
                </c:pt>
                <c:pt idx="6">
                  <c:v>0</c:v>
                </c:pt>
                <c:pt idx="7">
                  <c:v>0.174294</c:v>
                </c:pt>
                <c:pt idx="8">
                  <c:v>5.0015000000000004E-2</c:v>
                </c:pt>
                <c:pt idx="9">
                  <c:v>0</c:v>
                </c:pt>
                <c:pt idx="10">
                  <c:v>1.774187</c:v>
                </c:pt>
                <c:pt idx="11">
                  <c:v>0</c:v>
                </c:pt>
                <c:pt idx="12">
                  <c:v>0</c:v>
                </c:pt>
                <c:pt idx="13">
                  <c:v>5.0900000000000001E-2</c:v>
                </c:pt>
              </c:numCache>
            </c:numRef>
          </c:val>
          <c:extLst xmlns:c16r2="http://schemas.microsoft.com/office/drawing/2015/06/chart">
            <c:ext xmlns:c16="http://schemas.microsoft.com/office/drawing/2014/chart" uri="{C3380CC4-5D6E-409C-BE32-E72D297353CC}">
              <c16:uniqueId val="{00000003-3D7F-459E-9273-050ECD600410}"/>
            </c:ext>
          </c:extLst>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1.502</c:v>
                </c:pt>
                <c:pt idx="1">
                  <c:v>0</c:v>
                </c:pt>
                <c:pt idx="2">
                  <c:v>0.12</c:v>
                </c:pt>
                <c:pt idx="3">
                  <c:v>1.1896099999999998</c:v>
                </c:pt>
                <c:pt idx="4">
                  <c:v>0</c:v>
                </c:pt>
                <c:pt idx="5">
                  <c:v>0</c:v>
                </c:pt>
                <c:pt idx="6">
                  <c:v>0</c:v>
                </c:pt>
                <c:pt idx="7">
                  <c:v>0</c:v>
                </c:pt>
                <c:pt idx="8">
                  <c:v>0</c:v>
                </c:pt>
                <c:pt idx="9">
                  <c:v>0</c:v>
                </c:pt>
                <c:pt idx="10">
                  <c:v>0</c:v>
                </c:pt>
                <c:pt idx="11">
                  <c:v>0</c:v>
                </c:pt>
                <c:pt idx="12">
                  <c:v>0.40300000000000002</c:v>
                </c:pt>
                <c:pt idx="13">
                  <c:v>0</c:v>
                </c:pt>
              </c:numCache>
            </c:numRef>
          </c:val>
          <c:extLst xmlns:c16r2="http://schemas.microsoft.com/office/drawing/2015/06/chart">
            <c:ext xmlns:c16="http://schemas.microsoft.com/office/drawing/2014/chart" uri="{C3380CC4-5D6E-409C-BE32-E72D297353CC}">
              <c16:uniqueId val="{00000004-3D7F-459E-9273-050ECD600410}"/>
            </c:ext>
          </c:extLst>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3.5000000000000003E-2</c:v>
                </c:pt>
                <c:pt idx="3">
                  <c:v>6.0738999999999994E-2</c:v>
                </c:pt>
                <c:pt idx="4">
                  <c:v>6.6900000000000001E-2</c:v>
                </c:pt>
                <c:pt idx="5">
                  <c:v>0</c:v>
                </c:pt>
                <c:pt idx="6">
                  <c:v>0</c:v>
                </c:pt>
                <c:pt idx="7">
                  <c:v>0</c:v>
                </c:pt>
                <c:pt idx="8">
                  <c:v>0</c:v>
                </c:pt>
                <c:pt idx="9">
                  <c:v>0</c:v>
                </c:pt>
                <c:pt idx="10">
                  <c:v>0</c:v>
                </c:pt>
                <c:pt idx="11">
                  <c:v>0</c:v>
                </c:pt>
                <c:pt idx="12">
                  <c:v>2.9000000000000001E-2</c:v>
                </c:pt>
                <c:pt idx="13">
                  <c:v>0</c:v>
                </c:pt>
              </c:numCache>
            </c:numRef>
          </c:val>
          <c:extLst xmlns:c16r2="http://schemas.microsoft.com/office/drawing/2015/06/chart">
            <c:ext xmlns:c16="http://schemas.microsoft.com/office/drawing/2014/chart" uri="{C3380CC4-5D6E-409C-BE32-E72D297353CC}">
              <c16:uniqueId val="{00000005-3D7F-459E-9273-050ECD600410}"/>
            </c:ext>
          </c:extLst>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745.12356700000009</c:v>
                </c:pt>
                <c:pt idx="2">
                  <c:v>0.73499999999999999</c:v>
                </c:pt>
                <c:pt idx="3">
                  <c:v>3089.4470289999999</c:v>
                </c:pt>
                <c:pt idx="4">
                  <c:v>56.754474000000002</c:v>
                </c:pt>
                <c:pt idx="5">
                  <c:v>193.71275</c:v>
                </c:pt>
                <c:pt idx="6">
                  <c:v>17.783177999999999</c:v>
                </c:pt>
                <c:pt idx="7">
                  <c:v>147.629953</c:v>
                </c:pt>
                <c:pt idx="8">
                  <c:v>379.98545300000001</c:v>
                </c:pt>
                <c:pt idx="9">
                  <c:v>814.50751199999991</c:v>
                </c:pt>
                <c:pt idx="10">
                  <c:v>441.14783299999999</c:v>
                </c:pt>
                <c:pt idx="11">
                  <c:v>2192.7267259999999</c:v>
                </c:pt>
                <c:pt idx="12">
                  <c:v>3742.7319379999994</c:v>
                </c:pt>
                <c:pt idx="13">
                  <c:v>562.80968799999994</c:v>
                </c:pt>
              </c:numCache>
            </c:numRef>
          </c:val>
          <c:extLst xmlns:c16r2="http://schemas.microsoft.com/office/drawing/2015/06/chart">
            <c:ext xmlns:c16="http://schemas.microsoft.com/office/drawing/2014/chart" uri="{C3380CC4-5D6E-409C-BE32-E72D297353CC}">
              <c16:uniqueId val="{00000006-3D7F-459E-9273-050ECD600410}"/>
            </c:ext>
          </c:extLst>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25.58</c:v>
                </c:pt>
                <c:pt idx="2">
                  <c:v>0</c:v>
                </c:pt>
                <c:pt idx="3">
                  <c:v>0</c:v>
                </c:pt>
                <c:pt idx="4">
                  <c:v>76.543999999999997</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7-3D7F-459E-9273-050ECD600410}"/>
            </c:ext>
          </c:extLst>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2.3719999999999998E-2</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8-3D7F-459E-9273-050ECD600410}"/>
            </c:ext>
          </c:extLst>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17.876090000000001</c:v>
                </c:pt>
                <c:pt idx="3">
                  <c:v>0.94620000000000004</c:v>
                </c:pt>
                <c:pt idx="4">
                  <c:v>9.1690000000000005</c:v>
                </c:pt>
                <c:pt idx="5">
                  <c:v>0.70802999999999994</c:v>
                </c:pt>
                <c:pt idx="6">
                  <c:v>0</c:v>
                </c:pt>
                <c:pt idx="7">
                  <c:v>479.50471999999996</c:v>
                </c:pt>
                <c:pt idx="8">
                  <c:v>165.07445299999998</c:v>
                </c:pt>
                <c:pt idx="9">
                  <c:v>52.039000000000001</c:v>
                </c:pt>
                <c:pt idx="10">
                  <c:v>0</c:v>
                </c:pt>
                <c:pt idx="11">
                  <c:v>796.67600000000004</c:v>
                </c:pt>
                <c:pt idx="12">
                  <c:v>47.124000000000002</c:v>
                </c:pt>
                <c:pt idx="13">
                  <c:v>60.026000000000003</c:v>
                </c:pt>
              </c:numCache>
            </c:numRef>
          </c:val>
          <c:extLst xmlns:c16r2="http://schemas.microsoft.com/office/drawing/2015/06/chart">
            <c:ext xmlns:c16="http://schemas.microsoft.com/office/drawing/2014/chart" uri="{C3380CC4-5D6E-409C-BE32-E72D297353CC}">
              <c16:uniqueId val="{00000009-3D7F-459E-9273-050ECD600410}"/>
            </c:ext>
          </c:extLst>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16.515000000000001</c:v>
                </c:pt>
                <c:pt idx="2">
                  <c:v>0</c:v>
                </c:pt>
                <c:pt idx="3">
                  <c:v>8.3255300000000005</c:v>
                </c:pt>
                <c:pt idx="4">
                  <c:v>0</c:v>
                </c:pt>
                <c:pt idx="5">
                  <c:v>0</c:v>
                </c:pt>
                <c:pt idx="6">
                  <c:v>0</c:v>
                </c:pt>
                <c:pt idx="7">
                  <c:v>0</c:v>
                </c:pt>
                <c:pt idx="8">
                  <c:v>0</c:v>
                </c:pt>
                <c:pt idx="9">
                  <c:v>0</c:v>
                </c:pt>
                <c:pt idx="10">
                  <c:v>0</c:v>
                </c:pt>
                <c:pt idx="11">
                  <c:v>6.5770670000000004</c:v>
                </c:pt>
                <c:pt idx="12">
                  <c:v>0</c:v>
                </c:pt>
                <c:pt idx="13">
                  <c:v>89.528999999999996</c:v>
                </c:pt>
              </c:numCache>
            </c:numRef>
          </c:val>
          <c:extLst xmlns:c16r2="http://schemas.microsoft.com/office/drawing/2015/06/chart">
            <c:ext xmlns:c16="http://schemas.microsoft.com/office/drawing/2014/chart" uri="{C3380CC4-5D6E-409C-BE32-E72D297353CC}">
              <c16:uniqueId val="{0000000A-3D7F-459E-9273-050ECD600410}"/>
            </c:ext>
          </c:extLst>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283.19995999999998</c:v>
                </c:pt>
                <c:pt idx="1">
                  <c:v>1.798</c:v>
                </c:pt>
                <c:pt idx="2">
                  <c:v>560.5</c:v>
                </c:pt>
                <c:pt idx="3">
                  <c:v>0</c:v>
                </c:pt>
                <c:pt idx="4">
                  <c:v>0.93100000000000005</c:v>
                </c:pt>
                <c:pt idx="5">
                  <c:v>0</c:v>
                </c:pt>
                <c:pt idx="6">
                  <c:v>173.38800000000001</c:v>
                </c:pt>
                <c:pt idx="7">
                  <c:v>14.396586000000001</c:v>
                </c:pt>
                <c:pt idx="8">
                  <c:v>0</c:v>
                </c:pt>
                <c:pt idx="9">
                  <c:v>0</c:v>
                </c:pt>
                <c:pt idx="10">
                  <c:v>78.135456999999988</c:v>
                </c:pt>
                <c:pt idx="11">
                  <c:v>30.447458478582238</c:v>
                </c:pt>
                <c:pt idx="12">
                  <c:v>11.296970000000002</c:v>
                </c:pt>
                <c:pt idx="13">
                  <c:v>19.770199999999999</c:v>
                </c:pt>
              </c:numCache>
            </c:numRef>
          </c:val>
          <c:extLst xmlns:c16r2="http://schemas.microsoft.com/office/drawing/2015/06/chart">
            <c:ext xmlns:c16="http://schemas.microsoft.com/office/drawing/2014/chart" uri="{C3380CC4-5D6E-409C-BE32-E72D297353CC}">
              <c16:uniqueId val="{0000000B-3D7F-459E-9273-050ECD600410}"/>
            </c:ext>
          </c:extLst>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0.20998800000000001</c:v>
                </c:pt>
                <c:pt idx="2">
                  <c:v>0</c:v>
                </c:pt>
                <c:pt idx="3">
                  <c:v>377.61865999999998</c:v>
                </c:pt>
                <c:pt idx="4">
                  <c:v>0</c:v>
                </c:pt>
                <c:pt idx="5">
                  <c:v>0</c:v>
                </c:pt>
                <c:pt idx="6">
                  <c:v>0</c:v>
                </c:pt>
                <c:pt idx="7">
                  <c:v>1099.7722089999997</c:v>
                </c:pt>
                <c:pt idx="8">
                  <c:v>0</c:v>
                </c:pt>
                <c:pt idx="9">
                  <c:v>0</c:v>
                </c:pt>
                <c:pt idx="10">
                  <c:v>0.30299999999999999</c:v>
                </c:pt>
                <c:pt idx="11">
                  <c:v>129.59108000000001</c:v>
                </c:pt>
                <c:pt idx="12">
                  <c:v>234.29599999999999</c:v>
                </c:pt>
                <c:pt idx="13">
                  <c:v>122.47799999999999</c:v>
                </c:pt>
              </c:numCache>
            </c:numRef>
          </c:val>
          <c:extLst xmlns:c16r2="http://schemas.microsoft.com/office/drawing/2015/06/chart">
            <c:ext xmlns:c16="http://schemas.microsoft.com/office/drawing/2014/chart" uri="{C3380CC4-5D6E-409C-BE32-E72D297353CC}">
              <c16:uniqueId val="{0000000C-3D7F-459E-9273-050ECD600410}"/>
            </c:ext>
          </c:extLst>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D-3D7F-459E-9273-050ECD600410}"/>
            </c:ext>
          </c:extLst>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0.229435</c:v>
                </c:pt>
                <c:pt idx="1">
                  <c:v>1.192491</c:v>
                </c:pt>
                <c:pt idx="2">
                  <c:v>0</c:v>
                </c:pt>
                <c:pt idx="3">
                  <c:v>0</c:v>
                </c:pt>
                <c:pt idx="4">
                  <c:v>0.6667280000000001</c:v>
                </c:pt>
                <c:pt idx="5">
                  <c:v>0.16929</c:v>
                </c:pt>
                <c:pt idx="6">
                  <c:v>0.14538999999999999</c:v>
                </c:pt>
                <c:pt idx="7">
                  <c:v>1.6554090000000001</c:v>
                </c:pt>
                <c:pt idx="8">
                  <c:v>18.112037000000001</c:v>
                </c:pt>
                <c:pt idx="9">
                  <c:v>0.48227000000000009</c:v>
                </c:pt>
                <c:pt idx="10">
                  <c:v>0.27518599999999999</c:v>
                </c:pt>
                <c:pt idx="11">
                  <c:v>0.77602400000000016</c:v>
                </c:pt>
                <c:pt idx="12">
                  <c:v>0.40323600000000004</c:v>
                </c:pt>
                <c:pt idx="13">
                  <c:v>0.54666800000000004</c:v>
                </c:pt>
              </c:numCache>
            </c:numRef>
          </c:val>
          <c:extLst xmlns:c16r2="http://schemas.microsoft.com/office/drawing/2015/06/chart">
            <c:ext xmlns:c16="http://schemas.microsoft.com/office/drawing/2014/chart" uri="{C3380CC4-5D6E-409C-BE32-E72D297353CC}">
              <c16:uniqueId val="{0000000E-3D7F-459E-9273-050ECD600410}"/>
            </c:ext>
          </c:extLst>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613.67538999999999</c:v>
                </c:pt>
                <c:pt idx="1">
                  <c:v>170.18835199999995</c:v>
                </c:pt>
                <c:pt idx="2">
                  <c:v>551.27858600000036</c:v>
                </c:pt>
                <c:pt idx="3">
                  <c:v>233.62844700000002</c:v>
                </c:pt>
                <c:pt idx="4">
                  <c:v>115.85679000000002</c:v>
                </c:pt>
                <c:pt idx="5">
                  <c:v>272.07252500000004</c:v>
                </c:pt>
                <c:pt idx="6">
                  <c:v>246.10423899999998</c:v>
                </c:pt>
                <c:pt idx="7">
                  <c:v>518.13150300000007</c:v>
                </c:pt>
                <c:pt idx="8">
                  <c:v>347.3963700000001</c:v>
                </c:pt>
                <c:pt idx="9">
                  <c:v>145.65526799999998</c:v>
                </c:pt>
                <c:pt idx="10">
                  <c:v>163.354195</c:v>
                </c:pt>
                <c:pt idx="11">
                  <c:v>1181.9432824126604</c:v>
                </c:pt>
                <c:pt idx="12">
                  <c:v>265.56997100000001</c:v>
                </c:pt>
                <c:pt idx="13">
                  <c:v>550.10670999999991</c:v>
                </c:pt>
              </c:numCache>
            </c:numRef>
          </c:val>
          <c:extLst xmlns:c16r2="http://schemas.microsoft.com/office/drawing/2015/06/chart">
            <c:ext xmlns:c16="http://schemas.microsoft.com/office/drawing/2014/chart" uri="{C3380CC4-5D6E-409C-BE32-E72D297353CC}">
              <c16:uniqueId val="{0000000F-3D7F-459E-9273-050ECD600410}"/>
            </c:ext>
          </c:extLst>
        </c:ser>
        <c:dLbls>
          <c:showLegendKey val="0"/>
          <c:showVal val="0"/>
          <c:showCatName val="0"/>
          <c:showSerName val="0"/>
          <c:showPercent val="0"/>
          <c:showBubbleSize val="0"/>
        </c:dLbls>
        <c:gapWidth val="104"/>
        <c:overlap val="100"/>
        <c:axId val="156477696"/>
        <c:axId val="156495872"/>
      </c:barChart>
      <c:catAx>
        <c:axId val="156477696"/>
        <c:scaling>
          <c:orientation val="minMax"/>
        </c:scaling>
        <c:delete val="0"/>
        <c:axPos val="b"/>
        <c:numFmt formatCode="General" sourceLinked="0"/>
        <c:majorTickMark val="none"/>
        <c:minorTickMark val="none"/>
        <c:tickLblPos val="low"/>
        <c:txPr>
          <a:bodyPr rot="0" vert="horz"/>
          <a:lstStyle/>
          <a:p>
            <a:pPr>
              <a:defRPr sz="900"/>
            </a:pPr>
            <a:endParaRPr lang="cs-CZ"/>
          </a:p>
        </c:txPr>
        <c:crossAx val="156495872"/>
        <c:crosses val="autoZero"/>
        <c:auto val="1"/>
        <c:lblAlgn val="ctr"/>
        <c:lblOffset val="100"/>
        <c:noMultiLvlLbl val="0"/>
      </c:catAx>
      <c:valAx>
        <c:axId val="156495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564776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extLst xmlns:c16r2="http://schemas.microsoft.com/office/drawing/2015/06/chart">
            <c:ext xmlns:c16="http://schemas.microsoft.com/office/drawing/2014/chart" uri="{C3380CC4-5D6E-409C-BE32-E72D297353CC}">
              <c16:uniqueId val="{00000000-F940-447C-B862-1F3458568547}"/>
            </c:ext>
          </c:extLst>
        </c:ser>
        <c:dLbls>
          <c:showLegendKey val="0"/>
          <c:showVal val="0"/>
          <c:showCatName val="0"/>
          <c:showSerName val="0"/>
          <c:showPercent val="0"/>
          <c:showBubbleSize val="0"/>
        </c:dLbls>
        <c:gapWidth val="150"/>
        <c:axId val="164436608"/>
        <c:axId val="164442496"/>
      </c:barChart>
      <c:catAx>
        <c:axId val="164436608"/>
        <c:scaling>
          <c:orientation val="minMax"/>
        </c:scaling>
        <c:delete val="0"/>
        <c:axPos val="l"/>
        <c:numFmt formatCode="General" sourceLinked="1"/>
        <c:majorTickMark val="none"/>
        <c:minorTickMark val="none"/>
        <c:tickLblPos val="nextTo"/>
        <c:txPr>
          <a:bodyPr/>
          <a:lstStyle/>
          <a:p>
            <a:pPr>
              <a:defRPr sz="900"/>
            </a:pPr>
            <a:endParaRPr lang="cs-CZ"/>
          </a:p>
        </c:txPr>
        <c:crossAx val="164442496"/>
        <c:crosses val="autoZero"/>
        <c:auto val="1"/>
        <c:lblAlgn val="ctr"/>
        <c:lblOffset val="100"/>
        <c:noMultiLvlLbl val="0"/>
      </c:catAx>
      <c:valAx>
        <c:axId val="1644424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43660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2EFF-47AA-972B-D04BE81EF9A4}"/>
              </c:ext>
            </c:extLst>
          </c:dPt>
          <c:cat>
            <c:numRef>
              <c:f>'14.11'!$J$19:$J$26</c:f>
              <c:numCache>
                <c:formatCode>General</c:formatCode>
                <c:ptCount val="8"/>
              </c:numCache>
            </c:numRef>
          </c:cat>
          <c:val>
            <c:numRef>
              <c:f>'14.11'!$K$19:$K$26</c:f>
              <c:numCache>
                <c:formatCode>General</c:formatCode>
                <c:ptCount val="8"/>
              </c:numCache>
            </c:numRef>
          </c:val>
          <c:extLst xmlns:c16r2="http://schemas.microsoft.com/office/drawing/2015/06/chart">
            <c:ext xmlns:c16="http://schemas.microsoft.com/office/drawing/2014/chart" uri="{C3380CC4-5D6E-409C-BE32-E72D297353CC}">
              <c16:uniqueId val="{00000002-2EFF-47AA-972B-D04BE81EF9A4}"/>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extLst xmlns:c16r2="http://schemas.microsoft.com/office/drawing/2015/06/chart">
            <c:ext xmlns:c16="http://schemas.microsoft.com/office/drawing/2014/chart" uri="{C3380CC4-5D6E-409C-BE32-E72D297353CC}">
              <c16:uniqueId val="{00000000-697F-42D3-8C71-40E64F4BA39C}"/>
            </c:ext>
          </c:extLst>
        </c:ser>
        <c:dLbls>
          <c:showLegendKey val="0"/>
          <c:showVal val="0"/>
          <c:showCatName val="0"/>
          <c:showSerName val="0"/>
          <c:showPercent val="0"/>
          <c:showBubbleSize val="0"/>
        </c:dLbls>
        <c:gapWidth val="150"/>
        <c:axId val="164483840"/>
        <c:axId val="164485376"/>
      </c:barChart>
      <c:catAx>
        <c:axId val="164483840"/>
        <c:scaling>
          <c:orientation val="maxMin"/>
        </c:scaling>
        <c:delete val="0"/>
        <c:axPos val="l"/>
        <c:numFmt formatCode="0.0" sourceLinked="1"/>
        <c:majorTickMark val="none"/>
        <c:minorTickMark val="none"/>
        <c:tickLblPos val="nextTo"/>
        <c:txPr>
          <a:bodyPr/>
          <a:lstStyle/>
          <a:p>
            <a:pPr>
              <a:defRPr sz="900"/>
            </a:pPr>
            <a:endParaRPr lang="cs-CZ"/>
          </a:p>
        </c:txPr>
        <c:crossAx val="164485376"/>
        <c:crosses val="autoZero"/>
        <c:auto val="1"/>
        <c:lblAlgn val="ctr"/>
        <c:lblOffset val="100"/>
        <c:noMultiLvlLbl val="0"/>
      </c:catAx>
      <c:valAx>
        <c:axId val="16448537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448384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extLst xmlns:c16r2="http://schemas.microsoft.com/office/drawing/2015/06/chart">
            <c:ext xmlns:c16="http://schemas.microsoft.com/office/drawing/2014/chart" uri="{C3380CC4-5D6E-409C-BE32-E72D297353CC}">
              <c16:uniqueId val="{00000000-A479-4532-AF39-4CE236B46CFE}"/>
            </c:ext>
          </c:extLst>
        </c:ser>
        <c:dLbls>
          <c:showLegendKey val="0"/>
          <c:showVal val="0"/>
          <c:showCatName val="0"/>
          <c:showSerName val="0"/>
          <c:showPercent val="0"/>
          <c:showBubbleSize val="0"/>
        </c:dLbls>
        <c:gapWidth val="150"/>
        <c:axId val="164243712"/>
        <c:axId val="164265984"/>
      </c:barChart>
      <c:catAx>
        <c:axId val="164243712"/>
        <c:scaling>
          <c:orientation val="minMax"/>
        </c:scaling>
        <c:delete val="0"/>
        <c:axPos val="l"/>
        <c:numFmt formatCode="General" sourceLinked="1"/>
        <c:majorTickMark val="none"/>
        <c:minorTickMark val="none"/>
        <c:tickLblPos val="nextTo"/>
        <c:txPr>
          <a:bodyPr/>
          <a:lstStyle/>
          <a:p>
            <a:pPr>
              <a:defRPr sz="900"/>
            </a:pPr>
            <a:endParaRPr lang="cs-CZ"/>
          </a:p>
        </c:txPr>
        <c:crossAx val="164265984"/>
        <c:crosses val="autoZero"/>
        <c:auto val="1"/>
        <c:lblAlgn val="ctr"/>
        <c:lblOffset val="100"/>
        <c:noMultiLvlLbl val="0"/>
      </c:catAx>
      <c:valAx>
        <c:axId val="1642659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243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extLst xmlns:c16r2="http://schemas.microsoft.com/office/drawing/2015/06/chart">
            <c:ext xmlns:c16="http://schemas.microsoft.com/office/drawing/2014/chart" uri="{C3380CC4-5D6E-409C-BE32-E72D297353CC}">
              <c16:uniqueId val="{00000000-11EA-41EF-A035-DFBE9C40DA46}"/>
            </c:ext>
          </c:extLst>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extLst xmlns:c16r2="http://schemas.microsoft.com/office/drawing/2015/06/chart">
            <c:ext xmlns:c16="http://schemas.microsoft.com/office/drawing/2014/chart" uri="{C3380CC4-5D6E-409C-BE32-E72D297353CC}">
              <c16:uniqueId val="{00000001-11EA-41EF-A035-DFBE9C40DA46}"/>
            </c:ext>
          </c:extLst>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extLst xmlns:c16r2="http://schemas.microsoft.com/office/drawing/2015/06/chart">
            <c:ext xmlns:c16="http://schemas.microsoft.com/office/drawing/2014/chart" uri="{C3380CC4-5D6E-409C-BE32-E72D297353CC}">
              <c16:uniqueId val="{00000002-11EA-41EF-A035-DFBE9C40DA46}"/>
            </c:ext>
          </c:extLst>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extLst xmlns:c16r2="http://schemas.microsoft.com/office/drawing/2015/06/chart">
            <c:ext xmlns:c16="http://schemas.microsoft.com/office/drawing/2014/chart" uri="{C3380CC4-5D6E-409C-BE32-E72D297353CC}">
              <c16:uniqueId val="{00000003-11EA-41EF-A035-DFBE9C40DA46}"/>
            </c:ext>
          </c:extLst>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extLst xmlns:c16r2="http://schemas.microsoft.com/office/drawing/2015/06/chart">
            <c:ext xmlns:c16="http://schemas.microsoft.com/office/drawing/2014/chart" uri="{C3380CC4-5D6E-409C-BE32-E72D297353CC}">
              <c16:uniqueId val="{00000004-11EA-41EF-A035-DFBE9C40DA46}"/>
            </c:ext>
          </c:extLst>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extLst xmlns:c16r2="http://schemas.microsoft.com/office/drawing/2015/06/chart">
            <c:ext xmlns:c16="http://schemas.microsoft.com/office/drawing/2014/chart" uri="{C3380CC4-5D6E-409C-BE32-E72D297353CC}">
              <c16:uniqueId val="{00000005-11EA-41EF-A035-DFBE9C40DA46}"/>
            </c:ext>
          </c:extLst>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extLst xmlns:c16r2="http://schemas.microsoft.com/office/drawing/2015/06/chart">
            <c:ext xmlns:c16="http://schemas.microsoft.com/office/drawing/2014/chart" uri="{C3380CC4-5D6E-409C-BE32-E72D297353CC}">
              <c16:uniqueId val="{00000006-11EA-41EF-A035-DFBE9C40DA46}"/>
            </c:ext>
          </c:extLst>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extLst xmlns:c16r2="http://schemas.microsoft.com/office/drawing/2015/06/chart">
            <c:ext xmlns:c16="http://schemas.microsoft.com/office/drawing/2014/chart" uri="{C3380CC4-5D6E-409C-BE32-E72D297353CC}">
              <c16:uniqueId val="{00000007-11EA-41EF-A035-DFBE9C40DA46}"/>
            </c:ext>
          </c:extLst>
        </c:ser>
        <c:dLbls>
          <c:showLegendKey val="0"/>
          <c:showVal val="0"/>
          <c:showCatName val="0"/>
          <c:showSerName val="0"/>
          <c:showPercent val="0"/>
          <c:showBubbleSize val="0"/>
        </c:dLbls>
        <c:gapWidth val="150"/>
        <c:overlap val="100"/>
        <c:axId val="164290944"/>
        <c:axId val="164292480"/>
      </c:barChart>
      <c:catAx>
        <c:axId val="164290944"/>
        <c:scaling>
          <c:orientation val="minMax"/>
        </c:scaling>
        <c:delete val="0"/>
        <c:axPos val="b"/>
        <c:numFmt formatCode="General" sourceLinked="1"/>
        <c:majorTickMark val="none"/>
        <c:minorTickMark val="none"/>
        <c:tickLblPos val="nextTo"/>
        <c:txPr>
          <a:bodyPr/>
          <a:lstStyle/>
          <a:p>
            <a:pPr>
              <a:defRPr sz="900"/>
            </a:pPr>
            <a:endParaRPr lang="cs-CZ"/>
          </a:p>
        </c:txPr>
        <c:crossAx val="164292480"/>
        <c:crosses val="autoZero"/>
        <c:auto val="1"/>
        <c:lblAlgn val="ctr"/>
        <c:lblOffset val="100"/>
        <c:noMultiLvlLbl val="0"/>
      </c:catAx>
      <c:valAx>
        <c:axId val="1642924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4290944"/>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extLst xmlns:c16r2="http://schemas.microsoft.com/office/drawing/2015/06/chart">
            <c:ext xmlns:c16="http://schemas.microsoft.com/office/drawing/2014/chart" uri="{C3380CC4-5D6E-409C-BE32-E72D297353CC}">
              <c16:uniqueId val="{00000000-3E9C-4459-BF98-C991E7618077}"/>
            </c:ext>
          </c:extLst>
        </c:ser>
        <c:dLbls>
          <c:showLegendKey val="0"/>
          <c:showVal val="0"/>
          <c:showCatName val="0"/>
          <c:showSerName val="0"/>
          <c:showPercent val="0"/>
          <c:showBubbleSize val="0"/>
        </c:dLbls>
        <c:gapWidth val="150"/>
        <c:axId val="164772480"/>
        <c:axId val="164778368"/>
      </c:barChart>
      <c:catAx>
        <c:axId val="164772480"/>
        <c:scaling>
          <c:orientation val="minMax"/>
        </c:scaling>
        <c:delete val="0"/>
        <c:axPos val="l"/>
        <c:numFmt formatCode="General" sourceLinked="1"/>
        <c:majorTickMark val="none"/>
        <c:minorTickMark val="none"/>
        <c:tickLblPos val="nextTo"/>
        <c:txPr>
          <a:bodyPr/>
          <a:lstStyle/>
          <a:p>
            <a:pPr>
              <a:defRPr sz="900"/>
            </a:pPr>
            <a:endParaRPr lang="cs-CZ"/>
          </a:p>
        </c:txPr>
        <c:crossAx val="164778368"/>
        <c:crosses val="autoZero"/>
        <c:auto val="1"/>
        <c:lblAlgn val="ctr"/>
        <c:lblOffset val="100"/>
        <c:noMultiLvlLbl val="0"/>
      </c:catAx>
      <c:valAx>
        <c:axId val="1647783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7724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extLst xmlns:c16r2="http://schemas.microsoft.com/office/drawing/2015/06/chart">
              <c:ext xmlns:c16="http://schemas.microsoft.com/office/drawing/2014/chart" uri="{C3380CC4-5D6E-409C-BE32-E72D297353CC}">
                <c16:uniqueId val="{00000001-336D-474E-BEC9-9309C0C195C3}"/>
              </c:ext>
            </c:extLst>
          </c:dPt>
          <c:cat>
            <c:numRef>
              <c:f>'14.12'!$J$19:$J$26</c:f>
              <c:numCache>
                <c:formatCode>General</c:formatCode>
                <c:ptCount val="8"/>
              </c:numCache>
            </c:numRef>
          </c:cat>
          <c:val>
            <c:numRef>
              <c:f>'14.12'!$K$19:$K$26</c:f>
              <c:numCache>
                <c:formatCode>General</c:formatCode>
                <c:ptCount val="8"/>
              </c:numCache>
            </c:numRef>
          </c:val>
          <c:extLst xmlns:c16r2="http://schemas.microsoft.com/office/drawing/2015/06/chart">
            <c:ext xmlns:c16="http://schemas.microsoft.com/office/drawing/2014/chart" uri="{C3380CC4-5D6E-409C-BE32-E72D297353CC}">
              <c16:uniqueId val="{00000002-336D-474E-BEC9-9309C0C195C3}"/>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extLst xmlns:c16r2="http://schemas.microsoft.com/office/drawing/2015/06/chart">
            <c:ext xmlns:c16="http://schemas.microsoft.com/office/drawing/2014/chart" uri="{C3380CC4-5D6E-409C-BE32-E72D297353CC}">
              <c16:uniqueId val="{00000000-D56F-4182-A715-2204865E5D39}"/>
            </c:ext>
          </c:extLst>
        </c:ser>
        <c:dLbls>
          <c:showLegendKey val="0"/>
          <c:showVal val="0"/>
          <c:showCatName val="0"/>
          <c:showSerName val="0"/>
          <c:showPercent val="0"/>
          <c:showBubbleSize val="0"/>
        </c:dLbls>
        <c:gapWidth val="150"/>
        <c:axId val="164626816"/>
        <c:axId val="164628352"/>
      </c:barChart>
      <c:catAx>
        <c:axId val="164626816"/>
        <c:scaling>
          <c:orientation val="maxMin"/>
        </c:scaling>
        <c:delete val="0"/>
        <c:axPos val="l"/>
        <c:numFmt formatCode="0.0" sourceLinked="1"/>
        <c:majorTickMark val="none"/>
        <c:minorTickMark val="none"/>
        <c:tickLblPos val="nextTo"/>
        <c:txPr>
          <a:bodyPr/>
          <a:lstStyle/>
          <a:p>
            <a:pPr>
              <a:defRPr sz="900"/>
            </a:pPr>
            <a:endParaRPr lang="cs-CZ"/>
          </a:p>
        </c:txPr>
        <c:crossAx val="164628352"/>
        <c:crosses val="autoZero"/>
        <c:auto val="1"/>
        <c:lblAlgn val="ctr"/>
        <c:lblOffset val="100"/>
        <c:noMultiLvlLbl val="0"/>
      </c:catAx>
      <c:valAx>
        <c:axId val="16462835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6462681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extLst xmlns:c16r2="http://schemas.microsoft.com/office/drawing/2015/06/chart">
            <c:ext xmlns:c16="http://schemas.microsoft.com/office/drawing/2014/chart" uri="{C3380CC4-5D6E-409C-BE32-E72D297353CC}">
              <c16:uniqueId val="{00000000-E508-423F-A4D7-0306F204A656}"/>
            </c:ext>
          </c:extLst>
        </c:ser>
        <c:dLbls>
          <c:showLegendKey val="0"/>
          <c:showVal val="0"/>
          <c:showCatName val="0"/>
          <c:showSerName val="0"/>
          <c:showPercent val="0"/>
          <c:showBubbleSize val="0"/>
        </c:dLbls>
        <c:gapWidth val="150"/>
        <c:axId val="164661120"/>
        <c:axId val="164662656"/>
      </c:barChart>
      <c:catAx>
        <c:axId val="164661120"/>
        <c:scaling>
          <c:orientation val="minMax"/>
        </c:scaling>
        <c:delete val="0"/>
        <c:axPos val="l"/>
        <c:numFmt formatCode="General" sourceLinked="1"/>
        <c:majorTickMark val="none"/>
        <c:minorTickMark val="none"/>
        <c:tickLblPos val="nextTo"/>
        <c:txPr>
          <a:bodyPr/>
          <a:lstStyle/>
          <a:p>
            <a:pPr>
              <a:defRPr sz="900"/>
            </a:pPr>
            <a:endParaRPr lang="cs-CZ"/>
          </a:p>
        </c:txPr>
        <c:crossAx val="164662656"/>
        <c:crosses val="autoZero"/>
        <c:auto val="1"/>
        <c:lblAlgn val="ctr"/>
        <c:lblOffset val="100"/>
        <c:noMultiLvlLbl val="0"/>
      </c:catAx>
      <c:valAx>
        <c:axId val="164662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64661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extLst xmlns:c16r2="http://schemas.microsoft.com/office/drawing/2015/06/chart">
            <c:ext xmlns:c16="http://schemas.microsoft.com/office/drawing/2014/chart" uri="{C3380CC4-5D6E-409C-BE32-E72D297353CC}">
              <c16:uniqueId val="{00000000-77B8-480B-BA47-5D3871D396DC}"/>
            </c:ext>
          </c:extLst>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extLst xmlns:c16r2="http://schemas.microsoft.com/office/drawing/2015/06/chart">
            <c:ext xmlns:c16="http://schemas.microsoft.com/office/drawing/2014/chart" uri="{C3380CC4-5D6E-409C-BE32-E72D297353CC}">
              <c16:uniqueId val="{00000001-77B8-480B-BA47-5D3871D396DC}"/>
            </c:ext>
          </c:extLst>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extLst xmlns:c16r2="http://schemas.microsoft.com/office/drawing/2015/06/chart">
            <c:ext xmlns:c16="http://schemas.microsoft.com/office/drawing/2014/chart" uri="{C3380CC4-5D6E-409C-BE32-E72D297353CC}">
              <c16:uniqueId val="{00000002-77B8-480B-BA47-5D3871D396DC}"/>
            </c:ext>
          </c:extLst>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extLst xmlns:c16r2="http://schemas.microsoft.com/office/drawing/2015/06/chart">
            <c:ext xmlns:c16="http://schemas.microsoft.com/office/drawing/2014/chart" uri="{C3380CC4-5D6E-409C-BE32-E72D297353CC}">
              <c16:uniqueId val="{00000003-77B8-480B-BA47-5D3871D396DC}"/>
            </c:ext>
          </c:extLst>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extLst xmlns:c16r2="http://schemas.microsoft.com/office/drawing/2015/06/chart">
            <c:ext xmlns:c16="http://schemas.microsoft.com/office/drawing/2014/chart" uri="{C3380CC4-5D6E-409C-BE32-E72D297353CC}">
              <c16:uniqueId val="{00000004-77B8-480B-BA47-5D3871D396DC}"/>
            </c:ext>
          </c:extLst>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extLst xmlns:c16r2="http://schemas.microsoft.com/office/drawing/2015/06/chart">
            <c:ext xmlns:c16="http://schemas.microsoft.com/office/drawing/2014/chart" uri="{C3380CC4-5D6E-409C-BE32-E72D297353CC}">
              <c16:uniqueId val="{00000005-77B8-480B-BA47-5D3871D396DC}"/>
            </c:ext>
          </c:extLst>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extLst xmlns:c16r2="http://schemas.microsoft.com/office/drawing/2015/06/chart">
            <c:ext xmlns:c16="http://schemas.microsoft.com/office/drawing/2014/chart" uri="{C3380CC4-5D6E-409C-BE32-E72D297353CC}">
              <c16:uniqueId val="{00000006-77B8-480B-BA47-5D3871D396DC}"/>
            </c:ext>
          </c:extLst>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extLst xmlns:c16r2="http://schemas.microsoft.com/office/drawing/2015/06/chart">
            <c:ext xmlns:c16="http://schemas.microsoft.com/office/drawing/2014/chart" uri="{C3380CC4-5D6E-409C-BE32-E72D297353CC}">
              <c16:uniqueId val="{00000007-77B8-480B-BA47-5D3871D396DC}"/>
            </c:ext>
          </c:extLst>
        </c:ser>
        <c:dLbls>
          <c:showLegendKey val="0"/>
          <c:showVal val="0"/>
          <c:showCatName val="0"/>
          <c:showSerName val="0"/>
          <c:showPercent val="0"/>
          <c:showBubbleSize val="0"/>
        </c:dLbls>
        <c:gapWidth val="150"/>
        <c:overlap val="100"/>
        <c:axId val="164741120"/>
        <c:axId val="164742656"/>
      </c:barChart>
      <c:catAx>
        <c:axId val="164741120"/>
        <c:scaling>
          <c:orientation val="minMax"/>
        </c:scaling>
        <c:delete val="0"/>
        <c:axPos val="b"/>
        <c:numFmt formatCode="General" sourceLinked="1"/>
        <c:majorTickMark val="none"/>
        <c:minorTickMark val="none"/>
        <c:tickLblPos val="nextTo"/>
        <c:txPr>
          <a:bodyPr/>
          <a:lstStyle/>
          <a:p>
            <a:pPr>
              <a:defRPr sz="900"/>
            </a:pPr>
            <a:endParaRPr lang="cs-CZ"/>
          </a:p>
        </c:txPr>
        <c:crossAx val="164742656"/>
        <c:crosses val="autoZero"/>
        <c:auto val="1"/>
        <c:lblAlgn val="ctr"/>
        <c:lblOffset val="100"/>
        <c:noMultiLvlLbl val="0"/>
      </c:catAx>
      <c:valAx>
        <c:axId val="1647426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47411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image" Target="../media/image2.png"/><Relationship Id="rId5" Type="http://schemas.openxmlformats.org/officeDocument/2006/relationships/chart" Target="../charts/chart40.xml"/><Relationship Id="rId4" Type="http://schemas.openxmlformats.org/officeDocument/2006/relationships/chart" Target="../charts/chart3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3.png"/><Relationship Id="rId5" Type="http://schemas.openxmlformats.org/officeDocument/2006/relationships/chart" Target="../charts/chart45.xm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46.xml"/><Relationship Id="rId7" Type="http://schemas.openxmlformats.org/officeDocument/2006/relationships/chart" Target="../charts/chart50.xml"/><Relationship Id="rId2" Type="http://schemas.microsoft.com/office/2007/relationships/hdphoto" Target="../media/hdphoto1.wdp"/><Relationship Id="rId1" Type="http://schemas.openxmlformats.org/officeDocument/2006/relationships/image" Target="../media/image4.png"/><Relationship Id="rId6" Type="http://schemas.openxmlformats.org/officeDocument/2006/relationships/chart" Target="../charts/chart49.xml"/><Relationship Id="rId5" Type="http://schemas.openxmlformats.org/officeDocument/2006/relationships/chart" Target="../charts/chart48.xml"/><Relationship Id="rId4" Type="http://schemas.openxmlformats.org/officeDocument/2006/relationships/chart" Target="../charts/chart47.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1.xml"/><Relationship Id="rId7" Type="http://schemas.openxmlformats.org/officeDocument/2006/relationships/chart" Target="../charts/chart55.xml"/><Relationship Id="rId2" Type="http://schemas.microsoft.com/office/2007/relationships/hdphoto" Target="../media/hdphoto2.wdp"/><Relationship Id="rId1" Type="http://schemas.openxmlformats.org/officeDocument/2006/relationships/image" Target="../media/image5.png"/><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6.xml"/><Relationship Id="rId7" Type="http://schemas.openxmlformats.org/officeDocument/2006/relationships/chart" Target="../charts/chart60.xml"/><Relationship Id="rId2" Type="http://schemas.microsoft.com/office/2007/relationships/hdphoto" Target="../media/hdphoto3.wdp"/><Relationship Id="rId1" Type="http://schemas.openxmlformats.org/officeDocument/2006/relationships/image" Target="../media/image6.png"/><Relationship Id="rId6" Type="http://schemas.openxmlformats.org/officeDocument/2006/relationships/chart" Target="../charts/chart59.xml"/><Relationship Id="rId5" Type="http://schemas.openxmlformats.org/officeDocument/2006/relationships/chart" Target="../charts/chart58.xml"/><Relationship Id="rId4" Type="http://schemas.openxmlformats.org/officeDocument/2006/relationships/chart" Target="../charts/chart57.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1.xml"/><Relationship Id="rId7" Type="http://schemas.openxmlformats.org/officeDocument/2006/relationships/chart" Target="../charts/chart65.xml"/><Relationship Id="rId2" Type="http://schemas.microsoft.com/office/2007/relationships/hdphoto" Target="../media/hdphoto4.wdp"/><Relationship Id="rId1" Type="http://schemas.openxmlformats.org/officeDocument/2006/relationships/image" Target="../media/image7.png"/><Relationship Id="rId6" Type="http://schemas.openxmlformats.org/officeDocument/2006/relationships/chart" Target="../charts/chart64.xml"/><Relationship Id="rId5" Type="http://schemas.openxmlformats.org/officeDocument/2006/relationships/chart" Target="../charts/chart63.xml"/><Relationship Id="rId4" Type="http://schemas.openxmlformats.org/officeDocument/2006/relationships/chart" Target="../charts/chart62.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7" Type="http://schemas.openxmlformats.org/officeDocument/2006/relationships/chart" Target="../charts/chart70.xml"/><Relationship Id="rId2" Type="http://schemas.microsoft.com/office/2007/relationships/hdphoto" Target="../media/hdphoto5.wdp"/><Relationship Id="rId1" Type="http://schemas.openxmlformats.org/officeDocument/2006/relationships/image" Target="../media/image8.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74.xml"/><Relationship Id="rId3" Type="http://schemas.openxmlformats.org/officeDocument/2006/relationships/image" Target="../media/image10.png"/><Relationship Id="rId7" Type="http://schemas.openxmlformats.org/officeDocument/2006/relationships/chart" Target="../charts/chart73.xml"/><Relationship Id="rId2" Type="http://schemas.microsoft.com/office/2007/relationships/hdphoto" Target="../media/hdphoto6.wdp"/><Relationship Id="rId1" Type="http://schemas.openxmlformats.org/officeDocument/2006/relationships/image" Target="../media/image9.png"/><Relationship Id="rId6" Type="http://schemas.openxmlformats.org/officeDocument/2006/relationships/chart" Target="../charts/chart72.xml"/><Relationship Id="rId5" Type="http://schemas.openxmlformats.org/officeDocument/2006/relationships/chart" Target="../charts/chart71.xml"/><Relationship Id="rId4" Type="http://schemas.microsoft.com/office/2007/relationships/hdphoto" Target="../media/hdphoto7.wdp"/><Relationship Id="rId9" Type="http://schemas.openxmlformats.org/officeDocument/2006/relationships/chart" Target="../charts/chart7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76.xml"/><Relationship Id="rId7" Type="http://schemas.openxmlformats.org/officeDocument/2006/relationships/chart" Target="../charts/chart80.xml"/><Relationship Id="rId2" Type="http://schemas.microsoft.com/office/2007/relationships/hdphoto" Target="../media/hdphoto8.wdp"/><Relationship Id="rId1" Type="http://schemas.openxmlformats.org/officeDocument/2006/relationships/image" Target="../media/image11.png"/><Relationship Id="rId6" Type="http://schemas.openxmlformats.org/officeDocument/2006/relationships/chart" Target="../charts/chart79.xml"/><Relationship Id="rId5" Type="http://schemas.openxmlformats.org/officeDocument/2006/relationships/chart" Target="../charts/chart78.xml"/><Relationship Id="rId4"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4.xml"/><Relationship Id="rId3" Type="http://schemas.openxmlformats.org/officeDocument/2006/relationships/image" Target="../media/image13.png"/><Relationship Id="rId7" Type="http://schemas.openxmlformats.org/officeDocument/2006/relationships/chart" Target="../charts/chart83.xml"/><Relationship Id="rId2" Type="http://schemas.microsoft.com/office/2007/relationships/hdphoto" Target="../media/hdphoto9.wdp"/><Relationship Id="rId1" Type="http://schemas.openxmlformats.org/officeDocument/2006/relationships/image" Target="../media/image12.png"/><Relationship Id="rId6" Type="http://schemas.openxmlformats.org/officeDocument/2006/relationships/chart" Target="../charts/chart82.xml"/><Relationship Id="rId5" Type="http://schemas.openxmlformats.org/officeDocument/2006/relationships/chart" Target="../charts/chart81.xml"/><Relationship Id="rId4" Type="http://schemas.microsoft.com/office/2007/relationships/hdphoto" Target="../media/hdphoto10.wdp"/><Relationship Id="rId9" Type="http://schemas.openxmlformats.org/officeDocument/2006/relationships/chart" Target="../charts/chart85.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9.xml"/><Relationship Id="rId3" Type="http://schemas.openxmlformats.org/officeDocument/2006/relationships/image" Target="../media/image15.png"/><Relationship Id="rId7" Type="http://schemas.openxmlformats.org/officeDocument/2006/relationships/chart" Target="../charts/chart88.xml"/><Relationship Id="rId2" Type="http://schemas.microsoft.com/office/2007/relationships/hdphoto" Target="../media/hdphoto11.wdp"/><Relationship Id="rId1" Type="http://schemas.openxmlformats.org/officeDocument/2006/relationships/image" Target="../media/image14.png"/><Relationship Id="rId6" Type="http://schemas.openxmlformats.org/officeDocument/2006/relationships/chart" Target="../charts/chart87.xml"/><Relationship Id="rId5" Type="http://schemas.openxmlformats.org/officeDocument/2006/relationships/chart" Target="../charts/chart86.xml"/><Relationship Id="rId4" Type="http://schemas.microsoft.com/office/2007/relationships/hdphoto" Target="../media/hdphoto12.wdp"/><Relationship Id="rId9" Type="http://schemas.openxmlformats.org/officeDocument/2006/relationships/chart" Target="../charts/chart90.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4.xml"/><Relationship Id="rId3" Type="http://schemas.openxmlformats.org/officeDocument/2006/relationships/image" Target="../media/image17.png"/><Relationship Id="rId7" Type="http://schemas.openxmlformats.org/officeDocument/2006/relationships/chart" Target="../charts/chart93.xml"/><Relationship Id="rId2" Type="http://schemas.microsoft.com/office/2007/relationships/hdphoto" Target="../media/hdphoto13.wdp"/><Relationship Id="rId1" Type="http://schemas.openxmlformats.org/officeDocument/2006/relationships/image" Target="../media/image16.png"/><Relationship Id="rId6" Type="http://schemas.openxmlformats.org/officeDocument/2006/relationships/chart" Target="../charts/chart92.xml"/><Relationship Id="rId5" Type="http://schemas.openxmlformats.org/officeDocument/2006/relationships/chart" Target="../charts/chart91.xml"/><Relationship Id="rId4" Type="http://schemas.microsoft.com/office/2007/relationships/hdphoto" Target="../media/hdphoto14.wdp"/><Relationship Id="rId9" Type="http://schemas.openxmlformats.org/officeDocument/2006/relationships/chart" Target="../charts/chart95.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19.png"/><Relationship Id="rId7" Type="http://schemas.openxmlformats.org/officeDocument/2006/relationships/chart" Target="../charts/chart98.xml"/><Relationship Id="rId2" Type="http://schemas.microsoft.com/office/2007/relationships/hdphoto" Target="../media/hdphoto15.wdp"/><Relationship Id="rId1" Type="http://schemas.openxmlformats.org/officeDocument/2006/relationships/image" Target="../media/image18.png"/><Relationship Id="rId6" Type="http://schemas.openxmlformats.org/officeDocument/2006/relationships/chart" Target="../charts/chart97.xml"/><Relationship Id="rId5" Type="http://schemas.openxmlformats.org/officeDocument/2006/relationships/chart" Target="../charts/chart96.xml"/><Relationship Id="rId4" Type="http://schemas.microsoft.com/office/2007/relationships/hdphoto" Target="../media/hdphoto16.wdp"/><Relationship Id="rId9" Type="http://schemas.openxmlformats.org/officeDocument/2006/relationships/chart" Target="../charts/chart100.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01.xml"/><Relationship Id="rId7" Type="http://schemas.openxmlformats.org/officeDocument/2006/relationships/chart" Target="../charts/chart105.xml"/><Relationship Id="rId2" Type="http://schemas.microsoft.com/office/2007/relationships/hdphoto" Target="../media/hdphoto17.wdp"/><Relationship Id="rId1" Type="http://schemas.openxmlformats.org/officeDocument/2006/relationships/image" Target="../media/image20.png"/><Relationship Id="rId6" Type="http://schemas.openxmlformats.org/officeDocument/2006/relationships/chart" Target="../charts/chart104.xml"/><Relationship Id="rId5" Type="http://schemas.openxmlformats.org/officeDocument/2006/relationships/chart" Target="../charts/chart103.xml"/><Relationship Id="rId4"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6.xml"/><Relationship Id="rId7" Type="http://schemas.openxmlformats.org/officeDocument/2006/relationships/chart" Target="../charts/chart110.xml"/><Relationship Id="rId2" Type="http://schemas.microsoft.com/office/2007/relationships/hdphoto" Target="../media/hdphoto18.wdp"/><Relationship Id="rId1" Type="http://schemas.openxmlformats.org/officeDocument/2006/relationships/image" Target="../media/image21.png"/><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6" Type="http://schemas.openxmlformats.org/officeDocument/2006/relationships/image" Target="../media/image22.png"/><Relationship Id="rId5" Type="http://schemas.openxmlformats.org/officeDocument/2006/relationships/chart" Target="../charts/chart115.xml"/><Relationship Id="rId4" Type="http://schemas.openxmlformats.org/officeDocument/2006/relationships/chart" Target="../charts/chart114.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6" Type="http://schemas.openxmlformats.org/officeDocument/2006/relationships/image" Target="../media/image23.png"/><Relationship Id="rId5" Type="http://schemas.openxmlformats.org/officeDocument/2006/relationships/chart" Target="../charts/chart120.xml"/><Relationship Id="rId4" Type="http://schemas.openxmlformats.org/officeDocument/2006/relationships/chart" Target="../charts/chart11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image" Target="../media/image24.png"/><Relationship Id="rId5" Type="http://schemas.openxmlformats.org/officeDocument/2006/relationships/chart" Target="../charts/chart125.xml"/><Relationship Id="rId4" Type="http://schemas.openxmlformats.org/officeDocument/2006/relationships/chart" Target="../charts/chart124.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128.xml"/><Relationship Id="rId2" Type="http://schemas.openxmlformats.org/officeDocument/2006/relationships/chart" Target="../charts/chart127.xml"/><Relationship Id="rId1" Type="http://schemas.openxmlformats.org/officeDocument/2006/relationships/chart" Target="../charts/chart126.xml"/><Relationship Id="rId6" Type="http://schemas.openxmlformats.org/officeDocument/2006/relationships/image" Target="../media/image25.png"/><Relationship Id="rId5" Type="http://schemas.openxmlformats.org/officeDocument/2006/relationships/chart" Target="../charts/chart130.xml"/><Relationship Id="rId4" Type="http://schemas.openxmlformats.org/officeDocument/2006/relationships/chart" Target="../charts/chart129.xml"/></Relationships>
</file>

<file path=xl/drawings/_rels/drawing32.xml.rels><?xml version="1.0" encoding="UTF-8" standalone="yes"?>
<Relationships xmlns="http://schemas.openxmlformats.org/package/2006/relationships"><Relationship Id="rId3" Type="http://schemas.openxmlformats.org/officeDocument/2006/relationships/chart" Target="../charts/chart133.xml"/><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image" Target="../media/image26.png"/><Relationship Id="rId5" Type="http://schemas.openxmlformats.org/officeDocument/2006/relationships/chart" Target="../charts/chart135.xml"/><Relationship Id="rId4" Type="http://schemas.openxmlformats.org/officeDocument/2006/relationships/chart" Target="../charts/chart134.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138.xml"/><Relationship Id="rId2" Type="http://schemas.openxmlformats.org/officeDocument/2006/relationships/chart" Target="../charts/chart137.xml"/><Relationship Id="rId1" Type="http://schemas.openxmlformats.org/officeDocument/2006/relationships/chart" Target="../charts/chart136.xml"/><Relationship Id="rId6" Type="http://schemas.openxmlformats.org/officeDocument/2006/relationships/image" Target="../media/image27.png"/><Relationship Id="rId5" Type="http://schemas.openxmlformats.org/officeDocument/2006/relationships/chart" Target="../charts/chart140.xml"/><Relationship Id="rId4" Type="http://schemas.openxmlformats.org/officeDocument/2006/relationships/chart" Target="../charts/chart139.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143.xml"/><Relationship Id="rId2" Type="http://schemas.openxmlformats.org/officeDocument/2006/relationships/chart" Target="../charts/chart142.xml"/><Relationship Id="rId1" Type="http://schemas.openxmlformats.org/officeDocument/2006/relationships/chart" Target="../charts/chart141.xml"/><Relationship Id="rId6" Type="http://schemas.openxmlformats.org/officeDocument/2006/relationships/image" Target="../media/image28.png"/><Relationship Id="rId5" Type="http://schemas.openxmlformats.org/officeDocument/2006/relationships/chart" Target="../charts/chart145.xml"/><Relationship Id="rId4" Type="http://schemas.openxmlformats.org/officeDocument/2006/relationships/chart" Target="../charts/chart144.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148.xml"/><Relationship Id="rId2" Type="http://schemas.openxmlformats.org/officeDocument/2006/relationships/chart" Target="../charts/chart147.xml"/><Relationship Id="rId1" Type="http://schemas.openxmlformats.org/officeDocument/2006/relationships/chart" Target="../charts/chart146.xml"/><Relationship Id="rId6" Type="http://schemas.openxmlformats.org/officeDocument/2006/relationships/image" Target="../media/image29.png"/><Relationship Id="rId5" Type="http://schemas.openxmlformats.org/officeDocument/2006/relationships/chart" Target="../charts/chart150.xml"/><Relationship Id="rId4" Type="http://schemas.openxmlformats.org/officeDocument/2006/relationships/chart" Target="../charts/chart149.xml"/></Relationships>
</file>

<file path=xl/drawings/_rels/drawing36.xml.rels><?xml version="1.0" encoding="UTF-8" standalone="yes"?>
<Relationships xmlns="http://schemas.openxmlformats.org/package/2006/relationships"><Relationship Id="rId3" Type="http://schemas.openxmlformats.org/officeDocument/2006/relationships/chart" Target="../charts/chart153.xml"/><Relationship Id="rId2" Type="http://schemas.openxmlformats.org/officeDocument/2006/relationships/chart" Target="../charts/chart152.xml"/><Relationship Id="rId1" Type="http://schemas.openxmlformats.org/officeDocument/2006/relationships/chart" Target="../charts/chart151.xml"/><Relationship Id="rId6" Type="http://schemas.openxmlformats.org/officeDocument/2006/relationships/image" Target="../media/image30.png"/><Relationship Id="rId5" Type="http://schemas.openxmlformats.org/officeDocument/2006/relationships/chart" Target="../charts/chart155.xml"/><Relationship Id="rId4" Type="http://schemas.openxmlformats.org/officeDocument/2006/relationships/chart" Target="../charts/chart154.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58.xml"/><Relationship Id="rId2" Type="http://schemas.openxmlformats.org/officeDocument/2006/relationships/chart" Target="../charts/chart157.xml"/><Relationship Id="rId1" Type="http://schemas.openxmlformats.org/officeDocument/2006/relationships/chart" Target="../charts/chart156.xml"/><Relationship Id="rId6" Type="http://schemas.openxmlformats.org/officeDocument/2006/relationships/image" Target="../media/image31.png"/><Relationship Id="rId5" Type="http://schemas.openxmlformats.org/officeDocument/2006/relationships/chart" Target="../charts/chart160.xml"/><Relationship Id="rId4" Type="http://schemas.openxmlformats.org/officeDocument/2006/relationships/chart" Target="../charts/chart159.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163.xml"/><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image" Target="../media/image32.png"/><Relationship Id="rId5" Type="http://schemas.openxmlformats.org/officeDocument/2006/relationships/chart" Target="../charts/chart165.xml"/><Relationship Id="rId4" Type="http://schemas.openxmlformats.org/officeDocument/2006/relationships/chart" Target="../charts/chart1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168.xml"/><Relationship Id="rId2" Type="http://schemas.openxmlformats.org/officeDocument/2006/relationships/chart" Target="../charts/chart167.xml"/><Relationship Id="rId1" Type="http://schemas.openxmlformats.org/officeDocument/2006/relationships/chart" Target="../charts/chart166.xml"/><Relationship Id="rId6" Type="http://schemas.openxmlformats.org/officeDocument/2006/relationships/image" Target="../media/image33.png"/><Relationship Id="rId5" Type="http://schemas.openxmlformats.org/officeDocument/2006/relationships/chart" Target="../charts/chart170.xml"/><Relationship Id="rId4" Type="http://schemas.openxmlformats.org/officeDocument/2006/relationships/chart" Target="../charts/chart16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173.xml"/><Relationship Id="rId2" Type="http://schemas.openxmlformats.org/officeDocument/2006/relationships/chart" Target="../charts/chart172.xml"/><Relationship Id="rId1" Type="http://schemas.openxmlformats.org/officeDocument/2006/relationships/chart" Target="../charts/chart171.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75.xml"/><Relationship Id="rId1" Type="http://schemas.openxmlformats.org/officeDocument/2006/relationships/chart" Target="../charts/chart174.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77.xml"/><Relationship Id="rId1" Type="http://schemas.openxmlformats.org/officeDocument/2006/relationships/chart" Target="../charts/chart176.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79.xml"/><Relationship Id="rId1" Type="http://schemas.openxmlformats.org/officeDocument/2006/relationships/chart" Target="../charts/chart17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84843</xdr:rowOff>
    </xdr:from>
    <xdr:to>
      <xdr:col>9</xdr:col>
      <xdr:colOff>674473</xdr:colOff>
      <xdr:row>37</xdr:row>
      <xdr:rowOff>76200</xdr:rowOff>
    </xdr:to>
    <xdr:sp macro="" textlink="">
      <xdr:nvSpPr>
        <xdr:cNvPr id="2" name="TextovéPole 1">
          <a:extLst>
            <a:ext uri="{FF2B5EF4-FFF2-40B4-BE49-F238E27FC236}">
              <a16:creationId xmlns="" xmlns:a16="http://schemas.microsoft.com/office/drawing/2014/main" id="{00000000-0008-0000-0000-000002000000}"/>
            </a:ext>
          </a:extLst>
        </xdr:cNvPr>
        <xdr:cNvSpPr txBox="1"/>
      </xdr:nvSpPr>
      <xdr:spPr>
        <a:xfrm>
          <a:off x="0" y="4942593"/>
          <a:ext cx="6618073" cy="1382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2000" b="1">
              <a:solidFill>
                <a:sysClr val="windowText" lastClr="000000"/>
              </a:solidFill>
            </a:rPr>
            <a:t>Čtvrtletní zpráva</a:t>
          </a:r>
        </a:p>
        <a:p>
          <a:pPr algn="ctr"/>
          <a:r>
            <a:rPr lang="cs-CZ" sz="2000" b="1">
              <a:solidFill>
                <a:sysClr val="windowText" lastClr="000000"/>
              </a:solidFill>
            </a:rPr>
            <a:t>o provozu teplárenských soustav ČR</a:t>
          </a:r>
        </a:p>
      </xdr:txBody>
    </xdr:sp>
    <xdr:clientData/>
  </xdr:twoCellAnchor>
  <xdr:twoCellAnchor editAs="oneCell">
    <xdr:from>
      <xdr:col>2</xdr:col>
      <xdr:colOff>304534</xdr:colOff>
      <xdr:row>17</xdr:row>
      <xdr:rowOff>136072</xdr:rowOff>
    </xdr:from>
    <xdr:to>
      <xdr:col>7</xdr:col>
      <xdr:colOff>342725</xdr:colOff>
      <xdr:row>28</xdr:row>
      <xdr:rowOff>44269</xdr:rowOff>
    </xdr:to>
    <xdr:pic>
      <xdr:nvPicPr>
        <xdr:cNvPr id="3" name="Obrázek 2">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7559" y="2888797"/>
          <a:ext cx="3324316" cy="1689372"/>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a:extLst>
            <a:ext uri="{FF2B5EF4-FFF2-40B4-BE49-F238E27FC236}">
              <a16:creationId xmlns=""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a:extLst>
            <a:ext uri="{FF2B5EF4-FFF2-40B4-BE49-F238E27FC236}">
              <a16:creationId xmlns=""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a:extLst>
            <a:ext uri="{FF2B5EF4-FFF2-40B4-BE49-F238E27FC236}">
              <a16:creationId xmlns=""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a:extLst>
            <a:ext uri="{FF2B5EF4-FFF2-40B4-BE49-F238E27FC236}">
              <a16:creationId xmlns=""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66675</xdr:colOff>
      <xdr:row>17</xdr:row>
      <xdr:rowOff>19051</xdr:rowOff>
    </xdr:from>
    <xdr:to>
      <xdr:col>13</xdr:col>
      <xdr:colOff>628650</xdr:colOff>
      <xdr:row>39</xdr:row>
      <xdr:rowOff>85725</xdr:rowOff>
    </xdr:to>
    <xdr:graphicFrame macro="">
      <xdr:nvGraphicFramePr>
        <xdr:cNvPr id="3" name="Graf 2">
          <a:extLst>
            <a:ext uri="{FF2B5EF4-FFF2-40B4-BE49-F238E27FC236}">
              <a16:creationId xmlns=""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4761</xdr:rowOff>
    </xdr:from>
    <xdr:to>
      <xdr:col>0</xdr:col>
      <xdr:colOff>142875</xdr:colOff>
      <xdr:row>15</xdr:row>
      <xdr:rowOff>0</xdr:rowOff>
    </xdr:to>
    <xdr:graphicFrame macro="">
      <xdr:nvGraphicFramePr>
        <xdr:cNvPr id="2" name="Graf 1">
          <a:extLst>
            <a:ext uri="{FF2B5EF4-FFF2-40B4-BE49-F238E27FC236}">
              <a16:creationId xmlns=""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a:extLst>
            <a:ext uri="{FF2B5EF4-FFF2-40B4-BE49-F238E27FC236}">
              <a16:creationId xmlns=""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a:extLst>
            <a:ext uri="{FF2B5EF4-FFF2-40B4-BE49-F238E27FC236}">
              <a16:creationId xmlns=""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36</xdr:row>
      <xdr:rowOff>161922</xdr:rowOff>
    </xdr:from>
    <xdr:to>
      <xdr:col>6</xdr:col>
      <xdr:colOff>552150</xdr:colOff>
      <xdr:row>46</xdr:row>
      <xdr:rowOff>109722</xdr:rowOff>
    </xdr:to>
    <xdr:graphicFrame macro="">
      <xdr:nvGraphicFramePr>
        <xdr:cNvPr id="4" name="Graf 3">
          <a:extLst>
            <a:ext uri="{FF2B5EF4-FFF2-40B4-BE49-F238E27FC236}">
              <a16:creationId xmlns=""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36</xdr:row>
      <xdr:rowOff>200023</xdr:rowOff>
    </xdr:from>
    <xdr:to>
      <xdr:col>8</xdr:col>
      <xdr:colOff>772276</xdr:colOff>
      <xdr:row>46</xdr:row>
      <xdr:rowOff>111823</xdr:rowOff>
    </xdr:to>
    <xdr:graphicFrame macro="">
      <xdr:nvGraphicFramePr>
        <xdr:cNvPr id="2" name="Graf 1">
          <a:extLst>
            <a:ext uri="{FF2B5EF4-FFF2-40B4-BE49-F238E27FC236}">
              <a16:creationId xmlns=""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36</xdr:row>
      <xdr:rowOff>161924</xdr:rowOff>
    </xdr:from>
    <xdr:to>
      <xdr:col>1</xdr:col>
      <xdr:colOff>726600</xdr:colOff>
      <xdr:row>46</xdr:row>
      <xdr:rowOff>109724</xdr:rowOff>
    </xdr:to>
    <xdr:graphicFrame macro="">
      <xdr:nvGraphicFramePr>
        <xdr:cNvPr id="3" name="Graf 2">
          <a:extLst>
            <a:ext uri="{FF2B5EF4-FFF2-40B4-BE49-F238E27FC236}">
              <a16:creationId xmlns=""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28</xdr:row>
      <xdr:rowOff>9525</xdr:rowOff>
    </xdr:from>
    <xdr:to>
      <xdr:col>0</xdr:col>
      <xdr:colOff>123825</xdr:colOff>
      <xdr:row>36</xdr:row>
      <xdr:rowOff>0</xdr:rowOff>
    </xdr:to>
    <xdr:graphicFrame macro="">
      <xdr:nvGraphicFramePr>
        <xdr:cNvPr id="6" name="Graf 5">
          <a:extLst>
            <a:ext uri="{FF2B5EF4-FFF2-40B4-BE49-F238E27FC236}">
              <a16:creationId xmlns=""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10</xdr:row>
      <xdr:rowOff>0</xdr:rowOff>
    </xdr:from>
    <xdr:to>
      <xdr:col>0</xdr:col>
      <xdr:colOff>161925</xdr:colOff>
      <xdr:row>25</xdr:row>
      <xdr:rowOff>142874</xdr:rowOff>
    </xdr:to>
    <xdr:graphicFrame macro="">
      <xdr:nvGraphicFramePr>
        <xdr:cNvPr id="8" name="Graf 7">
          <a:extLst>
            <a:ext uri="{FF2B5EF4-FFF2-40B4-BE49-F238E27FC236}">
              <a16:creationId xmlns=""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xdr:row>
      <xdr:rowOff>190500</xdr:rowOff>
    </xdr:from>
    <xdr:to>
      <xdr:col>0</xdr:col>
      <xdr:colOff>884286</xdr:colOff>
      <xdr:row>7</xdr:row>
      <xdr:rowOff>51371</xdr:rowOff>
    </xdr:to>
    <xdr:pic>
      <xdr:nvPicPr>
        <xdr:cNvPr id="12" name="Obrázek 11">
          <a:extLst>
            <a:ext uri="{FF2B5EF4-FFF2-40B4-BE49-F238E27FC236}">
              <a16:creationId xmlns="" xmlns:a16="http://schemas.microsoft.com/office/drawing/2014/main" id="{00000000-0008-0000-1000-00000C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428625"/>
          <a:ext cx="884286" cy="5085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409576</xdr:colOff>
      <xdr:row>34</xdr:row>
      <xdr:rowOff>180974</xdr:rowOff>
    </xdr:from>
    <xdr:to>
      <xdr:col>8</xdr:col>
      <xdr:colOff>791326</xdr:colOff>
      <xdr:row>45</xdr:row>
      <xdr:rowOff>123826</xdr:rowOff>
    </xdr:to>
    <xdr:graphicFrame macro="">
      <xdr:nvGraphicFramePr>
        <xdr:cNvPr id="3" name="Graf 2">
          <a:extLst>
            <a:ext uri="{FF2B5EF4-FFF2-40B4-BE49-F238E27FC236}">
              <a16:creationId xmlns=""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726601</xdr:colOff>
      <xdr:row>45</xdr:row>
      <xdr:rowOff>148124</xdr:rowOff>
    </xdr:to>
    <xdr:graphicFrame macro="">
      <xdr:nvGraphicFramePr>
        <xdr:cNvPr id="4" name="Graf 3">
          <a:extLst>
            <a:ext uri="{FF2B5EF4-FFF2-40B4-BE49-F238E27FC236}">
              <a16:creationId xmlns="" xmlns:a16="http://schemas.microsoft.com/office/drawing/2014/main" id="{00000000-0008-0000-1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1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16</xdr:colOff>
      <xdr:row>0</xdr:row>
      <xdr:rowOff>190533</xdr:rowOff>
    </xdr:from>
    <xdr:to>
      <xdr:col>0</xdr:col>
      <xdr:colOff>884302</xdr:colOff>
      <xdr:row>6</xdr:row>
      <xdr:rowOff>51404</xdr:rowOff>
    </xdr:to>
    <xdr:pic>
      <xdr:nvPicPr>
        <xdr:cNvPr id="13" name="Obrázek 12">
          <a:extLst>
            <a:ext uri="{FF2B5EF4-FFF2-40B4-BE49-F238E27FC236}">
              <a16:creationId xmlns="" xmlns:a16="http://schemas.microsoft.com/office/drawing/2014/main" id="{00000000-0008-0000-1100-00000D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16" y="190533"/>
          <a:ext cx="884286" cy="50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a:extLst>
            <a:ext uri="{FF2B5EF4-FFF2-40B4-BE49-F238E27FC236}">
              <a16:creationId xmlns=""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 xmlns:a16="http://schemas.microsoft.com/office/drawing/2014/main" id="{00000000-0008-0000-12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a:extLst>
            <a:ext uri="{FF2B5EF4-FFF2-40B4-BE49-F238E27FC236}">
              <a16:creationId xmlns=""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a:extLst>
            <a:ext uri="{FF2B5EF4-FFF2-40B4-BE49-F238E27FC236}">
              <a16:creationId xmlns=""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a:extLst>
            <a:ext uri="{FF2B5EF4-FFF2-40B4-BE49-F238E27FC236}">
              <a16:creationId xmlns="" xmlns:a16="http://schemas.microsoft.com/office/drawing/2014/main"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a:extLst>
            <a:ext uri="{FF2B5EF4-FFF2-40B4-BE49-F238E27FC236}">
              <a16:creationId xmlns=""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a:extLst>
            <a:ext uri="{FF2B5EF4-FFF2-40B4-BE49-F238E27FC236}">
              <a16:creationId xmlns=""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3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a:extLst>
            <a:ext uri="{FF2B5EF4-FFF2-40B4-BE49-F238E27FC236}">
              <a16:creationId xmlns="" xmlns:a16="http://schemas.microsoft.com/office/drawing/2014/main" id="{00000000-0008-0000-1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a:extLst>
            <a:ext uri="{FF2B5EF4-FFF2-40B4-BE49-F238E27FC236}">
              <a16:creationId xmlns="" xmlns:a16="http://schemas.microsoft.com/office/drawing/2014/main" id="{00000000-0008-0000-1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a:extLst>
            <a:ext uri="{FF2B5EF4-FFF2-40B4-BE49-F238E27FC236}">
              <a16:creationId xmlns="" xmlns:a16="http://schemas.microsoft.com/office/drawing/2014/main" id="{00000000-0008-0000-1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a:extLst>
            <a:ext uri="{FF2B5EF4-FFF2-40B4-BE49-F238E27FC236}">
              <a16:creationId xmlns="" xmlns:a16="http://schemas.microsoft.com/office/drawing/2014/main" id="{00000000-0008-0000-1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4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500-000006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a:extLst>
            <a:ext uri="{FF2B5EF4-FFF2-40B4-BE49-F238E27FC236}">
              <a16:creationId xmlns=""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a:extLst>
            <a:ext uri="{FF2B5EF4-FFF2-40B4-BE49-F238E27FC236}">
              <a16:creationId xmlns=""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7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8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9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A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a:extLst>
            <a:ext uri="{FF2B5EF4-FFF2-40B4-BE49-F238E27FC236}">
              <a16:creationId xmlns="" xmlns:a16="http://schemas.microsoft.com/office/drawing/2014/main" id="{00000000-0008-0000-1B00-000006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a:extLst>
            <a:ext uri="{FF2B5EF4-FFF2-40B4-BE49-F238E27FC236}">
              <a16:creationId xmlns="" xmlns:a16="http://schemas.microsoft.com/office/drawing/2014/main" id="{00000000-0008-0000-1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a:extLst>
            <a:ext uri="{FF2B5EF4-FFF2-40B4-BE49-F238E27FC236}">
              <a16:creationId xmlns=""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a:extLst>
            <a:ext uri="{FF2B5EF4-FFF2-40B4-BE49-F238E27FC236}">
              <a16:creationId xmlns="" xmlns:a16="http://schemas.microsoft.com/office/drawing/2014/main" id="{00000000-0008-0000-1C00-00000800000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a:extLst>
            <a:ext uri="{FF2B5EF4-FFF2-40B4-BE49-F238E27FC236}">
              <a16:creationId xmlns=""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a:extLst>
            <a:ext uri="{FF2B5EF4-FFF2-40B4-BE49-F238E27FC236}">
              <a16:creationId xmlns="" xmlns:a16="http://schemas.microsoft.com/office/drawing/2014/main" id="{00000000-0008-0000-1D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a:extLst>
            <a:ext uri="{FF2B5EF4-FFF2-40B4-BE49-F238E27FC236}">
              <a16:creationId xmlns="" xmlns:a16="http://schemas.microsoft.com/office/drawing/2014/main" id="{00000000-0008-0000-1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a:extLst>
            <a:ext uri="{FF2B5EF4-FFF2-40B4-BE49-F238E27FC236}">
              <a16:creationId xmlns=""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a:extLst>
            <a:ext uri="{FF2B5EF4-FFF2-40B4-BE49-F238E27FC236}">
              <a16:creationId xmlns="" xmlns:a16="http://schemas.microsoft.com/office/drawing/2014/main" id="{00000000-0008-0000-1E00-000008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a:extLst>
            <a:ext uri="{FF2B5EF4-FFF2-40B4-BE49-F238E27FC236}">
              <a16:creationId xmlns=""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a:extLst>
            <a:ext uri="{FF2B5EF4-FFF2-40B4-BE49-F238E27FC236}">
              <a16:creationId xmlns=""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a:extLst>
            <a:ext uri="{FF2B5EF4-FFF2-40B4-BE49-F238E27FC236}">
              <a16:creationId xmlns=""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a:extLst>
            <a:ext uri="{FF2B5EF4-FFF2-40B4-BE49-F238E27FC236}">
              <a16:creationId xmlns=""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a:extLst>
            <a:ext uri="{FF2B5EF4-FFF2-40B4-BE49-F238E27FC236}">
              <a16:creationId xmlns=""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 xmlns:a16="http://schemas.microsoft.com/office/drawing/2014/main" id="{00000000-0008-0000-1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400051</xdr:colOff>
      <xdr:row>34</xdr:row>
      <xdr:rowOff>180974</xdr:rowOff>
    </xdr:from>
    <xdr:to>
      <xdr:col>8</xdr:col>
      <xdr:colOff>781801</xdr:colOff>
      <xdr:row>45</xdr:row>
      <xdr:rowOff>123826</xdr:rowOff>
    </xdr:to>
    <xdr:graphicFrame macro="">
      <xdr:nvGraphicFramePr>
        <xdr:cNvPr id="3" name="Graf 2">
          <a:extLst>
            <a:ext uri="{FF2B5EF4-FFF2-40B4-BE49-F238E27FC236}">
              <a16:creationId xmlns=""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1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1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1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1F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34</xdr:row>
      <xdr:rowOff>219074</xdr:rowOff>
    </xdr:from>
    <xdr:to>
      <xdr:col>8</xdr:col>
      <xdr:colOff>762751</xdr:colOff>
      <xdr:row>46</xdr:row>
      <xdr:rowOff>9526</xdr:rowOff>
    </xdr:to>
    <xdr:graphicFrame macro="">
      <xdr:nvGraphicFramePr>
        <xdr:cNvPr id="3" name="Graf 2">
          <a:extLst>
            <a:ext uri="{FF2B5EF4-FFF2-40B4-BE49-F238E27FC236}">
              <a16:creationId xmlns=""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7</xdr:colOff>
      <xdr:row>0</xdr:row>
      <xdr:rowOff>190514</xdr:rowOff>
    </xdr:from>
    <xdr:to>
      <xdr:col>0</xdr:col>
      <xdr:colOff>884293</xdr:colOff>
      <xdr:row>6</xdr:row>
      <xdr:rowOff>51385</xdr:rowOff>
    </xdr:to>
    <xdr:pic>
      <xdr:nvPicPr>
        <xdr:cNvPr id="7" name="Obrázek 6">
          <a:extLst>
            <a:ext uri="{FF2B5EF4-FFF2-40B4-BE49-F238E27FC236}">
              <a16:creationId xmlns="" xmlns:a16="http://schemas.microsoft.com/office/drawing/2014/main" id="{00000000-0008-0000-20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7" y="190514"/>
          <a:ext cx="884286" cy="50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24</xdr:row>
      <xdr:rowOff>9526</xdr:rowOff>
    </xdr:from>
    <xdr:to>
      <xdr:col>7</xdr:col>
      <xdr:colOff>129601</xdr:colOff>
      <xdr:row>45</xdr:row>
      <xdr:rowOff>114300</xdr:rowOff>
    </xdr:to>
    <xdr:graphicFrame macro="">
      <xdr:nvGraphicFramePr>
        <xdr:cNvPr id="2" name="Graf 1">
          <a:extLst>
            <a:ext uri="{FF2B5EF4-FFF2-40B4-BE49-F238E27FC236}">
              <a16:creationId xmlns=""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9525</xdr:rowOff>
    </xdr:from>
    <xdr:to>
      <xdr:col>0</xdr:col>
      <xdr:colOff>123825</xdr:colOff>
      <xdr:row>23</xdr:row>
      <xdr:rowOff>0</xdr:rowOff>
    </xdr:to>
    <xdr:graphicFrame macro="">
      <xdr:nvGraphicFramePr>
        <xdr:cNvPr id="5" name="Graf 4">
          <a:extLst>
            <a:ext uri="{FF2B5EF4-FFF2-40B4-BE49-F238E27FC236}">
              <a16:creationId xmlns=""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9525</xdr:rowOff>
    </xdr:from>
    <xdr:to>
      <xdr:col>13</xdr:col>
      <xdr:colOff>683399</xdr:colOff>
      <xdr:row>45</xdr:row>
      <xdr:rowOff>113925</xdr:rowOff>
    </xdr:to>
    <xdr:graphicFrame macro="">
      <xdr:nvGraphicFramePr>
        <xdr:cNvPr id="3" name="Graf 2">
          <a:extLst>
            <a:ext uri="{FF2B5EF4-FFF2-40B4-BE49-F238E27FC236}">
              <a16:creationId xmlns=""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361951</xdr:colOff>
      <xdr:row>34</xdr:row>
      <xdr:rowOff>228599</xdr:rowOff>
    </xdr:from>
    <xdr:to>
      <xdr:col>8</xdr:col>
      <xdr:colOff>723901</xdr:colOff>
      <xdr:row>46</xdr:row>
      <xdr:rowOff>19051</xdr:rowOff>
    </xdr:to>
    <xdr:graphicFrame macro="">
      <xdr:nvGraphicFramePr>
        <xdr:cNvPr id="3" name="Graf 2">
          <a:extLst>
            <a:ext uri="{FF2B5EF4-FFF2-40B4-BE49-F238E27FC236}">
              <a16:creationId xmlns=""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1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2</xdr:col>
      <xdr:colOff>9527</xdr:colOff>
      <xdr:row>35</xdr:row>
      <xdr:rowOff>161924</xdr:rowOff>
    </xdr:from>
    <xdr:to>
      <xdr:col>6</xdr:col>
      <xdr:colOff>542627</xdr:colOff>
      <xdr:row>46</xdr:row>
      <xdr:rowOff>104924</xdr:rowOff>
    </xdr:to>
    <xdr:graphicFrame macro="">
      <xdr:nvGraphicFramePr>
        <xdr:cNvPr id="2" name="Graf 1">
          <a:extLst>
            <a:ext uri="{FF2B5EF4-FFF2-40B4-BE49-F238E27FC236}">
              <a16:creationId xmlns=""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304799</xdr:colOff>
      <xdr:row>35</xdr:row>
      <xdr:rowOff>190499</xdr:rowOff>
    </xdr:from>
    <xdr:to>
      <xdr:col>8</xdr:col>
      <xdr:colOff>686549</xdr:colOff>
      <xdr:row>46</xdr:row>
      <xdr:rowOff>85725</xdr:rowOff>
    </xdr:to>
    <xdr:graphicFrame macro="">
      <xdr:nvGraphicFramePr>
        <xdr:cNvPr id="3" name="Graf 2">
          <a:extLst>
            <a:ext uri="{FF2B5EF4-FFF2-40B4-BE49-F238E27FC236}">
              <a16:creationId xmlns=""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 xmlns:a16="http://schemas.microsoft.com/office/drawing/2014/main" id="{00000000-0008-0000-2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 xmlns:a16="http://schemas.microsoft.com/office/drawing/2014/main" id="{00000000-0008-0000-2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2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838202</xdr:colOff>
      <xdr:row>34</xdr:row>
      <xdr:rowOff>161924</xdr:rowOff>
    </xdr:from>
    <xdr:to>
      <xdr:col>6</xdr:col>
      <xdr:colOff>523577</xdr:colOff>
      <xdr:row>45</xdr:row>
      <xdr:rowOff>148124</xdr:rowOff>
    </xdr:to>
    <xdr:graphicFrame macro="">
      <xdr:nvGraphicFramePr>
        <xdr:cNvPr id="2" name="Graf 1">
          <a:extLst>
            <a:ext uri="{FF2B5EF4-FFF2-40B4-BE49-F238E27FC236}">
              <a16:creationId xmlns=""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352425</xdr:colOff>
      <xdr:row>35</xdr:row>
      <xdr:rowOff>19049</xdr:rowOff>
    </xdr:from>
    <xdr:to>
      <xdr:col>8</xdr:col>
      <xdr:colOff>734175</xdr:colOff>
      <xdr:row>46</xdr:row>
      <xdr:rowOff>38101</xdr:rowOff>
    </xdr:to>
    <xdr:graphicFrame macro="">
      <xdr:nvGraphicFramePr>
        <xdr:cNvPr id="3" name="Graf 2">
          <a:extLst>
            <a:ext uri="{FF2B5EF4-FFF2-40B4-BE49-F238E27FC236}">
              <a16:creationId xmlns=""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3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2</xdr:col>
      <xdr:colOff>2</xdr:colOff>
      <xdr:row>34</xdr:row>
      <xdr:rowOff>161924</xdr:rowOff>
    </xdr:from>
    <xdr:to>
      <xdr:col>6</xdr:col>
      <xdr:colOff>533102</xdr:colOff>
      <xdr:row>45</xdr:row>
      <xdr:rowOff>148124</xdr:rowOff>
    </xdr:to>
    <xdr:graphicFrame macro="">
      <xdr:nvGraphicFramePr>
        <xdr:cNvPr id="2" name="Graf 1">
          <a:extLst>
            <a:ext uri="{FF2B5EF4-FFF2-40B4-BE49-F238E27FC236}">
              <a16:creationId xmlns=""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4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2</xdr:col>
      <xdr:colOff>9527</xdr:colOff>
      <xdr:row>34</xdr:row>
      <xdr:rowOff>161924</xdr:rowOff>
    </xdr:from>
    <xdr:to>
      <xdr:col>6</xdr:col>
      <xdr:colOff>542627</xdr:colOff>
      <xdr:row>45</xdr:row>
      <xdr:rowOff>148124</xdr:rowOff>
    </xdr:to>
    <xdr:graphicFrame macro="">
      <xdr:nvGraphicFramePr>
        <xdr:cNvPr id="2" name="Graf 1">
          <a:extLst>
            <a:ext uri="{FF2B5EF4-FFF2-40B4-BE49-F238E27FC236}">
              <a16:creationId xmlns=""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333376</xdr:colOff>
      <xdr:row>35</xdr:row>
      <xdr:rowOff>19049</xdr:rowOff>
    </xdr:from>
    <xdr:to>
      <xdr:col>8</xdr:col>
      <xdr:colOff>714376</xdr:colOff>
      <xdr:row>46</xdr:row>
      <xdr:rowOff>38101</xdr:rowOff>
    </xdr:to>
    <xdr:graphicFrame macro="">
      <xdr:nvGraphicFramePr>
        <xdr:cNvPr id="3" name="Graf 2">
          <a:extLst>
            <a:ext uri="{FF2B5EF4-FFF2-40B4-BE49-F238E27FC236}">
              <a16:creationId xmlns=""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5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19052</xdr:colOff>
      <xdr:row>35</xdr:row>
      <xdr:rowOff>161925</xdr:rowOff>
    </xdr:from>
    <xdr:to>
      <xdr:col>6</xdr:col>
      <xdr:colOff>552152</xdr:colOff>
      <xdr:row>46</xdr:row>
      <xdr:rowOff>104925</xdr:rowOff>
    </xdr:to>
    <xdr:graphicFrame macro="">
      <xdr:nvGraphicFramePr>
        <xdr:cNvPr id="2" name="Graf 1">
          <a:extLst>
            <a:ext uri="{FF2B5EF4-FFF2-40B4-BE49-F238E27FC236}">
              <a16:creationId xmlns=""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390526</xdr:colOff>
      <xdr:row>35</xdr:row>
      <xdr:rowOff>209549</xdr:rowOff>
    </xdr:from>
    <xdr:to>
      <xdr:col>8</xdr:col>
      <xdr:colOff>772276</xdr:colOff>
      <xdr:row>46</xdr:row>
      <xdr:rowOff>85725</xdr:rowOff>
    </xdr:to>
    <xdr:graphicFrame macro="">
      <xdr:nvGraphicFramePr>
        <xdr:cNvPr id="3" name="Graf 2">
          <a:extLst>
            <a:ext uri="{FF2B5EF4-FFF2-40B4-BE49-F238E27FC236}">
              <a16:creationId xmlns=""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104775</xdr:rowOff>
    </xdr:to>
    <xdr:graphicFrame macro="">
      <xdr:nvGraphicFramePr>
        <xdr:cNvPr id="4" name="Graf 3">
          <a:extLst>
            <a:ext uri="{FF2B5EF4-FFF2-40B4-BE49-F238E27FC236}">
              <a16:creationId xmlns="" xmlns:a16="http://schemas.microsoft.com/office/drawing/2014/main" id="{00000000-0008-0000-2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 xmlns:a16="http://schemas.microsoft.com/office/drawing/2014/main" id="{00000000-0008-0000-2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 xmlns:a16="http://schemas.microsoft.com/office/drawing/2014/main" id="{00000000-0008-0000-2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2</xdr:col>
      <xdr:colOff>9527</xdr:colOff>
      <xdr:row>34</xdr:row>
      <xdr:rowOff>190499</xdr:rowOff>
    </xdr:from>
    <xdr:to>
      <xdr:col>6</xdr:col>
      <xdr:colOff>542627</xdr:colOff>
      <xdr:row>46</xdr:row>
      <xdr:rowOff>24299</xdr:rowOff>
    </xdr:to>
    <xdr:graphicFrame macro="">
      <xdr:nvGraphicFramePr>
        <xdr:cNvPr id="2" name="Graf 1">
          <a:extLst>
            <a:ext uri="{FF2B5EF4-FFF2-40B4-BE49-F238E27FC236}">
              <a16:creationId xmlns=""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381001</xdr:colOff>
      <xdr:row>35</xdr:row>
      <xdr:rowOff>19049</xdr:rowOff>
    </xdr:from>
    <xdr:to>
      <xdr:col>8</xdr:col>
      <xdr:colOff>762001</xdr:colOff>
      <xdr:row>46</xdr:row>
      <xdr:rowOff>38101</xdr:rowOff>
    </xdr:to>
    <xdr:graphicFrame macro="">
      <xdr:nvGraphicFramePr>
        <xdr:cNvPr id="3" name="Graf 2">
          <a:extLst>
            <a:ext uri="{FF2B5EF4-FFF2-40B4-BE49-F238E27FC236}">
              <a16:creationId xmlns=""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7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838202</xdr:colOff>
      <xdr:row>35</xdr:row>
      <xdr:rowOff>161924</xdr:rowOff>
    </xdr:from>
    <xdr:to>
      <xdr:col>6</xdr:col>
      <xdr:colOff>523577</xdr:colOff>
      <xdr:row>46</xdr:row>
      <xdr:rowOff>104775</xdr:rowOff>
    </xdr:to>
    <xdr:graphicFrame macro="">
      <xdr:nvGraphicFramePr>
        <xdr:cNvPr id="2" name="Graf 1">
          <a:extLst>
            <a:ext uri="{FF2B5EF4-FFF2-40B4-BE49-F238E27FC236}">
              <a16:creationId xmlns=""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380999</xdr:colOff>
      <xdr:row>35</xdr:row>
      <xdr:rowOff>200024</xdr:rowOff>
    </xdr:from>
    <xdr:to>
      <xdr:col>8</xdr:col>
      <xdr:colOff>762749</xdr:colOff>
      <xdr:row>46</xdr:row>
      <xdr:rowOff>95250</xdr:rowOff>
    </xdr:to>
    <xdr:graphicFrame macro="">
      <xdr:nvGraphicFramePr>
        <xdr:cNvPr id="3" name="Graf 2">
          <a:extLst>
            <a:ext uri="{FF2B5EF4-FFF2-40B4-BE49-F238E27FC236}">
              <a16:creationId xmlns=""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726600</xdr:colOff>
      <xdr:row>46</xdr:row>
      <xdr:rowOff>104924</xdr:rowOff>
    </xdr:to>
    <xdr:graphicFrame macro="">
      <xdr:nvGraphicFramePr>
        <xdr:cNvPr id="4" name="Graf 3">
          <a:extLst>
            <a:ext uri="{FF2B5EF4-FFF2-40B4-BE49-F238E27FC236}">
              <a16:creationId xmlns=""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a:extLst>
            <a:ext uri="{FF2B5EF4-FFF2-40B4-BE49-F238E27FC236}">
              <a16:creationId xmlns="" xmlns:a16="http://schemas.microsoft.com/office/drawing/2014/main" id="{00000000-0008-0000-2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a:extLst>
            <a:ext uri="{FF2B5EF4-FFF2-40B4-BE49-F238E27FC236}">
              <a16:creationId xmlns="" xmlns:a16="http://schemas.microsoft.com/office/drawing/2014/main" id="{00000000-0008-0000-2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5" name="Obrázek 4">
          <a:extLst>
            <a:ext uri="{FF2B5EF4-FFF2-40B4-BE49-F238E27FC236}">
              <a16:creationId xmlns="" xmlns:a16="http://schemas.microsoft.com/office/drawing/2014/main" id="{00000000-0008-0000-2800-000005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28577</xdr:colOff>
      <xdr:row>34</xdr:row>
      <xdr:rowOff>161924</xdr:rowOff>
    </xdr:from>
    <xdr:to>
      <xdr:col>6</xdr:col>
      <xdr:colOff>561677</xdr:colOff>
      <xdr:row>45</xdr:row>
      <xdr:rowOff>148124</xdr:rowOff>
    </xdr:to>
    <xdr:graphicFrame macro="">
      <xdr:nvGraphicFramePr>
        <xdr:cNvPr id="2" name="Graf 1">
          <a:extLst>
            <a:ext uri="{FF2B5EF4-FFF2-40B4-BE49-F238E27FC236}">
              <a16:creationId xmlns=""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371476</xdr:colOff>
      <xdr:row>35</xdr:row>
      <xdr:rowOff>19049</xdr:rowOff>
    </xdr:from>
    <xdr:to>
      <xdr:col>8</xdr:col>
      <xdr:colOff>752476</xdr:colOff>
      <xdr:row>46</xdr:row>
      <xdr:rowOff>38101</xdr:rowOff>
    </xdr:to>
    <xdr:graphicFrame macro="">
      <xdr:nvGraphicFramePr>
        <xdr:cNvPr id="3" name="Graf 2">
          <a:extLst>
            <a:ext uri="{FF2B5EF4-FFF2-40B4-BE49-F238E27FC236}">
              <a16:creationId xmlns=""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9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2</xdr:col>
      <xdr:colOff>28575</xdr:colOff>
      <xdr:row>34</xdr:row>
      <xdr:rowOff>161924</xdr:rowOff>
    </xdr:from>
    <xdr:to>
      <xdr:col>6</xdr:col>
      <xdr:colOff>561976</xdr:colOff>
      <xdr:row>45</xdr:row>
      <xdr:rowOff>148124</xdr:rowOff>
    </xdr:to>
    <xdr:graphicFrame macro="">
      <xdr:nvGraphicFramePr>
        <xdr:cNvPr id="2" name="Graf 1">
          <a:extLst>
            <a:ext uri="{FF2B5EF4-FFF2-40B4-BE49-F238E27FC236}">
              <a16:creationId xmlns=""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371474</xdr:colOff>
      <xdr:row>35</xdr:row>
      <xdr:rowOff>19049</xdr:rowOff>
    </xdr:from>
    <xdr:to>
      <xdr:col>8</xdr:col>
      <xdr:colOff>753224</xdr:colOff>
      <xdr:row>46</xdr:row>
      <xdr:rowOff>38101</xdr:rowOff>
    </xdr:to>
    <xdr:graphicFrame macro="">
      <xdr:nvGraphicFramePr>
        <xdr:cNvPr id="3" name="Graf 2">
          <a:extLst>
            <a:ext uri="{FF2B5EF4-FFF2-40B4-BE49-F238E27FC236}">
              <a16:creationId xmlns=""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726600</xdr:colOff>
      <xdr:row>45</xdr:row>
      <xdr:rowOff>148124</xdr:rowOff>
    </xdr:to>
    <xdr:graphicFrame macro="">
      <xdr:nvGraphicFramePr>
        <xdr:cNvPr id="4" name="Graf 3">
          <a:extLst>
            <a:ext uri="{FF2B5EF4-FFF2-40B4-BE49-F238E27FC236}">
              <a16:creationId xmlns=""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a:extLst>
            <a:ext uri="{FF2B5EF4-FFF2-40B4-BE49-F238E27FC236}">
              <a16:creationId xmlns="" xmlns:a16="http://schemas.microsoft.com/office/drawing/2014/main" id="{00000000-0008-0000-2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a:extLst>
            <a:ext uri="{FF2B5EF4-FFF2-40B4-BE49-F238E27FC236}">
              <a16:creationId xmlns="" xmlns:a16="http://schemas.microsoft.com/office/drawing/2014/main" id="{00000000-0008-0000-2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190501</xdr:rowOff>
    </xdr:from>
    <xdr:to>
      <xdr:col>0</xdr:col>
      <xdr:colOff>884286</xdr:colOff>
      <xdr:row>6</xdr:row>
      <xdr:rowOff>51372</xdr:rowOff>
    </xdr:to>
    <xdr:pic>
      <xdr:nvPicPr>
        <xdr:cNvPr id="7" name="Obrázek 6">
          <a:extLst>
            <a:ext uri="{FF2B5EF4-FFF2-40B4-BE49-F238E27FC236}">
              <a16:creationId xmlns="" xmlns:a16="http://schemas.microsoft.com/office/drawing/2014/main" id="{00000000-0008-0000-2A00-000007000000}"/>
            </a:ext>
          </a:extLst>
        </xdr:cNvPr>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75000"/>
              <a:tint val="45000"/>
              <a:satMod val="400000"/>
            </a:schemeClr>
          </a:duotone>
          <a:extLst>
            <a:ext uri="{28A0092B-C50C-407E-A947-70E740481C1C}">
              <a14:useLocalDpi xmlns:a14="http://schemas.microsoft.com/office/drawing/2010/main" val="0"/>
            </a:ext>
          </a:extLst>
        </a:blip>
        <a:stretch>
          <a:fillRect/>
        </a:stretch>
      </xdr:blipFill>
      <xdr:spPr>
        <a:xfrm>
          <a:off x="0" y="190501"/>
          <a:ext cx="884286" cy="50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495300</xdr:colOff>
      <xdr:row>21</xdr:row>
      <xdr:rowOff>47626</xdr:rowOff>
    </xdr:from>
    <xdr:to>
      <xdr:col>13</xdr:col>
      <xdr:colOff>636935</xdr:colOff>
      <xdr:row>45</xdr:row>
      <xdr:rowOff>98426</xdr:rowOff>
    </xdr:to>
    <xdr:graphicFrame macro="">
      <xdr:nvGraphicFramePr>
        <xdr:cNvPr id="2" name="Graf 1">
          <a:extLst>
            <a:ext uri="{FF2B5EF4-FFF2-40B4-BE49-F238E27FC236}">
              <a16:creationId xmlns=""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133351</xdr:rowOff>
    </xdr:from>
    <xdr:to>
      <xdr:col>7</xdr:col>
      <xdr:colOff>615375</xdr:colOff>
      <xdr:row>45</xdr:row>
      <xdr:rowOff>63501</xdr:rowOff>
    </xdr:to>
    <xdr:graphicFrame macro="">
      <xdr:nvGraphicFramePr>
        <xdr:cNvPr id="5" name="Graf 4">
          <a:extLst>
            <a:ext uri="{FF2B5EF4-FFF2-40B4-BE49-F238E27FC236}">
              <a16:creationId xmlns=""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a:extLst>
            <a:ext uri="{FF2B5EF4-FFF2-40B4-BE49-F238E27FC236}">
              <a16:creationId xmlns=""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a:extLst>
            <a:ext uri="{FF2B5EF4-FFF2-40B4-BE49-F238E27FC236}">
              <a16:creationId xmlns=""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9526</xdr:colOff>
      <xdr:row>22</xdr:row>
      <xdr:rowOff>46175</xdr:rowOff>
    </xdr:from>
    <xdr:to>
      <xdr:col>12</xdr:col>
      <xdr:colOff>314326</xdr:colOff>
      <xdr:row>44</xdr:row>
      <xdr:rowOff>117613</xdr:rowOff>
    </xdr:to>
    <xdr:graphicFrame macro="">
      <xdr:nvGraphicFramePr>
        <xdr:cNvPr id="4" name="Graf 3">
          <a:extLst>
            <a:ext uri="{FF2B5EF4-FFF2-40B4-BE49-F238E27FC236}">
              <a16:creationId xmlns="" xmlns:a16="http://schemas.microsoft.com/office/drawing/2014/main" id="{00000000-0008-0000-2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57150</xdr:colOff>
      <xdr:row>17</xdr:row>
      <xdr:rowOff>25933</xdr:rowOff>
    </xdr:from>
    <xdr:to>
      <xdr:col>4</xdr:col>
      <xdr:colOff>219075</xdr:colOff>
      <xdr:row>31</xdr:row>
      <xdr:rowOff>100585</xdr:rowOff>
    </xdr:to>
    <xdr:graphicFrame macro="">
      <xdr:nvGraphicFramePr>
        <xdr:cNvPr id="2" name="Graf 1">
          <a:extLst>
            <a:ext uri="{FF2B5EF4-FFF2-40B4-BE49-F238E27FC236}">
              <a16:creationId xmlns=""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17</xdr:row>
      <xdr:rowOff>28575</xdr:rowOff>
    </xdr:from>
    <xdr:to>
      <xdr:col>10</xdr:col>
      <xdr:colOff>209550</xdr:colOff>
      <xdr:row>31</xdr:row>
      <xdr:rowOff>109418</xdr:rowOff>
    </xdr:to>
    <xdr:graphicFrame macro="">
      <xdr:nvGraphicFramePr>
        <xdr:cNvPr id="3" name="Graf 2">
          <a:extLst>
            <a:ext uri="{FF2B5EF4-FFF2-40B4-BE49-F238E27FC236}">
              <a16:creationId xmlns=""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xdr:colOff>
      <xdr:row>16</xdr:row>
      <xdr:rowOff>133349</xdr:rowOff>
    </xdr:from>
    <xdr:to>
      <xdr:col>6</xdr:col>
      <xdr:colOff>0</xdr:colOff>
      <xdr:row>41</xdr:row>
      <xdr:rowOff>38100</xdr:rowOff>
    </xdr:to>
    <xdr:graphicFrame macro="">
      <xdr:nvGraphicFramePr>
        <xdr:cNvPr id="2" name="Graf 1">
          <a:extLst>
            <a:ext uri="{FF2B5EF4-FFF2-40B4-BE49-F238E27FC236}">
              <a16:creationId xmlns=""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17</xdr:row>
      <xdr:rowOff>0</xdr:rowOff>
    </xdr:from>
    <xdr:to>
      <xdr:col>13</xdr:col>
      <xdr:colOff>542925</xdr:colOff>
      <xdr:row>38</xdr:row>
      <xdr:rowOff>66675</xdr:rowOff>
    </xdr:to>
    <xdr:graphicFrame macro="">
      <xdr:nvGraphicFramePr>
        <xdr:cNvPr id="3" name="Graf 2">
          <a:extLst>
            <a:ext uri="{FF2B5EF4-FFF2-40B4-BE49-F238E27FC236}">
              <a16:creationId xmlns=""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a:extLst>
            <a:ext uri="{FF2B5EF4-FFF2-40B4-BE49-F238E27FC236}">
              <a16:creationId xmlns="" xmlns:a16="http://schemas.microsoft.com/office/drawing/2014/main"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a:extLst>
            <a:ext uri="{FF2B5EF4-FFF2-40B4-BE49-F238E27FC236}">
              <a16:creationId xmlns="" xmlns:a16="http://schemas.microsoft.com/office/drawing/2014/main"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24</xdr:row>
      <xdr:rowOff>57151</xdr:rowOff>
    </xdr:from>
    <xdr:to>
      <xdr:col>7</xdr:col>
      <xdr:colOff>129600</xdr:colOff>
      <xdr:row>43</xdr:row>
      <xdr:rowOff>63501</xdr:rowOff>
    </xdr:to>
    <xdr:graphicFrame macro="">
      <xdr:nvGraphicFramePr>
        <xdr:cNvPr id="5" name="Graf 4">
          <a:extLst>
            <a:ext uri="{FF2B5EF4-FFF2-40B4-BE49-F238E27FC236}">
              <a16:creationId xmlns=""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7</xdr:row>
      <xdr:rowOff>0</xdr:rowOff>
    </xdr:from>
    <xdr:to>
      <xdr:col>0</xdr:col>
      <xdr:colOff>123825</xdr:colOff>
      <xdr:row>23</xdr:row>
      <xdr:rowOff>0</xdr:rowOff>
    </xdr:to>
    <xdr:graphicFrame macro="">
      <xdr:nvGraphicFramePr>
        <xdr:cNvPr id="3" name="Graf 2">
          <a:extLst>
            <a:ext uri="{FF2B5EF4-FFF2-40B4-BE49-F238E27FC236}">
              <a16:creationId xmlns=""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24</xdr:row>
      <xdr:rowOff>57150</xdr:rowOff>
    </xdr:from>
    <xdr:to>
      <xdr:col>13</xdr:col>
      <xdr:colOff>683399</xdr:colOff>
      <xdr:row>43</xdr:row>
      <xdr:rowOff>79375</xdr:rowOff>
    </xdr:to>
    <xdr:graphicFrame macro="">
      <xdr:nvGraphicFramePr>
        <xdr:cNvPr id="2" name="Graf 1">
          <a:extLst>
            <a:ext uri="{FF2B5EF4-FFF2-40B4-BE49-F238E27FC236}">
              <a16:creationId xmlns=""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495300</xdr:colOff>
      <xdr:row>21</xdr:row>
      <xdr:rowOff>47625</xdr:rowOff>
    </xdr:from>
    <xdr:to>
      <xdr:col>13</xdr:col>
      <xdr:colOff>636935</xdr:colOff>
      <xdr:row>45</xdr:row>
      <xdr:rowOff>114300</xdr:rowOff>
    </xdr:to>
    <xdr:graphicFrame macro="">
      <xdr:nvGraphicFramePr>
        <xdr:cNvPr id="2" name="Graf 1">
          <a:extLst>
            <a:ext uri="{FF2B5EF4-FFF2-40B4-BE49-F238E27FC236}">
              <a16:creationId xmlns=""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47625</xdr:rowOff>
    </xdr:from>
    <xdr:to>
      <xdr:col>7</xdr:col>
      <xdr:colOff>523874</xdr:colOff>
      <xdr:row>45</xdr:row>
      <xdr:rowOff>19050</xdr:rowOff>
    </xdr:to>
    <xdr:graphicFrame macro="">
      <xdr:nvGraphicFramePr>
        <xdr:cNvPr id="3" name="Graf 2">
          <a:extLst>
            <a:ext uri="{FF2B5EF4-FFF2-40B4-BE49-F238E27FC236}">
              <a16:creationId xmlns=""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a:extLst>
            <a:ext uri="{FF2B5EF4-FFF2-40B4-BE49-F238E27FC236}">
              <a16:creationId xmlns=""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a:extLst>
            <a:ext uri="{FF2B5EF4-FFF2-40B4-BE49-F238E27FC236}">
              <a16:creationId xmlns=""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a:extLst>
            <a:ext uri="{FF2B5EF4-FFF2-40B4-BE49-F238E27FC236}">
              <a16:creationId xmlns=""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266701</xdr:colOff>
      <xdr:row>2</xdr:row>
      <xdr:rowOff>38099</xdr:rowOff>
    </xdr:from>
    <xdr:to>
      <xdr:col>12</xdr:col>
      <xdr:colOff>542925</xdr:colOff>
      <xdr:row>15</xdr:row>
      <xdr:rowOff>95250</xdr:rowOff>
    </xdr:to>
    <xdr:graphicFrame macro="">
      <xdr:nvGraphicFramePr>
        <xdr:cNvPr id="2" name="Graf 1">
          <a:extLst>
            <a:ext uri="{FF2B5EF4-FFF2-40B4-BE49-F238E27FC236}">
              <a16:creationId xmlns=""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314325</xdr:colOff>
      <xdr:row>2</xdr:row>
      <xdr:rowOff>57150</xdr:rowOff>
    </xdr:from>
    <xdr:to>
      <xdr:col>8</xdr:col>
      <xdr:colOff>342900</xdr:colOff>
      <xdr:row>15</xdr:row>
      <xdr:rowOff>76200</xdr:rowOff>
    </xdr:to>
    <xdr:graphicFrame macro="">
      <xdr:nvGraphicFramePr>
        <xdr:cNvPr id="3" name="Graf 2">
          <a:extLst>
            <a:ext uri="{FF2B5EF4-FFF2-40B4-BE49-F238E27FC236}">
              <a16:creationId xmlns=""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a:extLst>
            <a:ext uri="{FF2B5EF4-FFF2-40B4-BE49-F238E27FC236}">
              <a16:creationId xmlns=""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333375</xdr:colOff>
      <xdr:row>18</xdr:row>
      <xdr:rowOff>123824</xdr:rowOff>
    </xdr:from>
    <xdr:to>
      <xdr:col>8</xdr:col>
      <xdr:colOff>333375</xdr:colOff>
      <xdr:row>30</xdr:row>
      <xdr:rowOff>38100</xdr:rowOff>
    </xdr:to>
    <xdr:graphicFrame macro="">
      <xdr:nvGraphicFramePr>
        <xdr:cNvPr id="5" name="Graf 4">
          <a:extLst>
            <a:ext uri="{FF2B5EF4-FFF2-40B4-BE49-F238E27FC236}">
              <a16:creationId xmlns=""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a:extLst>
            <a:ext uri="{FF2B5EF4-FFF2-40B4-BE49-F238E27FC236}">
              <a16:creationId xmlns=""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342900</xdr:colOff>
      <xdr:row>33</xdr:row>
      <xdr:rowOff>114300</xdr:rowOff>
    </xdr:from>
    <xdr:to>
      <xdr:col>8</xdr:col>
      <xdr:colOff>333376</xdr:colOff>
      <xdr:row>42</xdr:row>
      <xdr:rowOff>104776</xdr:rowOff>
    </xdr:to>
    <xdr:graphicFrame macro="">
      <xdr:nvGraphicFramePr>
        <xdr:cNvPr id="7" name="Graf 6">
          <a:extLst>
            <a:ext uri="{FF2B5EF4-FFF2-40B4-BE49-F238E27FC236}">
              <a16:creationId xmlns=""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a:extLst>
            <a:ext uri="{FF2B5EF4-FFF2-40B4-BE49-F238E27FC236}">
              <a16:creationId xmlns=""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a:extLst>
            <a:ext uri="{FF2B5EF4-FFF2-40B4-BE49-F238E27FC236}">
              <a16:creationId xmlns=""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a:extLst>
            <a:ext uri="{FF2B5EF4-FFF2-40B4-BE49-F238E27FC236}">
              <a16:creationId xmlns=""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showWhiteSpace="0" zoomScaleNormal="100" zoomScaleSheetLayoutView="100" zoomScalePageLayoutView="70" workbookViewId="0">
      <selection activeCell="F36" sqref="F36"/>
    </sheetView>
  </sheetViews>
  <sheetFormatPr defaultRowHeight="12.75" x14ac:dyDescent="0.2"/>
  <cols>
    <col min="1" max="1" width="10.28515625" style="131" customWidth="1"/>
    <col min="2" max="9" width="9.85546875" style="131" customWidth="1"/>
    <col min="10" max="10" width="10.28515625" style="131" customWidth="1"/>
    <col min="11" max="16384" width="9.140625" style="131"/>
  </cols>
  <sheetData>
    <row r="1" spans="1:10" s="117" customFormat="1" x14ac:dyDescent="0.2">
      <c r="A1" s="116"/>
      <c r="B1" s="116"/>
      <c r="C1" s="116"/>
      <c r="D1" s="116"/>
      <c r="E1" s="116"/>
      <c r="F1" s="116"/>
      <c r="G1" s="116"/>
      <c r="H1" s="116"/>
      <c r="I1" s="116"/>
      <c r="J1" s="116"/>
    </row>
    <row r="2" spans="1:10" s="117" customFormat="1" x14ac:dyDescent="0.2">
      <c r="A2" s="118"/>
      <c r="B2" s="118"/>
      <c r="C2" s="118"/>
      <c r="D2" s="118"/>
      <c r="E2" s="118"/>
      <c r="F2" s="118"/>
      <c r="G2" s="118"/>
      <c r="H2" s="118"/>
      <c r="I2" s="118"/>
      <c r="J2" s="118"/>
    </row>
    <row r="3" spans="1:10" s="117" customFormat="1" x14ac:dyDescent="0.2">
      <c r="A3" s="119"/>
      <c r="B3" s="119"/>
      <c r="C3" s="119"/>
      <c r="D3" s="119"/>
      <c r="E3" s="119"/>
      <c r="F3" s="119"/>
      <c r="G3" s="119"/>
      <c r="H3" s="119"/>
      <c r="I3" s="119"/>
      <c r="J3" s="119"/>
    </row>
    <row r="4" spans="1:10" s="117" customFormat="1" x14ac:dyDescent="0.2">
      <c r="A4" s="116"/>
      <c r="B4" s="116"/>
      <c r="C4" s="116"/>
      <c r="D4" s="120"/>
      <c r="E4" s="121"/>
      <c r="F4" s="121"/>
      <c r="G4" s="121"/>
      <c r="H4" s="116"/>
      <c r="I4" s="116"/>
      <c r="J4" s="122"/>
    </row>
    <row r="5" spans="1:10" s="117" customFormat="1" x14ac:dyDescent="0.2">
      <c r="A5" s="116"/>
      <c r="B5" s="116"/>
      <c r="C5" s="116"/>
      <c r="D5" s="116"/>
      <c r="E5" s="116"/>
      <c r="F5" s="116"/>
      <c r="G5" s="116"/>
      <c r="H5" s="116"/>
      <c r="I5" s="116"/>
      <c r="J5" s="116"/>
    </row>
    <row r="6" spans="1:10" s="117" customFormat="1" x14ac:dyDescent="0.2">
      <c r="A6" s="116"/>
      <c r="B6" s="116"/>
      <c r="C6" s="116"/>
      <c r="D6" s="116"/>
      <c r="E6" s="116"/>
      <c r="F6" s="116"/>
      <c r="G6" s="116"/>
      <c r="H6" s="116"/>
      <c r="I6" s="116"/>
      <c r="J6" s="116"/>
    </row>
    <row r="7" spans="1:10" s="117" customFormat="1" x14ac:dyDescent="0.2">
      <c r="A7" s="116"/>
      <c r="B7" s="116"/>
      <c r="C7" s="116"/>
      <c r="D7" s="116"/>
      <c r="E7" s="116"/>
      <c r="F7" s="116"/>
      <c r="G7" s="116"/>
      <c r="H7" s="116"/>
      <c r="I7" s="116"/>
      <c r="J7" s="116"/>
    </row>
    <row r="8" spans="1:10" s="117" customFormat="1" x14ac:dyDescent="0.2">
      <c r="A8" s="116"/>
      <c r="B8" s="116"/>
      <c r="C8" s="116"/>
      <c r="D8" s="116"/>
      <c r="E8" s="116"/>
      <c r="F8" s="116"/>
      <c r="G8" s="116"/>
      <c r="H8" s="116"/>
      <c r="I8" s="116"/>
      <c r="J8" s="116"/>
    </row>
    <row r="9" spans="1:10" s="117" customFormat="1" x14ac:dyDescent="0.2">
      <c r="A9" s="116"/>
      <c r="B9" s="116"/>
      <c r="C9" s="116"/>
      <c r="D9" s="116"/>
      <c r="E9" s="116"/>
      <c r="F9" s="116"/>
      <c r="G9" s="116"/>
      <c r="H9" s="116"/>
      <c r="I9" s="116"/>
      <c r="J9" s="116"/>
    </row>
    <row r="10" spans="1:10" s="117" customFormat="1" x14ac:dyDescent="0.2">
      <c r="A10" s="116"/>
      <c r="B10" s="123"/>
      <c r="C10" s="116"/>
      <c r="D10" s="116"/>
      <c r="E10" s="116"/>
      <c r="F10" s="116"/>
      <c r="G10" s="116"/>
      <c r="H10" s="116"/>
      <c r="I10" s="124"/>
      <c r="J10" s="116"/>
    </row>
    <row r="11" spans="1:10" s="117" customFormat="1" x14ac:dyDescent="0.2">
      <c r="A11" s="116"/>
      <c r="B11" s="125"/>
      <c r="C11" s="126"/>
      <c r="D11" s="116"/>
      <c r="E11" s="116"/>
      <c r="F11" s="116"/>
      <c r="G11" s="116"/>
      <c r="H11" s="116"/>
      <c r="I11" s="116"/>
      <c r="J11" s="116"/>
    </row>
    <row r="12" spans="1:10" s="117" customFormat="1" x14ac:dyDescent="0.2">
      <c r="A12" s="116"/>
      <c r="B12" s="125"/>
      <c r="C12" s="126"/>
      <c r="D12" s="116"/>
      <c r="E12" s="116"/>
      <c r="F12" s="116"/>
      <c r="G12" s="116"/>
      <c r="H12" s="116"/>
      <c r="I12" s="116"/>
      <c r="J12" s="116"/>
    </row>
    <row r="13" spans="1:10" s="117" customFormat="1" x14ac:dyDescent="0.2">
      <c r="A13" s="116"/>
      <c r="B13" s="125"/>
      <c r="C13" s="126"/>
      <c r="D13" s="116"/>
      <c r="E13" s="116"/>
      <c r="F13" s="116"/>
      <c r="G13" s="116"/>
      <c r="H13" s="116"/>
      <c r="I13" s="116"/>
      <c r="J13" s="116"/>
    </row>
    <row r="14" spans="1:10" s="117" customFormat="1" x14ac:dyDescent="0.2">
      <c r="A14" s="127"/>
      <c r="B14" s="128"/>
      <c r="C14" s="129"/>
      <c r="D14" s="127"/>
      <c r="E14" s="127"/>
      <c r="F14" s="127"/>
      <c r="G14" s="127"/>
      <c r="H14" s="127"/>
      <c r="I14" s="127"/>
      <c r="J14" s="127"/>
    </row>
    <row r="15" spans="1:10" s="117" customFormat="1" x14ac:dyDescent="0.2">
      <c r="A15" s="127"/>
      <c r="B15" s="128"/>
      <c r="C15" s="129"/>
      <c r="D15" s="127"/>
      <c r="E15" s="127"/>
      <c r="F15" s="127"/>
      <c r="G15" s="127"/>
      <c r="H15" s="127"/>
      <c r="I15" s="127"/>
      <c r="J15" s="127"/>
    </row>
    <row r="16" spans="1:10" s="117" customFormat="1" x14ac:dyDescent="0.2">
      <c r="A16" s="127"/>
      <c r="B16" s="128"/>
      <c r="C16" s="129"/>
      <c r="D16" s="127"/>
      <c r="E16" s="127"/>
      <c r="F16" s="127"/>
      <c r="G16" s="127"/>
      <c r="H16" s="127"/>
      <c r="I16" s="127"/>
      <c r="J16" s="127"/>
    </row>
    <row r="17" spans="1:10" s="117" customFormat="1" x14ac:dyDescent="0.2">
      <c r="A17" s="127"/>
      <c r="B17" s="128"/>
      <c r="C17" s="129"/>
      <c r="D17" s="127"/>
      <c r="E17" s="127"/>
      <c r="F17" s="127"/>
      <c r="G17" s="127"/>
      <c r="H17" s="127"/>
      <c r="I17" s="127"/>
      <c r="J17" s="127"/>
    </row>
    <row r="18" spans="1:10" s="117" customFormat="1" x14ac:dyDescent="0.2">
      <c r="A18" s="127"/>
      <c r="B18" s="128"/>
      <c r="C18" s="129"/>
      <c r="D18" s="127"/>
      <c r="E18" s="127"/>
      <c r="F18" s="127"/>
      <c r="G18" s="127"/>
      <c r="H18" s="127"/>
      <c r="I18" s="127"/>
      <c r="J18" s="127"/>
    </row>
    <row r="19" spans="1:10" s="117" customFormat="1" x14ac:dyDescent="0.2">
      <c r="A19" s="127"/>
      <c r="B19" s="128"/>
      <c r="C19" s="129"/>
      <c r="D19" s="127"/>
      <c r="E19" s="127"/>
      <c r="F19" s="127"/>
      <c r="G19" s="127"/>
      <c r="H19" s="127"/>
      <c r="I19" s="127"/>
      <c r="J19" s="127"/>
    </row>
    <row r="20" spans="1:10" s="117" customFormat="1" x14ac:dyDescent="0.2">
      <c r="A20" s="127"/>
      <c r="B20" s="128"/>
      <c r="C20" s="129"/>
      <c r="D20" s="127"/>
      <c r="E20" s="127"/>
      <c r="F20" s="127"/>
      <c r="G20" s="127"/>
      <c r="H20" s="127"/>
      <c r="I20" s="127"/>
      <c r="J20" s="127"/>
    </row>
    <row r="21" spans="1:10" s="117" customFormat="1" x14ac:dyDescent="0.2"/>
    <row r="22" spans="1:10" s="117" customFormat="1" x14ac:dyDescent="0.2">
      <c r="A22" s="127"/>
      <c r="B22" s="128"/>
      <c r="C22" s="129"/>
      <c r="D22" s="127"/>
      <c r="E22" s="127"/>
      <c r="F22" s="127"/>
      <c r="G22" s="127"/>
      <c r="H22" s="127"/>
      <c r="I22" s="127"/>
      <c r="J22" s="127"/>
    </row>
    <row r="23" spans="1:10" s="117" customFormat="1" x14ac:dyDescent="0.2">
      <c r="A23" s="127"/>
      <c r="B23" s="128"/>
      <c r="C23" s="129"/>
      <c r="D23" s="127"/>
      <c r="E23" s="127"/>
      <c r="F23" s="127"/>
      <c r="G23" s="127"/>
      <c r="H23" s="127"/>
      <c r="I23" s="127"/>
      <c r="J23" s="127"/>
    </row>
    <row r="24" spans="1:10" s="117" customFormat="1" x14ac:dyDescent="0.2">
      <c r="A24" s="127"/>
      <c r="B24" s="128"/>
      <c r="C24" s="129"/>
      <c r="D24" s="127"/>
      <c r="E24" s="127"/>
      <c r="F24" s="127"/>
      <c r="G24" s="127"/>
      <c r="H24" s="127"/>
      <c r="I24" s="127"/>
      <c r="J24" s="127"/>
    </row>
    <row r="25" spans="1:10" s="117" customFormat="1" x14ac:dyDescent="0.2"/>
    <row r="26" spans="1:10" s="117" customFormat="1" x14ac:dyDescent="0.2">
      <c r="A26" s="127"/>
      <c r="B26" s="128"/>
      <c r="C26" s="129"/>
      <c r="D26" s="127"/>
      <c r="E26" s="127"/>
      <c r="F26" s="127"/>
      <c r="G26" s="127"/>
      <c r="H26" s="127"/>
      <c r="I26" s="127"/>
      <c r="J26" s="127"/>
    </row>
    <row r="27" spans="1:10" s="117" customFormat="1" x14ac:dyDescent="0.2">
      <c r="A27" s="127"/>
      <c r="B27" s="128"/>
      <c r="C27" s="129"/>
      <c r="D27" s="127"/>
      <c r="E27" s="127"/>
      <c r="F27" s="127"/>
      <c r="G27" s="127"/>
      <c r="H27" s="127"/>
      <c r="I27" s="127"/>
      <c r="J27" s="127"/>
    </row>
    <row r="28" spans="1:10" s="117" customFormat="1" x14ac:dyDescent="0.2">
      <c r="A28" s="127"/>
      <c r="B28" s="128"/>
      <c r="C28" s="129"/>
      <c r="D28" s="127"/>
      <c r="E28" s="127"/>
      <c r="F28" s="127"/>
      <c r="G28" s="127"/>
      <c r="H28" s="127"/>
      <c r="I28" s="127"/>
      <c r="J28" s="127"/>
    </row>
    <row r="29" spans="1:10" s="117" customFormat="1" x14ac:dyDescent="0.2">
      <c r="A29" s="350"/>
      <c r="B29" s="350"/>
      <c r="C29" s="350"/>
      <c r="D29" s="350"/>
      <c r="E29" s="350"/>
      <c r="F29" s="350"/>
      <c r="G29" s="350"/>
      <c r="H29" s="350"/>
      <c r="I29" s="350"/>
      <c r="J29" s="350"/>
    </row>
    <row r="30" spans="1:10" s="117" customFormat="1" x14ac:dyDescent="0.2">
      <c r="A30" s="127"/>
      <c r="B30" s="128"/>
      <c r="C30" s="129"/>
      <c r="D30" s="127"/>
      <c r="E30" s="127"/>
      <c r="F30" s="127"/>
      <c r="G30" s="127"/>
      <c r="H30" s="127"/>
      <c r="I30" s="127"/>
      <c r="J30" s="127"/>
    </row>
    <row r="31" spans="1:10" s="117" customFormat="1" x14ac:dyDescent="0.2"/>
    <row r="32" spans="1:10" s="117" customFormat="1" x14ac:dyDescent="0.2">
      <c r="A32" s="127"/>
      <c r="B32" s="128"/>
      <c r="C32" s="129"/>
      <c r="D32" s="127"/>
      <c r="E32" s="127"/>
      <c r="F32" s="127"/>
      <c r="G32" s="127"/>
      <c r="H32" s="127"/>
      <c r="I32" s="127"/>
      <c r="J32" s="127"/>
    </row>
    <row r="33" spans="1:10" s="117" customFormat="1" x14ac:dyDescent="0.2">
      <c r="A33" s="127"/>
      <c r="B33" s="128"/>
      <c r="C33" s="129"/>
      <c r="D33" s="127"/>
      <c r="E33" s="127"/>
      <c r="F33" s="127"/>
      <c r="G33" s="127"/>
      <c r="H33" s="127"/>
      <c r="I33" s="127"/>
      <c r="J33" s="127"/>
    </row>
    <row r="34" spans="1:10" s="117" customFormat="1" x14ac:dyDescent="0.2">
      <c r="A34" s="351"/>
      <c r="B34" s="351"/>
      <c r="C34" s="351"/>
      <c r="D34" s="351"/>
      <c r="E34" s="351"/>
      <c r="F34" s="351"/>
      <c r="G34" s="351"/>
      <c r="H34" s="351"/>
      <c r="I34" s="351"/>
      <c r="J34" s="351"/>
    </row>
    <row r="35" spans="1:10" s="117" customFormat="1" ht="33" customHeight="1" x14ac:dyDescent="0.4">
      <c r="A35" s="352" t="s">
        <v>281</v>
      </c>
      <c r="B35" s="352"/>
      <c r="C35" s="352"/>
      <c r="D35" s="352"/>
      <c r="E35" s="352"/>
      <c r="F35" s="352"/>
      <c r="G35" s="352"/>
      <c r="H35" s="352"/>
      <c r="I35" s="352"/>
      <c r="J35" s="352"/>
    </row>
    <row r="36" spans="1:10" s="117" customFormat="1" x14ac:dyDescent="0.2"/>
    <row r="37" spans="1:10" s="117" customFormat="1" x14ac:dyDescent="0.2"/>
    <row r="38" spans="1:10" s="117" customFormat="1" x14ac:dyDescent="0.2">
      <c r="B38" s="125"/>
      <c r="C38" s="126"/>
      <c r="D38" s="116"/>
      <c r="E38" s="116"/>
      <c r="F38" s="116"/>
      <c r="G38" s="116"/>
      <c r="H38" s="116"/>
      <c r="I38" s="116"/>
      <c r="J38" s="116"/>
    </row>
    <row r="39" spans="1:10" s="117" customFormat="1" x14ac:dyDescent="0.2"/>
    <row r="40" spans="1:10" s="117" customFormat="1" x14ac:dyDescent="0.2">
      <c r="B40" s="130"/>
      <c r="C40" s="130"/>
      <c r="D40" s="130"/>
      <c r="E40" s="130"/>
      <c r="F40" s="130"/>
      <c r="G40" s="130"/>
      <c r="H40" s="130"/>
      <c r="I40" s="130"/>
    </row>
    <row r="41" spans="1:10" s="117" customFormat="1" x14ac:dyDescent="0.2"/>
    <row r="42" spans="1:10" s="117" customFormat="1" x14ac:dyDescent="0.2"/>
    <row r="43" spans="1:10" s="117" customFormat="1" x14ac:dyDescent="0.2"/>
    <row r="44" spans="1:10" s="117" customFormat="1" x14ac:dyDescent="0.2"/>
    <row r="45" spans="1:10" s="117" customFormat="1" x14ac:dyDescent="0.2"/>
    <row r="46" spans="1:10" s="117" customFormat="1" x14ac:dyDescent="0.2"/>
    <row r="47" spans="1:10" s="117" customFormat="1" x14ac:dyDescent="0.2"/>
    <row r="48" spans="1:10" s="117" customFormat="1" x14ac:dyDescent="0.2"/>
    <row r="49" spans="1:10" s="117" customFormat="1" x14ac:dyDescent="0.2"/>
    <row r="50" spans="1:10" s="117" customFormat="1" x14ac:dyDescent="0.2"/>
    <row r="51" spans="1:10" s="117" customFormat="1" x14ac:dyDescent="0.2">
      <c r="A51" s="353"/>
      <c r="B51" s="353"/>
      <c r="C51" s="353"/>
      <c r="D51" s="353"/>
      <c r="E51" s="353"/>
      <c r="F51" s="353"/>
      <c r="G51" s="353"/>
      <c r="H51" s="353"/>
      <c r="I51" s="353"/>
      <c r="J51" s="353"/>
    </row>
    <row r="52" spans="1:10" s="117" customFormat="1" x14ac:dyDescent="0.2"/>
    <row r="53" spans="1:10" s="117" customFormat="1" x14ac:dyDescent="0.2"/>
    <row r="54" spans="1:10" s="117" customFormat="1" x14ac:dyDescent="0.2"/>
    <row r="55" spans="1:10" s="117" customFormat="1" x14ac:dyDescent="0.2"/>
  </sheetData>
  <mergeCells count="4">
    <mergeCell ref="A29:J29"/>
    <mergeCell ref="A34:J34"/>
    <mergeCell ref="A35:J35"/>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9"/>
  <sheetViews>
    <sheetView showGridLines="0" zoomScaleNormal="100" zoomScaleSheetLayoutView="100" workbookViewId="0">
      <selection activeCell="Q41" sqref="Q40:Q41"/>
    </sheetView>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6" s="107" customFormat="1" ht="18.75" x14ac:dyDescent="0.3">
      <c r="A1" s="185" t="s">
        <v>212</v>
      </c>
      <c r="N1" s="151" t="str">
        <f>Titulní!A35</f>
        <v>II. čtvrtletí 2020</v>
      </c>
    </row>
    <row r="2" spans="1:16" s="70" customFormat="1" ht="15.75" x14ac:dyDescent="0.25">
      <c r="A2" s="166" t="s">
        <v>122</v>
      </c>
      <c r="B2" s="107"/>
      <c r="C2" s="107"/>
      <c r="D2" s="107"/>
      <c r="E2" s="107"/>
      <c r="F2" s="107"/>
      <c r="G2" s="107"/>
      <c r="H2" s="107"/>
      <c r="I2" s="107"/>
      <c r="J2" s="107"/>
      <c r="K2" s="107"/>
      <c r="L2" s="107"/>
      <c r="M2" s="107"/>
    </row>
    <row r="3" spans="1:16" s="107" customFormat="1" ht="6" customHeight="1" x14ac:dyDescent="0.2"/>
    <row r="4" spans="1:16" s="107" customFormat="1" ht="12" x14ac:dyDescent="0.2">
      <c r="A4" s="375"/>
      <c r="B4" s="386" t="s">
        <v>45</v>
      </c>
      <c r="C4" s="387"/>
      <c r="D4" s="388"/>
      <c r="E4" s="386" t="s">
        <v>46</v>
      </c>
      <c r="F4" s="387"/>
      <c r="G4" s="388"/>
      <c r="H4" s="386" t="s">
        <v>47</v>
      </c>
      <c r="I4" s="387"/>
      <c r="J4" s="388"/>
      <c r="K4" s="386" t="s">
        <v>48</v>
      </c>
      <c r="L4" s="387"/>
      <c r="M4" s="388"/>
      <c r="N4" s="374" t="s">
        <v>7</v>
      </c>
    </row>
    <row r="5" spans="1:16" s="107" customFormat="1" ht="12" customHeight="1" x14ac:dyDescent="0.2">
      <c r="A5" s="375"/>
      <c r="B5" s="324" t="s">
        <v>8</v>
      </c>
      <c r="C5" s="325" t="s">
        <v>9</v>
      </c>
      <c r="D5" s="326" t="s">
        <v>10</v>
      </c>
      <c r="E5" s="324" t="s">
        <v>11</v>
      </c>
      <c r="F5" s="325" t="s">
        <v>12</v>
      </c>
      <c r="G5" s="326" t="s">
        <v>13</v>
      </c>
      <c r="H5" s="324" t="s">
        <v>14</v>
      </c>
      <c r="I5" s="325" t="s">
        <v>15</v>
      </c>
      <c r="J5" s="326" t="s">
        <v>16</v>
      </c>
      <c r="K5" s="324" t="s">
        <v>17</v>
      </c>
      <c r="L5" s="325" t="s">
        <v>18</v>
      </c>
      <c r="M5" s="326" t="s">
        <v>19</v>
      </c>
      <c r="N5" s="374"/>
    </row>
    <row r="6" spans="1:16" s="107" customFormat="1" ht="12" customHeight="1" x14ac:dyDescent="0.2">
      <c r="A6" s="379" t="s">
        <v>125</v>
      </c>
      <c r="B6" s="380">
        <f>SUM(B7:D7)</f>
        <v>32635.346285403932</v>
      </c>
      <c r="C6" s="381"/>
      <c r="D6" s="382"/>
      <c r="E6" s="380">
        <f>SUM(E7:G7)</f>
        <v>14705.14538413085</v>
      </c>
      <c r="F6" s="381"/>
      <c r="G6" s="382"/>
      <c r="H6" s="383">
        <f>SUM(H7:J7)</f>
        <v>0</v>
      </c>
      <c r="I6" s="384"/>
      <c r="J6" s="385"/>
      <c r="K6" s="383">
        <f>SUM(K7:M7)</f>
        <v>0</v>
      </c>
      <c r="L6" s="384"/>
      <c r="M6" s="385"/>
      <c r="N6" s="378">
        <f>SUM(B7:M7)</f>
        <v>47340.491669534778</v>
      </c>
    </row>
    <row r="7" spans="1:16" s="94" customFormat="1" ht="12" customHeight="1" x14ac:dyDescent="0.2">
      <c r="A7" s="379"/>
      <c r="B7" s="211">
        <f>SUM(B8:B23)</f>
        <v>12726.238844818246</v>
      </c>
      <c r="C7" s="212">
        <f t="shared" ref="C7:M7" si="0">SUM(C8:C23)</f>
        <v>10162.229506462669</v>
      </c>
      <c r="D7" s="213">
        <f t="shared" si="0"/>
        <v>9746.8779341230165</v>
      </c>
      <c r="E7" s="211">
        <f t="shared" si="0"/>
        <v>6294.9454360037398</v>
      </c>
      <c r="F7" s="212">
        <f t="shared" si="0"/>
        <v>5201.018818984553</v>
      </c>
      <c r="G7" s="213">
        <f t="shared" si="0"/>
        <v>3209.1811291425579</v>
      </c>
      <c r="H7" s="214">
        <f t="shared" si="0"/>
        <v>0</v>
      </c>
      <c r="I7" s="215">
        <f t="shared" si="0"/>
        <v>0</v>
      </c>
      <c r="J7" s="216">
        <f t="shared" si="0"/>
        <v>0</v>
      </c>
      <c r="K7" s="214">
        <f t="shared" si="0"/>
        <v>0</v>
      </c>
      <c r="L7" s="215">
        <f t="shared" si="0"/>
        <v>0</v>
      </c>
      <c r="M7" s="216">
        <f t="shared" si="0"/>
        <v>0</v>
      </c>
      <c r="N7" s="378"/>
    </row>
    <row r="8" spans="1:16" s="107" customFormat="1" ht="12" customHeight="1" x14ac:dyDescent="0.2">
      <c r="A8" s="162" t="s">
        <v>41</v>
      </c>
      <c r="B8" s="168">
        <v>902.4246260000001</v>
      </c>
      <c r="C8" s="156">
        <v>735.43187600000044</v>
      </c>
      <c r="D8" s="167">
        <v>809.8140269999999</v>
      </c>
      <c r="E8" s="168">
        <v>609.4374610000001</v>
      </c>
      <c r="F8" s="156">
        <v>569.53860900000006</v>
      </c>
      <c r="G8" s="167">
        <v>350.35351500000007</v>
      </c>
      <c r="H8" s="137">
        <v>0</v>
      </c>
      <c r="I8" s="173">
        <v>0</v>
      </c>
      <c r="J8" s="174">
        <v>0</v>
      </c>
      <c r="K8" s="137">
        <v>0</v>
      </c>
      <c r="L8" s="173">
        <v>0</v>
      </c>
      <c r="M8" s="174">
        <v>0</v>
      </c>
      <c r="N8" s="217">
        <f>SUM(B8:M8)</f>
        <v>3977.0001140000008</v>
      </c>
      <c r="P8" s="41"/>
    </row>
    <row r="9" spans="1:16" s="107" customFormat="1" ht="12" customHeight="1" x14ac:dyDescent="0.2">
      <c r="A9" s="162" t="s">
        <v>40</v>
      </c>
      <c r="B9" s="161">
        <v>62.284223999999995</v>
      </c>
      <c r="C9" s="160">
        <v>52.723198000000004</v>
      </c>
      <c r="D9" s="159">
        <v>57.008642000000009</v>
      </c>
      <c r="E9" s="161">
        <v>43.83232000000001</v>
      </c>
      <c r="F9" s="160">
        <v>42.020177000000004</v>
      </c>
      <c r="G9" s="159">
        <v>32.019413999999998</v>
      </c>
      <c r="H9" s="149">
        <v>0</v>
      </c>
      <c r="I9" s="148">
        <v>0</v>
      </c>
      <c r="J9" s="147">
        <v>0</v>
      </c>
      <c r="K9" s="149">
        <v>0</v>
      </c>
      <c r="L9" s="148">
        <v>0</v>
      </c>
      <c r="M9" s="147">
        <v>0</v>
      </c>
      <c r="N9" s="217">
        <f>SUM(B9:M9)</f>
        <v>289.88797499999998</v>
      </c>
      <c r="P9" s="41"/>
    </row>
    <row r="10" spans="1:16" s="107" customFormat="1" ht="12" customHeight="1" x14ac:dyDescent="0.2">
      <c r="A10" s="162" t="s">
        <v>39</v>
      </c>
      <c r="B10" s="161">
        <v>1647.2394080000001</v>
      </c>
      <c r="C10" s="160">
        <v>1267.8735729999999</v>
      </c>
      <c r="D10" s="159">
        <v>1070.9082210000001</v>
      </c>
      <c r="E10" s="161">
        <v>690.04776599999991</v>
      </c>
      <c r="F10" s="160">
        <v>539.74326599999995</v>
      </c>
      <c r="G10" s="159">
        <v>258.872793</v>
      </c>
      <c r="H10" s="149">
        <v>0</v>
      </c>
      <c r="I10" s="148">
        <v>0</v>
      </c>
      <c r="J10" s="147">
        <v>0</v>
      </c>
      <c r="K10" s="149">
        <v>0</v>
      </c>
      <c r="L10" s="148">
        <v>0</v>
      </c>
      <c r="M10" s="147">
        <v>0</v>
      </c>
      <c r="N10" s="217">
        <f>SUM(B10:M10)</f>
        <v>5474.6850270000014</v>
      </c>
      <c r="P10" s="41"/>
    </row>
    <row r="11" spans="1:16" s="107" customFormat="1" ht="12" customHeight="1" x14ac:dyDescent="0.2">
      <c r="A11" s="162" t="s">
        <v>64</v>
      </c>
      <c r="B11" s="161">
        <v>0.766262</v>
      </c>
      <c r="C11" s="160">
        <v>0.75756100000000004</v>
      </c>
      <c r="D11" s="159">
        <v>1.3537729999999999</v>
      </c>
      <c r="E11" s="161">
        <v>0.60141600000000006</v>
      </c>
      <c r="F11" s="160">
        <v>0.48449400000000004</v>
      </c>
      <c r="G11" s="159">
        <v>0.43771199999999999</v>
      </c>
      <c r="H11" s="149">
        <v>0</v>
      </c>
      <c r="I11" s="148">
        <v>0</v>
      </c>
      <c r="J11" s="147">
        <v>0</v>
      </c>
      <c r="K11" s="149">
        <v>0</v>
      </c>
      <c r="L11" s="148">
        <v>0</v>
      </c>
      <c r="M11" s="147">
        <v>0</v>
      </c>
      <c r="N11" s="217">
        <f t="shared" ref="N11:N21" si="1">SUM(B11:M11)</f>
        <v>4.4012180000000001</v>
      </c>
      <c r="P11" s="41"/>
    </row>
    <row r="12" spans="1:16" s="107" customFormat="1" ht="12" customHeight="1" x14ac:dyDescent="0.2">
      <c r="A12" s="162" t="s">
        <v>65</v>
      </c>
      <c r="B12" s="161">
        <v>1.0416800000000002</v>
      </c>
      <c r="C12" s="160">
        <v>1.03877</v>
      </c>
      <c r="D12" s="159">
        <v>1.0666199999999999</v>
      </c>
      <c r="E12" s="161">
        <v>0.93233999999999995</v>
      </c>
      <c r="F12" s="160">
        <v>1.0035399999999999</v>
      </c>
      <c r="G12" s="159">
        <v>1.10073</v>
      </c>
      <c r="H12" s="149">
        <v>0</v>
      </c>
      <c r="I12" s="148">
        <v>0</v>
      </c>
      <c r="J12" s="147">
        <v>0</v>
      </c>
      <c r="K12" s="149">
        <v>0</v>
      </c>
      <c r="L12" s="148">
        <v>0</v>
      </c>
      <c r="M12" s="147">
        <v>0</v>
      </c>
      <c r="N12" s="217">
        <f t="shared" si="1"/>
        <v>6.183679999999999</v>
      </c>
      <c r="P12" s="41"/>
    </row>
    <row r="13" spans="1:16" s="107" customFormat="1" ht="12" customHeight="1" x14ac:dyDescent="0.2">
      <c r="A13" s="162" t="s">
        <v>66</v>
      </c>
      <c r="B13" s="161">
        <v>1.0856999999999999E-2</v>
      </c>
      <c r="C13" s="160">
        <v>2.0560000000000002E-2</v>
      </c>
      <c r="D13" s="159">
        <v>3.7232000000000001E-2</v>
      </c>
      <c r="E13" s="161">
        <v>7.1503999999999984E-2</v>
      </c>
      <c r="F13" s="160">
        <v>6.2205999999999997E-2</v>
      </c>
      <c r="G13" s="159">
        <v>5.7929000000000001E-2</v>
      </c>
      <c r="H13" s="149">
        <v>0</v>
      </c>
      <c r="I13" s="148">
        <v>0</v>
      </c>
      <c r="J13" s="147">
        <v>0</v>
      </c>
      <c r="K13" s="149">
        <v>0</v>
      </c>
      <c r="L13" s="148">
        <v>0</v>
      </c>
      <c r="M13" s="147">
        <v>0</v>
      </c>
      <c r="N13" s="217">
        <f t="shared" si="1"/>
        <v>0.26028799999999996</v>
      </c>
      <c r="P13" s="41"/>
    </row>
    <row r="14" spans="1:16" s="107" customFormat="1" ht="12" customHeight="1" x14ac:dyDescent="0.2">
      <c r="A14" s="162" t="s">
        <v>38</v>
      </c>
      <c r="B14" s="161">
        <v>5967.7863529999995</v>
      </c>
      <c r="C14" s="160">
        <v>4785.8271699999987</v>
      </c>
      <c r="D14" s="159">
        <v>4577.5003640000004</v>
      </c>
      <c r="E14" s="161">
        <v>2756.2296120000005</v>
      </c>
      <c r="F14" s="160">
        <v>2186.318741000001</v>
      </c>
      <c r="G14" s="159">
        <v>1197.0956289999999</v>
      </c>
      <c r="H14" s="149">
        <v>0</v>
      </c>
      <c r="I14" s="148">
        <v>0</v>
      </c>
      <c r="J14" s="147">
        <v>0</v>
      </c>
      <c r="K14" s="149">
        <v>0</v>
      </c>
      <c r="L14" s="148">
        <v>0</v>
      </c>
      <c r="M14" s="147">
        <v>0</v>
      </c>
      <c r="N14" s="217">
        <f t="shared" si="1"/>
        <v>21470.757868999997</v>
      </c>
      <c r="P14" s="41"/>
    </row>
    <row r="15" spans="1:16" s="107" customFormat="1" ht="12" customHeight="1" x14ac:dyDescent="0.2">
      <c r="A15" s="162" t="s">
        <v>76</v>
      </c>
      <c r="B15" s="161">
        <v>35.20534</v>
      </c>
      <c r="C15" s="160">
        <v>29.791600000000003</v>
      </c>
      <c r="D15" s="159">
        <v>25.209479999999999</v>
      </c>
      <c r="E15" s="161">
        <v>3.6777500000000001</v>
      </c>
      <c r="F15" s="160">
        <v>6.7642299999999995</v>
      </c>
      <c r="G15" s="159">
        <v>5.8960400000000011</v>
      </c>
      <c r="H15" s="149">
        <v>0</v>
      </c>
      <c r="I15" s="148">
        <v>0</v>
      </c>
      <c r="J15" s="147">
        <v>0</v>
      </c>
      <c r="K15" s="149">
        <v>0</v>
      </c>
      <c r="L15" s="148">
        <v>0</v>
      </c>
      <c r="M15" s="147">
        <v>0</v>
      </c>
      <c r="N15" s="217">
        <f t="shared" si="1"/>
        <v>106.54443999999999</v>
      </c>
      <c r="P15" s="41"/>
    </row>
    <row r="16" spans="1:16" s="107" customFormat="1" ht="12" customHeight="1" x14ac:dyDescent="0.2">
      <c r="A16" s="162" t="s">
        <v>37</v>
      </c>
      <c r="B16" s="161">
        <v>2.3730000000000001E-2</v>
      </c>
      <c r="C16" s="160">
        <v>4.1739999999999999E-2</v>
      </c>
      <c r="D16" s="159">
        <v>3.295E-2</v>
      </c>
      <c r="E16" s="161">
        <v>1.098E-2</v>
      </c>
      <c r="F16" s="160">
        <v>1.274E-2</v>
      </c>
      <c r="G16" s="159">
        <v>0</v>
      </c>
      <c r="H16" s="149">
        <v>0</v>
      </c>
      <c r="I16" s="148">
        <v>0</v>
      </c>
      <c r="J16" s="147">
        <v>0</v>
      </c>
      <c r="K16" s="149">
        <v>0</v>
      </c>
      <c r="L16" s="148">
        <v>0</v>
      </c>
      <c r="M16" s="147">
        <v>0</v>
      </c>
      <c r="N16" s="217">
        <f t="shared" si="1"/>
        <v>0.12214000000000001</v>
      </c>
      <c r="P16" s="41"/>
    </row>
    <row r="17" spans="1:17" s="107" customFormat="1" ht="12" customHeight="1" x14ac:dyDescent="0.2">
      <c r="A17" s="162" t="s">
        <v>36</v>
      </c>
      <c r="B17" s="161">
        <v>99.165467000000007</v>
      </c>
      <c r="C17" s="160">
        <v>85.620105999999993</v>
      </c>
      <c r="D17" s="159">
        <v>86.223889</v>
      </c>
      <c r="E17" s="161">
        <v>73.460041000000004</v>
      </c>
      <c r="F17" s="160">
        <v>86.156513000000004</v>
      </c>
      <c r="G17" s="159">
        <v>76.457127000000014</v>
      </c>
      <c r="H17" s="149">
        <v>0</v>
      </c>
      <c r="I17" s="148">
        <v>0</v>
      </c>
      <c r="J17" s="147">
        <v>0</v>
      </c>
      <c r="K17" s="149">
        <v>0</v>
      </c>
      <c r="L17" s="148">
        <v>0</v>
      </c>
      <c r="M17" s="147">
        <v>0</v>
      </c>
      <c r="N17" s="217">
        <f t="shared" si="1"/>
        <v>507.08314300000001</v>
      </c>
      <c r="P17" s="41"/>
    </row>
    <row r="18" spans="1:17" s="107" customFormat="1" ht="12" customHeight="1" x14ac:dyDescent="0.2">
      <c r="A18" s="162" t="s">
        <v>35</v>
      </c>
      <c r="B18" s="161">
        <v>12.489191999999999</v>
      </c>
      <c r="C18" s="160">
        <v>13.530253</v>
      </c>
      <c r="D18" s="159">
        <v>10.127333</v>
      </c>
      <c r="E18" s="161">
        <v>9.2618379999999991</v>
      </c>
      <c r="F18" s="160">
        <v>0.920126</v>
      </c>
      <c r="G18" s="159">
        <v>10.647808999999999</v>
      </c>
      <c r="H18" s="149">
        <v>0</v>
      </c>
      <c r="I18" s="148">
        <v>0</v>
      </c>
      <c r="J18" s="147">
        <v>0</v>
      </c>
      <c r="K18" s="149">
        <v>0</v>
      </c>
      <c r="L18" s="148">
        <v>0</v>
      </c>
      <c r="M18" s="147">
        <v>0</v>
      </c>
      <c r="N18" s="217">
        <f t="shared" si="1"/>
        <v>56.976551000000001</v>
      </c>
      <c r="P18" s="41"/>
    </row>
    <row r="19" spans="1:17" s="107" customFormat="1" ht="12" customHeight="1" x14ac:dyDescent="0.2">
      <c r="A19" s="162" t="s">
        <v>34</v>
      </c>
      <c r="B19" s="161">
        <v>284.61696834563469</v>
      </c>
      <c r="C19" s="160">
        <v>258.53270520553809</v>
      </c>
      <c r="D19" s="159">
        <v>280.94238920830725</v>
      </c>
      <c r="E19" s="161">
        <v>282.72690566583242</v>
      </c>
      <c r="F19" s="160">
        <v>278.46839034280748</v>
      </c>
      <c r="G19" s="159">
        <v>231.42941428928248</v>
      </c>
      <c r="H19" s="149">
        <v>0</v>
      </c>
      <c r="I19" s="148">
        <v>0</v>
      </c>
      <c r="J19" s="147">
        <v>0</v>
      </c>
      <c r="K19" s="149">
        <v>0</v>
      </c>
      <c r="L19" s="148">
        <v>0</v>
      </c>
      <c r="M19" s="147">
        <v>0</v>
      </c>
      <c r="N19" s="217">
        <f t="shared" si="1"/>
        <v>1616.7167730574024</v>
      </c>
      <c r="P19" s="41"/>
    </row>
    <row r="20" spans="1:17" s="107" customFormat="1" ht="12" customHeight="1" x14ac:dyDescent="0.2">
      <c r="A20" s="162" t="s">
        <v>33</v>
      </c>
      <c r="B20" s="161">
        <v>408.21992900000004</v>
      </c>
      <c r="C20" s="160">
        <v>388.520959</v>
      </c>
      <c r="D20" s="159">
        <v>368.07352799999995</v>
      </c>
      <c r="E20" s="161">
        <v>213.85097800000003</v>
      </c>
      <c r="F20" s="160">
        <v>216.06423500000002</v>
      </c>
      <c r="G20" s="159">
        <v>178.44658799999999</v>
      </c>
      <c r="H20" s="149">
        <v>0</v>
      </c>
      <c r="I20" s="148">
        <v>0</v>
      </c>
      <c r="J20" s="147">
        <v>0</v>
      </c>
      <c r="K20" s="149">
        <v>0</v>
      </c>
      <c r="L20" s="148">
        <v>0</v>
      </c>
      <c r="M20" s="147">
        <v>0</v>
      </c>
      <c r="N20" s="217">
        <f t="shared" si="1"/>
        <v>1773.176217</v>
      </c>
      <c r="P20" s="41"/>
    </row>
    <row r="21" spans="1:17" s="107" customFormat="1" ht="12" customHeight="1" x14ac:dyDescent="0.2">
      <c r="A21" s="162" t="s">
        <v>3</v>
      </c>
      <c r="B21" s="161">
        <v>0</v>
      </c>
      <c r="C21" s="160">
        <v>0</v>
      </c>
      <c r="D21" s="159">
        <v>0</v>
      </c>
      <c r="E21" s="161">
        <v>0</v>
      </c>
      <c r="F21" s="160">
        <v>0</v>
      </c>
      <c r="G21" s="159">
        <v>0</v>
      </c>
      <c r="H21" s="149">
        <v>0</v>
      </c>
      <c r="I21" s="148">
        <v>0</v>
      </c>
      <c r="J21" s="147">
        <v>0</v>
      </c>
      <c r="K21" s="149">
        <v>0</v>
      </c>
      <c r="L21" s="148">
        <v>0</v>
      </c>
      <c r="M21" s="147">
        <v>0</v>
      </c>
      <c r="N21" s="217">
        <f t="shared" si="1"/>
        <v>0</v>
      </c>
      <c r="P21" s="41"/>
    </row>
    <row r="22" spans="1:17" s="107" customFormat="1" ht="12" customHeight="1" x14ac:dyDescent="0.2">
      <c r="A22" s="162" t="s">
        <v>32</v>
      </c>
      <c r="B22" s="161">
        <v>11.873593</v>
      </c>
      <c r="C22" s="160">
        <v>6.5219829999999988</v>
      </c>
      <c r="D22" s="159">
        <v>9.3793459999999982</v>
      </c>
      <c r="E22" s="161">
        <v>3.870943</v>
      </c>
      <c r="F22" s="160">
        <v>2.1839529999999998</v>
      </c>
      <c r="G22" s="159">
        <v>10.044892000000001</v>
      </c>
      <c r="H22" s="149">
        <v>0</v>
      </c>
      <c r="I22" s="148">
        <v>0</v>
      </c>
      <c r="J22" s="147">
        <v>0</v>
      </c>
      <c r="K22" s="149">
        <v>0</v>
      </c>
      <c r="L22" s="148">
        <v>0</v>
      </c>
      <c r="M22" s="147">
        <v>0</v>
      </c>
      <c r="N22" s="217">
        <f>SUM(B22:M22)</f>
        <v>43.874709999999993</v>
      </c>
      <c r="P22" s="41"/>
    </row>
    <row r="23" spans="1:17" s="107" customFormat="1" ht="12" customHeight="1" x14ac:dyDescent="0.2">
      <c r="A23" s="162" t="s">
        <v>31</v>
      </c>
      <c r="B23" s="168">
        <v>3293.0912154726084</v>
      </c>
      <c r="C23" s="156">
        <v>2535.9974522571329</v>
      </c>
      <c r="D23" s="167">
        <v>2449.2001399147089</v>
      </c>
      <c r="E23" s="168">
        <v>1606.9335813379057</v>
      </c>
      <c r="F23" s="156">
        <v>1271.2775986417439</v>
      </c>
      <c r="G23" s="167">
        <v>856.32153685327512</v>
      </c>
      <c r="H23" s="137">
        <v>0</v>
      </c>
      <c r="I23" s="173">
        <v>0</v>
      </c>
      <c r="J23" s="174">
        <v>0</v>
      </c>
      <c r="K23" s="137">
        <v>0</v>
      </c>
      <c r="L23" s="173">
        <v>0</v>
      </c>
      <c r="M23" s="174">
        <v>0</v>
      </c>
      <c r="N23" s="217">
        <f>SUM(B23:M23)</f>
        <v>12012.821524477375</v>
      </c>
      <c r="P23" s="41"/>
    </row>
    <row r="24" spans="1:17" s="5" customFormat="1" ht="11.25" x14ac:dyDescent="0.2">
      <c r="A24" s="25"/>
      <c r="N24" s="4" t="s">
        <v>78</v>
      </c>
    </row>
    <row r="25" spans="1:17" s="107" customFormat="1" x14ac:dyDescent="0.2">
      <c r="A25" s="3"/>
      <c r="B25" s="115"/>
      <c r="C25" s="115"/>
      <c r="D25" s="65"/>
      <c r="E25" s="65"/>
      <c r="F25" s="65"/>
      <c r="G25" s="65"/>
      <c r="H25" s="65"/>
      <c r="I25" s="65"/>
      <c r="J25" s="65"/>
      <c r="K25" s="65"/>
      <c r="L25" s="65"/>
      <c r="M25" s="65"/>
      <c r="N25" s="64"/>
    </row>
    <row r="26" spans="1:17" s="107" customFormat="1" x14ac:dyDescent="0.2">
      <c r="A26" s="98" t="s">
        <v>41</v>
      </c>
      <c r="B26" s="24">
        <v>1529.3295850000002</v>
      </c>
      <c r="C26" s="115"/>
      <c r="D26" s="65"/>
      <c r="E26" s="65"/>
      <c r="F26" s="65"/>
      <c r="G26" s="65"/>
      <c r="H26" s="65"/>
      <c r="I26" s="65"/>
      <c r="J26" s="65"/>
      <c r="K26" s="65"/>
      <c r="L26" s="65"/>
      <c r="M26" s="65"/>
      <c r="N26" s="65"/>
    </row>
    <row r="27" spans="1:17" s="107" customFormat="1" x14ac:dyDescent="0.2">
      <c r="A27" s="98" t="s">
        <v>40</v>
      </c>
      <c r="B27" s="24">
        <v>117.87191100000001</v>
      </c>
      <c r="C27" s="115"/>
      <c r="D27" s="65"/>
      <c r="E27" s="65"/>
      <c r="F27" s="65"/>
      <c r="G27" s="65"/>
      <c r="H27" s="65"/>
      <c r="I27" s="65"/>
      <c r="J27" s="65"/>
      <c r="K27" s="65"/>
      <c r="L27" s="65"/>
      <c r="M27" s="65"/>
      <c r="N27" s="65"/>
      <c r="O27" s="66"/>
    </row>
    <row r="28" spans="1:17" s="107" customFormat="1" x14ac:dyDescent="0.2">
      <c r="A28" s="98" t="s">
        <v>39</v>
      </c>
      <c r="B28" s="24">
        <v>1488.6638249999999</v>
      </c>
      <c r="C28" s="115"/>
      <c r="D28" s="65"/>
      <c r="E28" s="65"/>
      <c r="F28" s="65"/>
      <c r="G28" s="65"/>
      <c r="H28" s="65"/>
      <c r="I28" s="65"/>
      <c r="J28" s="65"/>
      <c r="K28" s="65"/>
      <c r="L28" s="65"/>
      <c r="M28" s="65"/>
      <c r="N28" s="65"/>
      <c r="O28" s="66"/>
    </row>
    <row r="29" spans="1:17" s="107" customFormat="1" x14ac:dyDescent="0.2">
      <c r="A29" s="98" t="s">
        <v>64</v>
      </c>
      <c r="B29" s="24">
        <v>1.523622</v>
      </c>
      <c r="C29" s="115"/>
      <c r="D29" s="65"/>
      <c r="E29" s="65"/>
      <c r="F29" s="65"/>
      <c r="G29" s="65"/>
      <c r="H29" s="65"/>
      <c r="I29" s="65"/>
      <c r="J29" s="65"/>
      <c r="K29" s="65"/>
      <c r="L29" s="65"/>
      <c r="M29" s="65"/>
      <c r="N29" s="65"/>
      <c r="Q29" s="8"/>
    </row>
    <row r="30" spans="1:17" s="107" customFormat="1" x14ac:dyDescent="0.2">
      <c r="A30" s="98" t="s">
        <v>65</v>
      </c>
      <c r="B30" s="24">
        <v>3.0366099999999996</v>
      </c>
      <c r="C30" s="115"/>
      <c r="D30" s="65"/>
      <c r="E30" s="65"/>
      <c r="F30" s="65"/>
      <c r="G30" s="65"/>
      <c r="H30" s="65"/>
      <c r="I30" s="65"/>
      <c r="J30" s="65"/>
      <c r="K30" s="65"/>
      <c r="L30" s="65"/>
      <c r="M30" s="65"/>
      <c r="N30" s="65"/>
    </row>
    <row r="31" spans="1:17" s="107" customFormat="1" x14ac:dyDescent="0.2">
      <c r="A31" s="98" t="s">
        <v>66</v>
      </c>
      <c r="B31" s="24">
        <v>0.191639</v>
      </c>
      <c r="C31" s="115"/>
      <c r="D31" s="65"/>
      <c r="E31" s="65"/>
      <c r="F31" s="65"/>
      <c r="G31" s="65"/>
      <c r="H31" s="65"/>
      <c r="I31" s="65"/>
      <c r="J31" s="65"/>
      <c r="K31" s="65"/>
      <c r="L31" s="65"/>
      <c r="M31" s="65"/>
      <c r="N31" s="65"/>
    </row>
    <row r="32" spans="1:17" s="107" customFormat="1" x14ac:dyDescent="0.2">
      <c r="A32" s="98" t="s">
        <v>38</v>
      </c>
      <c r="B32" s="24">
        <v>6139.6439820000014</v>
      </c>
      <c r="C32" s="115"/>
      <c r="D32" s="65"/>
      <c r="E32" s="65"/>
      <c r="F32" s="65"/>
      <c r="G32" s="65"/>
      <c r="H32" s="65"/>
      <c r="I32" s="65"/>
      <c r="J32" s="65"/>
      <c r="K32" s="65"/>
      <c r="L32" s="65"/>
      <c r="M32" s="65"/>
      <c r="N32" s="65"/>
    </row>
    <row r="33" spans="1:14" s="107" customFormat="1" x14ac:dyDescent="0.2">
      <c r="A33" s="98" t="s">
        <v>76</v>
      </c>
      <c r="B33" s="24">
        <v>16.33802</v>
      </c>
      <c r="C33" s="115"/>
      <c r="D33" s="65"/>
      <c r="E33" s="65"/>
      <c r="F33" s="65"/>
      <c r="G33" s="65"/>
      <c r="H33" s="65"/>
      <c r="I33" s="65"/>
      <c r="J33" s="65"/>
      <c r="K33" s="65"/>
      <c r="L33" s="65"/>
      <c r="M33" s="65"/>
      <c r="N33" s="65"/>
    </row>
    <row r="34" spans="1:14" s="107" customFormat="1" x14ac:dyDescent="0.2">
      <c r="A34" s="98" t="s">
        <v>37</v>
      </c>
      <c r="B34" s="24">
        <v>2.3719999999999998E-2</v>
      </c>
      <c r="C34" s="115"/>
      <c r="D34" s="65"/>
      <c r="E34" s="65"/>
      <c r="F34" s="65"/>
      <c r="G34" s="65"/>
      <c r="H34" s="65"/>
      <c r="I34" s="65"/>
      <c r="J34" s="65"/>
      <c r="K34" s="65"/>
      <c r="L34" s="65"/>
      <c r="M34" s="65"/>
      <c r="N34" s="65"/>
    </row>
    <row r="35" spans="1:14" s="107" customFormat="1" x14ac:dyDescent="0.2">
      <c r="A35" s="98" t="s">
        <v>36</v>
      </c>
      <c r="B35" s="24">
        <v>236.07368100000002</v>
      </c>
      <c r="C35" s="115"/>
      <c r="D35" s="65"/>
      <c r="E35" s="65"/>
      <c r="F35" s="65"/>
      <c r="G35" s="65"/>
      <c r="H35" s="65"/>
      <c r="I35" s="65"/>
      <c r="J35" s="65"/>
      <c r="K35" s="65"/>
      <c r="L35" s="65"/>
      <c r="M35" s="65"/>
      <c r="N35" s="65"/>
    </row>
    <row r="36" spans="1:14" s="107" customFormat="1" x14ac:dyDescent="0.2">
      <c r="A36" s="98" t="s">
        <v>35</v>
      </c>
      <c r="B36" s="24">
        <v>20.829772999999996</v>
      </c>
      <c r="C36" s="115"/>
      <c r="D36" s="65"/>
      <c r="E36" s="65"/>
      <c r="F36" s="65"/>
      <c r="G36" s="65"/>
      <c r="H36" s="65"/>
      <c r="I36" s="65"/>
      <c r="J36" s="65"/>
      <c r="K36" s="65"/>
      <c r="L36" s="65"/>
      <c r="M36" s="65"/>
      <c r="N36" s="65"/>
    </row>
    <row r="37" spans="1:14" s="107" customFormat="1" x14ac:dyDescent="0.2">
      <c r="A37" s="98" t="s">
        <v>34</v>
      </c>
      <c r="B37" s="24">
        <v>792.62471029792232</v>
      </c>
      <c r="C37" s="115"/>
      <c r="D37" s="65"/>
      <c r="E37" s="65"/>
      <c r="F37" s="65"/>
      <c r="G37" s="65"/>
      <c r="H37" s="65"/>
      <c r="I37" s="65"/>
      <c r="J37" s="65"/>
      <c r="K37" s="65"/>
      <c r="L37" s="65"/>
      <c r="M37" s="65"/>
      <c r="N37" s="65"/>
    </row>
    <row r="38" spans="1:14" s="107" customFormat="1" x14ac:dyDescent="0.2">
      <c r="A38" s="98" t="s">
        <v>33</v>
      </c>
      <c r="B38" s="24">
        <v>608.36180100000001</v>
      </c>
      <c r="C38" s="115"/>
      <c r="D38" s="65"/>
      <c r="E38" s="65"/>
      <c r="F38" s="65"/>
      <c r="G38" s="65"/>
      <c r="H38" s="65"/>
      <c r="I38" s="65"/>
      <c r="J38" s="65"/>
      <c r="K38" s="65"/>
      <c r="L38" s="65"/>
      <c r="M38" s="65"/>
      <c r="N38" s="65"/>
    </row>
    <row r="39" spans="1:14" s="107" customFormat="1" x14ac:dyDescent="0.2">
      <c r="A39" s="98" t="s">
        <v>3</v>
      </c>
      <c r="B39" s="24">
        <v>0</v>
      </c>
      <c r="C39" s="115"/>
      <c r="D39" s="65"/>
      <c r="E39" s="65"/>
      <c r="F39" s="65"/>
      <c r="G39" s="65"/>
      <c r="H39" s="65"/>
      <c r="I39" s="65"/>
      <c r="J39" s="65"/>
      <c r="K39" s="65"/>
      <c r="L39" s="65"/>
      <c r="M39" s="65"/>
      <c r="N39" s="65"/>
    </row>
    <row r="40" spans="1:14" s="107" customFormat="1" x14ac:dyDescent="0.2">
      <c r="A40" s="98" t="s">
        <v>32</v>
      </c>
      <c r="B40" s="24">
        <v>16.099788</v>
      </c>
      <c r="C40" s="115"/>
      <c r="D40" s="65"/>
      <c r="E40" s="65"/>
      <c r="F40" s="65"/>
      <c r="G40" s="65"/>
      <c r="H40" s="65"/>
      <c r="I40" s="65"/>
      <c r="J40" s="65"/>
      <c r="K40" s="65"/>
      <c r="L40" s="65"/>
      <c r="M40" s="65"/>
      <c r="N40" s="65"/>
    </row>
    <row r="41" spans="1:14" s="107" customFormat="1" x14ac:dyDescent="0.2">
      <c r="A41" s="98" t="s">
        <v>31</v>
      </c>
      <c r="B41" s="24">
        <v>3734.5327168329245</v>
      </c>
      <c r="C41" s="115"/>
      <c r="D41" s="65"/>
      <c r="E41" s="65"/>
      <c r="F41" s="65"/>
      <c r="G41" s="65"/>
      <c r="H41" s="65"/>
      <c r="I41" s="65"/>
      <c r="J41" s="65"/>
      <c r="K41" s="65"/>
      <c r="L41" s="65"/>
      <c r="M41" s="65"/>
      <c r="N41" s="65"/>
    </row>
    <row r="42" spans="1:14" s="107" customFormat="1" x14ac:dyDescent="0.2">
      <c r="A42" s="3"/>
      <c r="B42" s="115"/>
      <c r="C42" s="115"/>
      <c r="D42" s="65"/>
      <c r="E42" s="65"/>
      <c r="F42" s="65"/>
      <c r="G42" s="65"/>
      <c r="H42" s="65"/>
      <c r="I42" s="65"/>
      <c r="J42" s="65"/>
      <c r="K42" s="65"/>
      <c r="L42" s="65"/>
      <c r="M42" s="65"/>
      <c r="N42" s="65"/>
    </row>
    <row r="43" spans="1:14" s="107" customFormat="1" x14ac:dyDescent="0.2">
      <c r="A43" s="3"/>
      <c r="B43" s="115"/>
      <c r="C43" s="115"/>
      <c r="D43" s="65"/>
      <c r="E43" s="65"/>
      <c r="F43" s="65"/>
      <c r="G43" s="65"/>
      <c r="H43" s="65"/>
      <c r="I43" s="65"/>
      <c r="J43" s="65"/>
      <c r="K43" s="65"/>
      <c r="L43" s="65"/>
      <c r="M43" s="65"/>
      <c r="N43" s="65"/>
    </row>
    <row r="44" spans="1:14" s="107" customFormat="1" x14ac:dyDescent="0.2">
      <c r="A44" s="64"/>
      <c r="B44" s="65"/>
      <c r="C44" s="65"/>
      <c r="D44" s="65"/>
      <c r="E44" s="65"/>
      <c r="F44" s="65"/>
      <c r="G44" s="65"/>
      <c r="H44" s="65"/>
      <c r="I44" s="65"/>
      <c r="J44" s="65"/>
      <c r="K44" s="65"/>
      <c r="L44" s="65"/>
      <c r="M44" s="65"/>
      <c r="N44" s="65"/>
    </row>
    <row r="45" spans="1:14" s="107" customFormat="1" x14ac:dyDescent="0.2">
      <c r="A45" s="3"/>
      <c r="B45" s="3"/>
      <c r="C45" s="3"/>
      <c r="D45" s="3"/>
      <c r="E45" s="3"/>
      <c r="F45" s="3"/>
      <c r="G45" s="3"/>
      <c r="H45" s="3"/>
      <c r="I45" s="3"/>
      <c r="J45" s="3"/>
      <c r="K45" s="3"/>
      <c r="L45" s="3"/>
      <c r="M45" s="3"/>
      <c r="N45" s="3"/>
    </row>
    <row r="47" spans="1:14" x14ac:dyDescent="0.2">
      <c r="B47" s="67"/>
    </row>
    <row r="48" spans="1:14" x14ac:dyDescent="0.2">
      <c r="B48" s="67"/>
    </row>
    <row r="49" spans="2:2" x14ac:dyDescent="0.2">
      <c r="B49" s="67"/>
    </row>
  </sheetData>
  <mergeCells count="12">
    <mergeCell ref="N6:N7"/>
    <mergeCell ref="K6:M6"/>
    <mergeCell ref="H6:J6"/>
    <mergeCell ref="A4:A5"/>
    <mergeCell ref="N4:N5"/>
    <mergeCell ref="A6:A7"/>
    <mergeCell ref="B6:D6"/>
    <mergeCell ref="E6:G6"/>
    <mergeCell ref="B4:D4"/>
    <mergeCell ref="E4:G4"/>
    <mergeCell ref="H4:J4"/>
    <mergeCell ref="K4:M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8"/>
  <sheetViews>
    <sheetView showGridLines="0" zoomScaleNormal="100" zoomScaleSheetLayoutView="100" workbookViewId="0"/>
  </sheetViews>
  <sheetFormatPr defaultRowHeight="12" x14ac:dyDescent="0.2"/>
  <cols>
    <col min="1" max="1" width="18.85546875" style="7" customWidth="1"/>
    <col min="2" max="13" width="9.5703125" style="7" customWidth="1"/>
    <col min="14" max="14" width="10.42578125" style="7" customWidth="1"/>
    <col min="15" max="16384" width="9.140625" style="7"/>
  </cols>
  <sheetData>
    <row r="1" spans="1:14" ht="15.75" x14ac:dyDescent="0.25">
      <c r="A1" s="166" t="s">
        <v>123</v>
      </c>
      <c r="B1" s="107"/>
      <c r="C1" s="107"/>
      <c r="D1" s="107"/>
      <c r="E1" s="107"/>
      <c r="F1" s="107"/>
      <c r="G1" s="107"/>
      <c r="H1" s="107"/>
      <c r="I1" s="107"/>
      <c r="J1" s="107"/>
      <c r="K1" s="107"/>
      <c r="L1" s="107"/>
      <c r="M1" s="107"/>
      <c r="N1" s="151" t="str">
        <f>Titulní!A35</f>
        <v>II. čtvrtletí 2020</v>
      </c>
    </row>
    <row r="2" spans="1:14" ht="6" customHeight="1" x14ac:dyDescent="0.2">
      <c r="A2" s="107"/>
      <c r="B2" s="107"/>
      <c r="C2" s="107"/>
      <c r="D2" s="107"/>
      <c r="E2" s="107"/>
      <c r="F2" s="107"/>
      <c r="G2" s="107"/>
      <c r="H2" s="107"/>
      <c r="I2" s="107"/>
      <c r="J2" s="107"/>
      <c r="K2" s="107"/>
      <c r="L2" s="107"/>
      <c r="M2" s="107"/>
      <c r="N2" s="107"/>
    </row>
    <row r="3" spans="1:14" x14ac:dyDescent="0.2">
      <c r="A3" s="375"/>
      <c r="B3" s="386" t="s">
        <v>45</v>
      </c>
      <c r="C3" s="387"/>
      <c r="D3" s="388"/>
      <c r="E3" s="386" t="s">
        <v>46</v>
      </c>
      <c r="F3" s="387"/>
      <c r="G3" s="388"/>
      <c r="H3" s="386" t="s">
        <v>47</v>
      </c>
      <c r="I3" s="387"/>
      <c r="J3" s="388"/>
      <c r="K3" s="386" t="s">
        <v>48</v>
      </c>
      <c r="L3" s="387"/>
      <c r="M3" s="388"/>
      <c r="N3" s="374" t="s">
        <v>7</v>
      </c>
    </row>
    <row r="4" spans="1:14" x14ac:dyDescent="0.2">
      <c r="A4" s="391"/>
      <c r="B4" s="165" t="s">
        <v>8</v>
      </c>
      <c r="C4" s="164" t="s">
        <v>9</v>
      </c>
      <c r="D4" s="163" t="s">
        <v>10</v>
      </c>
      <c r="E4" s="165" t="s">
        <v>11</v>
      </c>
      <c r="F4" s="164" t="s">
        <v>12</v>
      </c>
      <c r="G4" s="163" t="s">
        <v>13</v>
      </c>
      <c r="H4" s="165" t="s">
        <v>14</v>
      </c>
      <c r="I4" s="164" t="s">
        <v>15</v>
      </c>
      <c r="J4" s="163" t="s">
        <v>16</v>
      </c>
      <c r="K4" s="165" t="s">
        <v>17</v>
      </c>
      <c r="L4" s="164" t="s">
        <v>18</v>
      </c>
      <c r="M4" s="163" t="s">
        <v>19</v>
      </c>
      <c r="N4" s="371"/>
    </row>
    <row r="5" spans="1:14" x14ac:dyDescent="0.2">
      <c r="A5" s="392" t="s">
        <v>125</v>
      </c>
      <c r="B5" s="380">
        <f>SUM(B6:D6)</f>
        <v>32635.346285403928</v>
      </c>
      <c r="C5" s="381"/>
      <c r="D5" s="382"/>
      <c r="E5" s="380">
        <f>SUM(E6:G6)</f>
        <v>14705.145384130845</v>
      </c>
      <c r="F5" s="381"/>
      <c r="G5" s="382"/>
      <c r="H5" s="383">
        <f>SUM(H6:J6)</f>
        <v>0</v>
      </c>
      <c r="I5" s="384"/>
      <c r="J5" s="385"/>
      <c r="K5" s="383">
        <f>SUM(K6:M6)</f>
        <v>0</v>
      </c>
      <c r="L5" s="384"/>
      <c r="M5" s="385"/>
      <c r="N5" s="389">
        <f>SUM(N7:N20)</f>
        <v>47340.491669534771</v>
      </c>
    </row>
    <row r="6" spans="1:14" x14ac:dyDescent="0.2">
      <c r="A6" s="393"/>
      <c r="B6" s="218">
        <f>SUM(B7:B20)</f>
        <v>12726.238844818241</v>
      </c>
      <c r="C6" s="219">
        <f t="shared" ref="C6:M6" si="0">SUM(C7:C20)</f>
        <v>10162.229506462671</v>
      </c>
      <c r="D6" s="220">
        <f t="shared" si="0"/>
        <v>9746.8779341230147</v>
      </c>
      <c r="E6" s="218">
        <f t="shared" si="0"/>
        <v>6294.9454360037371</v>
      </c>
      <c r="F6" s="219">
        <f t="shared" si="0"/>
        <v>5201.0188189845521</v>
      </c>
      <c r="G6" s="220">
        <f t="shared" si="0"/>
        <v>3209.181129142557</v>
      </c>
      <c r="H6" s="221">
        <f t="shared" si="0"/>
        <v>0</v>
      </c>
      <c r="I6" s="222">
        <f t="shared" si="0"/>
        <v>0</v>
      </c>
      <c r="J6" s="223">
        <f t="shared" si="0"/>
        <v>0</v>
      </c>
      <c r="K6" s="221">
        <f t="shared" si="0"/>
        <v>0</v>
      </c>
      <c r="L6" s="222">
        <f t="shared" si="0"/>
        <v>0</v>
      </c>
      <c r="M6" s="223">
        <f t="shared" si="0"/>
        <v>0</v>
      </c>
      <c r="N6" s="390"/>
    </row>
    <row r="7" spans="1:14" x14ac:dyDescent="0.2">
      <c r="A7" s="162" t="s">
        <v>135</v>
      </c>
      <c r="B7" s="171">
        <v>614.45192799999995</v>
      </c>
      <c r="C7" s="157">
        <v>482.63304099999999</v>
      </c>
      <c r="D7" s="154">
        <v>461.55726699999991</v>
      </c>
      <c r="E7" s="171">
        <v>299.25604499999997</v>
      </c>
      <c r="F7" s="157">
        <v>227.57142700000003</v>
      </c>
      <c r="G7" s="154">
        <v>146.50457700000001</v>
      </c>
      <c r="H7" s="146">
        <v>0</v>
      </c>
      <c r="I7" s="145">
        <v>0</v>
      </c>
      <c r="J7" s="144">
        <v>0</v>
      </c>
      <c r="K7" s="146">
        <v>0</v>
      </c>
      <c r="L7" s="145">
        <v>0</v>
      </c>
      <c r="M7" s="144">
        <v>0</v>
      </c>
      <c r="N7" s="217">
        <f t="shared" ref="N7:N20" si="1">SUM(B7:M7)</f>
        <v>2231.9742849999998</v>
      </c>
    </row>
    <row r="8" spans="1:14" x14ac:dyDescent="0.2">
      <c r="A8" s="162" t="s">
        <v>104</v>
      </c>
      <c r="B8" s="152">
        <v>716.73137399999996</v>
      </c>
      <c r="C8" s="150">
        <v>576.81645300000025</v>
      </c>
      <c r="D8" s="175">
        <v>556.64370699999984</v>
      </c>
      <c r="E8" s="152">
        <v>337.85886000000005</v>
      </c>
      <c r="F8" s="150">
        <v>266.68822899999998</v>
      </c>
      <c r="G8" s="175">
        <v>190.377906</v>
      </c>
      <c r="H8" s="143">
        <v>0</v>
      </c>
      <c r="I8" s="142">
        <v>0</v>
      </c>
      <c r="J8" s="141">
        <v>0</v>
      </c>
      <c r="K8" s="143">
        <v>0</v>
      </c>
      <c r="L8" s="142">
        <v>0</v>
      </c>
      <c r="M8" s="141">
        <v>0</v>
      </c>
      <c r="N8" s="217">
        <f t="shared" si="1"/>
        <v>2645.1165289999999</v>
      </c>
    </row>
    <row r="9" spans="1:14" x14ac:dyDescent="0.2">
      <c r="A9" s="162" t="s">
        <v>105</v>
      </c>
      <c r="B9" s="153">
        <v>884.47376100000042</v>
      </c>
      <c r="C9" s="170">
        <v>643.44894600000032</v>
      </c>
      <c r="D9" s="172">
        <v>597.08313199999975</v>
      </c>
      <c r="E9" s="153">
        <v>385.05725000000012</v>
      </c>
      <c r="F9" s="170">
        <v>301.93763899999988</v>
      </c>
      <c r="G9" s="172">
        <v>196.65745299999998</v>
      </c>
      <c r="H9" s="140">
        <v>0</v>
      </c>
      <c r="I9" s="139">
        <v>0</v>
      </c>
      <c r="J9" s="138">
        <v>0</v>
      </c>
      <c r="K9" s="140">
        <v>0</v>
      </c>
      <c r="L9" s="139">
        <v>0</v>
      </c>
      <c r="M9" s="138">
        <v>0</v>
      </c>
      <c r="N9" s="217">
        <f t="shared" si="1"/>
        <v>3008.6581810000002</v>
      </c>
    </row>
    <row r="10" spans="1:14" x14ac:dyDescent="0.2">
      <c r="A10" s="162" t="s">
        <v>106</v>
      </c>
      <c r="B10" s="153">
        <v>469.40237199999996</v>
      </c>
      <c r="C10" s="170">
        <v>387.03443700000003</v>
      </c>
      <c r="D10" s="172">
        <v>363.51472699999994</v>
      </c>
      <c r="E10" s="153">
        <v>238.96197499999997</v>
      </c>
      <c r="F10" s="170">
        <v>202.10798000000005</v>
      </c>
      <c r="G10" s="172">
        <v>111.28332899999999</v>
      </c>
      <c r="H10" s="140">
        <v>0</v>
      </c>
      <c r="I10" s="139">
        <v>0</v>
      </c>
      <c r="J10" s="138">
        <v>0</v>
      </c>
      <c r="K10" s="140">
        <v>0</v>
      </c>
      <c r="L10" s="139">
        <v>0</v>
      </c>
      <c r="M10" s="138">
        <v>0</v>
      </c>
      <c r="N10" s="217">
        <f t="shared" si="1"/>
        <v>1772.3048200000001</v>
      </c>
    </row>
    <row r="11" spans="1:14" x14ac:dyDescent="0.2">
      <c r="A11" s="162" t="s">
        <v>134</v>
      </c>
      <c r="B11" s="153">
        <v>226.51683543980761</v>
      </c>
      <c r="C11" s="170">
        <v>183.55460499999998</v>
      </c>
      <c r="D11" s="172">
        <v>168.20119200000002</v>
      </c>
      <c r="E11" s="153">
        <v>102.151746</v>
      </c>
      <c r="F11" s="170">
        <v>80.795287000000044</v>
      </c>
      <c r="G11" s="172">
        <v>45.567809000000011</v>
      </c>
      <c r="H11" s="140">
        <v>0</v>
      </c>
      <c r="I11" s="139">
        <v>0</v>
      </c>
      <c r="J11" s="138">
        <v>0</v>
      </c>
      <c r="K11" s="140">
        <v>0</v>
      </c>
      <c r="L11" s="139">
        <v>0</v>
      </c>
      <c r="M11" s="138">
        <v>0</v>
      </c>
      <c r="N11" s="217">
        <f t="shared" si="1"/>
        <v>806.78747443980762</v>
      </c>
    </row>
    <row r="12" spans="1:14" x14ac:dyDescent="0.2">
      <c r="A12" s="162" t="s">
        <v>107</v>
      </c>
      <c r="B12" s="153">
        <v>424.50081260458342</v>
      </c>
      <c r="C12" s="170">
        <v>354.71531951178531</v>
      </c>
      <c r="D12" s="172">
        <v>336.92707465029918</v>
      </c>
      <c r="E12" s="153">
        <v>212.76817600000001</v>
      </c>
      <c r="F12" s="170">
        <v>191.499403</v>
      </c>
      <c r="G12" s="172">
        <v>133.53650699999997</v>
      </c>
      <c r="H12" s="140">
        <v>0</v>
      </c>
      <c r="I12" s="139">
        <v>0</v>
      </c>
      <c r="J12" s="138">
        <v>0</v>
      </c>
      <c r="K12" s="140">
        <v>0</v>
      </c>
      <c r="L12" s="139">
        <v>0</v>
      </c>
      <c r="M12" s="138">
        <v>0</v>
      </c>
      <c r="N12" s="217">
        <f t="shared" si="1"/>
        <v>1653.9472927666679</v>
      </c>
    </row>
    <row r="13" spans="1:14" x14ac:dyDescent="0.2">
      <c r="A13" s="162" t="s">
        <v>108</v>
      </c>
      <c r="B13" s="153">
        <v>310.63761676387639</v>
      </c>
      <c r="C13" s="170">
        <v>257.21216005046102</v>
      </c>
      <c r="D13" s="172">
        <v>243.89310113006175</v>
      </c>
      <c r="E13" s="153">
        <v>153.8505587370139</v>
      </c>
      <c r="F13" s="170">
        <v>133.07303879844318</v>
      </c>
      <c r="G13" s="172">
        <v>71.572683481914609</v>
      </c>
      <c r="H13" s="140">
        <v>0</v>
      </c>
      <c r="I13" s="139">
        <v>0</v>
      </c>
      <c r="J13" s="138">
        <v>0</v>
      </c>
      <c r="K13" s="140">
        <v>0</v>
      </c>
      <c r="L13" s="139">
        <v>0</v>
      </c>
      <c r="M13" s="138">
        <v>0</v>
      </c>
      <c r="N13" s="217">
        <f t="shared" si="1"/>
        <v>1170.2391589617707</v>
      </c>
    </row>
    <row r="14" spans="1:14" x14ac:dyDescent="0.2">
      <c r="A14" s="162" t="s">
        <v>109</v>
      </c>
      <c r="B14" s="153">
        <v>2226.9500173021629</v>
      </c>
      <c r="C14" s="170">
        <v>1776.2120609772346</v>
      </c>
      <c r="D14" s="172">
        <v>1651.7402674629457</v>
      </c>
      <c r="E14" s="153">
        <v>1129.6382329999999</v>
      </c>
      <c r="F14" s="170">
        <v>964.48503600000049</v>
      </c>
      <c r="G14" s="172">
        <v>524.34898800000008</v>
      </c>
      <c r="H14" s="140">
        <v>0</v>
      </c>
      <c r="I14" s="139">
        <v>0</v>
      </c>
      <c r="J14" s="138">
        <v>0</v>
      </c>
      <c r="K14" s="140">
        <v>0</v>
      </c>
      <c r="L14" s="139">
        <v>0</v>
      </c>
      <c r="M14" s="138">
        <v>0</v>
      </c>
      <c r="N14" s="217">
        <f t="shared" si="1"/>
        <v>8273.3746027423422</v>
      </c>
    </row>
    <row r="15" spans="1:14" x14ac:dyDescent="0.2">
      <c r="A15" s="162" t="s">
        <v>110</v>
      </c>
      <c r="B15" s="153">
        <v>529.88768400000004</v>
      </c>
      <c r="C15" s="170">
        <v>396.90393200000011</v>
      </c>
      <c r="D15" s="172">
        <v>368.57153299999987</v>
      </c>
      <c r="E15" s="153">
        <v>239.02413799999999</v>
      </c>
      <c r="F15" s="170">
        <v>179.50826899999998</v>
      </c>
      <c r="G15" s="172">
        <v>102.46924000000001</v>
      </c>
      <c r="H15" s="140">
        <v>0</v>
      </c>
      <c r="I15" s="139">
        <v>0</v>
      </c>
      <c r="J15" s="138">
        <v>0</v>
      </c>
      <c r="K15" s="140">
        <v>0</v>
      </c>
      <c r="L15" s="139">
        <v>0</v>
      </c>
      <c r="M15" s="138">
        <v>0</v>
      </c>
      <c r="N15" s="217">
        <f t="shared" si="1"/>
        <v>1816.3647959999998</v>
      </c>
    </row>
    <row r="16" spans="1:14" x14ac:dyDescent="0.2">
      <c r="A16" s="162" t="s">
        <v>111</v>
      </c>
      <c r="B16" s="153">
        <v>667.22966531969087</v>
      </c>
      <c r="C16" s="170">
        <v>518.25386581248767</v>
      </c>
      <c r="D16" s="172">
        <v>486.04265660432759</v>
      </c>
      <c r="E16" s="153">
        <v>276.74534799999992</v>
      </c>
      <c r="F16" s="170">
        <v>206.63891099999995</v>
      </c>
      <c r="G16" s="172">
        <v>92.578838999999988</v>
      </c>
      <c r="H16" s="140">
        <v>0</v>
      </c>
      <c r="I16" s="139">
        <v>0</v>
      </c>
      <c r="J16" s="138">
        <v>0</v>
      </c>
      <c r="K16" s="140">
        <v>0</v>
      </c>
      <c r="L16" s="139">
        <v>0</v>
      </c>
      <c r="M16" s="138">
        <v>0</v>
      </c>
      <c r="N16" s="217">
        <f t="shared" si="1"/>
        <v>2247.4892857365057</v>
      </c>
    </row>
    <row r="17" spans="1:14" x14ac:dyDescent="0.2">
      <c r="A17" s="162" t="s">
        <v>112</v>
      </c>
      <c r="B17" s="153">
        <v>630.02069500000016</v>
      </c>
      <c r="C17" s="170">
        <v>477.12738300000001</v>
      </c>
      <c r="D17" s="172">
        <v>479.6834879999999</v>
      </c>
      <c r="E17" s="153">
        <v>294.64452800000009</v>
      </c>
      <c r="F17" s="170">
        <v>238.07940099999996</v>
      </c>
      <c r="G17" s="172">
        <v>126.18975200000003</v>
      </c>
      <c r="H17" s="140">
        <v>0</v>
      </c>
      <c r="I17" s="139">
        <v>0</v>
      </c>
      <c r="J17" s="138">
        <v>0</v>
      </c>
      <c r="K17" s="140">
        <v>0</v>
      </c>
      <c r="L17" s="139">
        <v>0</v>
      </c>
      <c r="M17" s="138">
        <v>0</v>
      </c>
      <c r="N17" s="217">
        <f t="shared" si="1"/>
        <v>2245.7452470000003</v>
      </c>
    </row>
    <row r="18" spans="1:14" x14ac:dyDescent="0.2">
      <c r="A18" s="162" t="s">
        <v>113</v>
      </c>
      <c r="B18" s="153">
        <v>2793.7880020000002</v>
      </c>
      <c r="C18" s="170">
        <v>2279.2165850000001</v>
      </c>
      <c r="D18" s="172">
        <v>2245.3016399999997</v>
      </c>
      <c r="E18" s="153">
        <v>1409.8021260000003</v>
      </c>
      <c r="F18" s="170">
        <v>1176.3762210000002</v>
      </c>
      <c r="G18" s="172">
        <v>768.91285900000014</v>
      </c>
      <c r="H18" s="140">
        <v>0</v>
      </c>
      <c r="I18" s="139">
        <v>0</v>
      </c>
      <c r="J18" s="138">
        <v>0</v>
      </c>
      <c r="K18" s="140">
        <v>0</v>
      </c>
      <c r="L18" s="139">
        <v>0</v>
      </c>
      <c r="M18" s="138">
        <v>0</v>
      </c>
      <c r="N18" s="217">
        <f t="shared" si="1"/>
        <v>10673.397433</v>
      </c>
    </row>
    <row r="19" spans="1:14" x14ac:dyDescent="0.2">
      <c r="A19" s="162" t="s">
        <v>114</v>
      </c>
      <c r="B19" s="153">
        <v>1635.5215880000005</v>
      </c>
      <c r="C19" s="170">
        <v>1364.2688759999999</v>
      </c>
      <c r="D19" s="172">
        <v>1354.6664110000002</v>
      </c>
      <c r="E19" s="153">
        <v>955.95742900000005</v>
      </c>
      <c r="F19" s="170">
        <v>811.35595499999965</v>
      </c>
      <c r="G19" s="172">
        <v>523.11046799999997</v>
      </c>
      <c r="H19" s="140">
        <v>0</v>
      </c>
      <c r="I19" s="139">
        <v>0</v>
      </c>
      <c r="J19" s="138">
        <v>0</v>
      </c>
      <c r="K19" s="140">
        <v>0</v>
      </c>
      <c r="L19" s="139">
        <v>0</v>
      </c>
      <c r="M19" s="138">
        <v>0</v>
      </c>
      <c r="N19" s="217">
        <f t="shared" si="1"/>
        <v>6644.8807270000007</v>
      </c>
    </row>
    <row r="20" spans="1:14" x14ac:dyDescent="0.2">
      <c r="A20" s="162" t="s">
        <v>115</v>
      </c>
      <c r="B20" s="171">
        <v>596.12649338811923</v>
      </c>
      <c r="C20" s="157">
        <v>464.83184211070056</v>
      </c>
      <c r="D20" s="154">
        <v>433.05173727538056</v>
      </c>
      <c r="E20" s="171">
        <v>259.22902326672323</v>
      </c>
      <c r="F20" s="157">
        <v>220.90202218610833</v>
      </c>
      <c r="G20" s="154">
        <v>176.0707186606424</v>
      </c>
      <c r="H20" s="146">
        <v>0</v>
      </c>
      <c r="I20" s="145">
        <v>0</v>
      </c>
      <c r="J20" s="144">
        <v>0</v>
      </c>
      <c r="K20" s="146">
        <v>0</v>
      </c>
      <c r="L20" s="145">
        <v>0</v>
      </c>
      <c r="M20" s="144">
        <v>0</v>
      </c>
      <c r="N20" s="217">
        <f t="shared" si="1"/>
        <v>2150.2118368876745</v>
      </c>
    </row>
    <row r="21" spans="1:14" x14ac:dyDescent="0.2">
      <c r="A21" s="107"/>
      <c r="B21" s="107"/>
      <c r="C21" s="107"/>
      <c r="D21" s="107"/>
      <c r="E21" s="107"/>
      <c r="F21" s="107"/>
      <c r="G21" s="107"/>
      <c r="H21" s="107"/>
      <c r="I21" s="107"/>
      <c r="J21" s="107"/>
      <c r="K21" s="107"/>
      <c r="L21" s="107"/>
      <c r="M21" s="107"/>
      <c r="N21" s="4" t="s">
        <v>78</v>
      </c>
    </row>
    <row r="22" spans="1:14" x14ac:dyDescent="0.2">
      <c r="A22" s="10" t="s">
        <v>135</v>
      </c>
      <c r="B22" s="24">
        <v>673.33204899999998</v>
      </c>
    </row>
    <row r="23" spans="1:14" x14ac:dyDescent="0.2">
      <c r="A23" s="10" t="s">
        <v>104</v>
      </c>
      <c r="B23" s="24">
        <v>794.92499500000008</v>
      </c>
    </row>
    <row r="24" spans="1:14" x14ac:dyDescent="0.2">
      <c r="A24" s="10" t="s">
        <v>105</v>
      </c>
      <c r="B24" s="24">
        <v>883.65234200000009</v>
      </c>
    </row>
    <row r="25" spans="1:14" x14ac:dyDescent="0.2">
      <c r="A25" s="10" t="s">
        <v>106</v>
      </c>
      <c r="B25" s="24">
        <v>552.35328400000003</v>
      </c>
    </row>
    <row r="26" spans="1:14" x14ac:dyDescent="0.2">
      <c r="A26" s="10" t="s">
        <v>134</v>
      </c>
      <c r="B26" s="24">
        <v>228.51484200000004</v>
      </c>
    </row>
    <row r="27" spans="1:14" x14ac:dyDescent="0.2">
      <c r="A27" s="10" t="s">
        <v>107</v>
      </c>
      <c r="B27" s="24">
        <v>537.80408599999998</v>
      </c>
    </row>
    <row r="28" spans="1:14" x14ac:dyDescent="0.2">
      <c r="A28" s="10" t="s">
        <v>108</v>
      </c>
      <c r="B28" s="24">
        <v>358.4962810173717</v>
      </c>
    </row>
    <row r="29" spans="1:14" x14ac:dyDescent="0.2">
      <c r="A29" s="10" t="s">
        <v>109</v>
      </c>
      <c r="B29" s="24">
        <v>2618.4722570000008</v>
      </c>
    </row>
    <row r="30" spans="1:14" x14ac:dyDescent="0.2">
      <c r="A30" s="10" t="s">
        <v>110</v>
      </c>
      <c r="B30" s="24">
        <v>521.00164700000005</v>
      </c>
    </row>
    <row r="31" spans="1:14" x14ac:dyDescent="0.2">
      <c r="A31" s="10" t="s">
        <v>111</v>
      </c>
      <c r="B31" s="24">
        <v>575.96309799999983</v>
      </c>
    </row>
    <row r="32" spans="1:14" x14ac:dyDescent="0.2">
      <c r="A32" s="10" t="s">
        <v>112</v>
      </c>
      <c r="B32" s="24">
        <v>658.913681</v>
      </c>
    </row>
    <row r="33" spans="1:2" x14ac:dyDescent="0.2">
      <c r="A33" s="10" t="s">
        <v>113</v>
      </c>
      <c r="B33" s="24">
        <v>3355.0912060000005</v>
      </c>
    </row>
    <row r="34" spans="1:2" x14ac:dyDescent="0.2">
      <c r="A34" s="10" t="s">
        <v>114</v>
      </c>
      <c r="B34" s="24">
        <v>2290.4238519999994</v>
      </c>
    </row>
    <row r="35" spans="1:2" x14ac:dyDescent="0.2">
      <c r="A35" s="10" t="s">
        <v>115</v>
      </c>
      <c r="B35" s="24">
        <v>656.20176411347393</v>
      </c>
    </row>
    <row r="36" spans="1:2" x14ac:dyDescent="0.2">
      <c r="A36" s="107"/>
      <c r="B36" s="107"/>
    </row>
    <row r="37" spans="1:2" x14ac:dyDescent="0.2">
      <c r="A37" s="107"/>
      <c r="B37" s="107"/>
    </row>
    <row r="38" spans="1:2" x14ac:dyDescent="0.2">
      <c r="A38" s="107"/>
      <c r="B38" s="107"/>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zoomScaleSheetLayoutView="100" workbookViewId="0"/>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70" customFormat="1" ht="15.75" x14ac:dyDescent="0.25">
      <c r="A1" s="166" t="s">
        <v>124</v>
      </c>
      <c r="B1" s="107"/>
      <c r="C1" s="107"/>
      <c r="D1" s="107"/>
      <c r="E1" s="107"/>
      <c r="G1" s="107"/>
      <c r="H1" s="107"/>
      <c r="I1" s="107"/>
      <c r="J1" s="107"/>
      <c r="K1" s="107"/>
      <c r="L1" s="107"/>
      <c r="M1" s="107"/>
      <c r="N1" s="107"/>
      <c r="P1" s="151" t="str">
        <f>Titulní!A35</f>
        <v>II. čtvrtletí 2020</v>
      </c>
    </row>
    <row r="2" spans="1:16" s="107" customFormat="1" ht="6" customHeight="1" x14ac:dyDescent="0.2">
      <c r="B2" s="1"/>
      <c r="C2" s="1"/>
      <c r="D2" s="1"/>
      <c r="E2" s="1"/>
      <c r="F2" s="1"/>
      <c r="G2" s="1"/>
      <c r="H2" s="1"/>
      <c r="I2" s="1"/>
      <c r="J2" s="1"/>
      <c r="K2" s="1"/>
      <c r="L2" s="1"/>
      <c r="M2" s="1"/>
      <c r="N2" s="1"/>
      <c r="O2" s="1"/>
    </row>
    <row r="3" spans="1:16" s="107" customFormat="1" ht="12" customHeight="1" x14ac:dyDescent="0.2">
      <c r="A3" s="325"/>
      <c r="B3" s="184" t="s">
        <v>91</v>
      </c>
      <c r="C3" s="184" t="s">
        <v>82</v>
      </c>
      <c r="D3" s="184" t="s">
        <v>83</v>
      </c>
      <c r="E3" s="184" t="s">
        <v>84</v>
      </c>
      <c r="F3" s="184" t="s">
        <v>94</v>
      </c>
      <c r="G3" s="184" t="s">
        <v>85</v>
      </c>
      <c r="H3" s="184" t="s">
        <v>86</v>
      </c>
      <c r="I3" s="184" t="s">
        <v>87</v>
      </c>
      <c r="J3" s="184" t="s">
        <v>88</v>
      </c>
      <c r="K3" s="184" t="s">
        <v>89</v>
      </c>
      <c r="L3" s="184" t="s">
        <v>90</v>
      </c>
      <c r="M3" s="184" t="s">
        <v>92</v>
      </c>
      <c r="N3" s="184" t="s">
        <v>93</v>
      </c>
      <c r="O3" s="184" t="s">
        <v>95</v>
      </c>
      <c r="P3" s="184" t="s">
        <v>7</v>
      </c>
    </row>
    <row r="4" spans="1:16" s="94" customFormat="1" ht="12" customHeight="1" x14ac:dyDescent="0.2">
      <c r="A4" s="224" t="s">
        <v>125</v>
      </c>
      <c r="B4" s="212">
        <f>SUM(B5:B20)</f>
        <v>673.3320490000001</v>
      </c>
      <c r="C4" s="212">
        <f>SUM(C5:C20)</f>
        <v>794.92499499999997</v>
      </c>
      <c r="D4" s="212">
        <f t="shared" ref="D4:P4" si="0">SUM(D5:D20)</f>
        <v>883.65234199999998</v>
      </c>
      <c r="E4" s="212">
        <f t="shared" si="0"/>
        <v>552.35328400000003</v>
      </c>
      <c r="F4" s="212">
        <f>SUM(F5:F20)</f>
        <v>228.51484200000004</v>
      </c>
      <c r="G4" s="212">
        <f t="shared" si="0"/>
        <v>537.80408599999998</v>
      </c>
      <c r="H4" s="212">
        <f t="shared" si="0"/>
        <v>358.49628101737164</v>
      </c>
      <c r="I4" s="212">
        <f t="shared" si="0"/>
        <v>2618.4722569999999</v>
      </c>
      <c r="J4" s="212">
        <f t="shared" si="0"/>
        <v>521.00164700000005</v>
      </c>
      <c r="K4" s="212">
        <f t="shared" si="0"/>
        <v>575.96309800000006</v>
      </c>
      <c r="L4" s="212">
        <f t="shared" si="0"/>
        <v>658.913681</v>
      </c>
      <c r="M4" s="212">
        <f t="shared" si="0"/>
        <v>3355.091206000001</v>
      </c>
      <c r="N4" s="212">
        <f t="shared" si="0"/>
        <v>2290.4238520000004</v>
      </c>
      <c r="O4" s="219">
        <f t="shared" si="0"/>
        <v>656.20176411347393</v>
      </c>
      <c r="P4" s="212">
        <f t="shared" si="0"/>
        <v>14705.145384130843</v>
      </c>
    </row>
    <row r="5" spans="1:16" s="107" customFormat="1" ht="12" customHeight="1" x14ac:dyDescent="0.2">
      <c r="A5" s="169" t="s">
        <v>41</v>
      </c>
      <c r="B5" s="157">
        <v>0</v>
      </c>
      <c r="C5" s="157">
        <v>230.19340100000005</v>
      </c>
      <c r="D5" s="157">
        <v>82.302030000000002</v>
      </c>
      <c r="E5" s="157">
        <v>70.149036000000009</v>
      </c>
      <c r="F5" s="157">
        <v>82.95473299999999</v>
      </c>
      <c r="G5" s="157">
        <v>170.26563999999999</v>
      </c>
      <c r="H5" s="157">
        <v>3.0820499999999997</v>
      </c>
      <c r="I5" s="157">
        <v>197.86193499999999</v>
      </c>
      <c r="J5" s="157">
        <v>32.832849000000003</v>
      </c>
      <c r="K5" s="157">
        <v>6.4408730000000007</v>
      </c>
      <c r="L5" s="157">
        <v>117.70627300000001</v>
      </c>
      <c r="M5" s="157">
        <v>203.504076</v>
      </c>
      <c r="N5" s="157">
        <v>271.302843</v>
      </c>
      <c r="O5" s="157">
        <v>60.733845999999993</v>
      </c>
      <c r="P5" s="225">
        <f>SUM(B5:O5)</f>
        <v>1529.3295850000002</v>
      </c>
    </row>
    <row r="6" spans="1:16" s="107" customFormat="1" ht="12" customHeight="1" x14ac:dyDescent="0.2">
      <c r="A6" s="155" t="s">
        <v>40</v>
      </c>
      <c r="B6" s="170">
        <v>10.451000000000001</v>
      </c>
      <c r="C6" s="170">
        <v>13.808316999999999</v>
      </c>
      <c r="D6" s="170">
        <v>13.403238</v>
      </c>
      <c r="E6" s="170">
        <v>1.6859999999999999</v>
      </c>
      <c r="F6" s="170">
        <v>8.9119650000000004</v>
      </c>
      <c r="G6" s="170">
        <v>12.982036000000003</v>
      </c>
      <c r="H6" s="170">
        <v>2.6637</v>
      </c>
      <c r="I6" s="170">
        <v>6.0999999999999999E-2</v>
      </c>
      <c r="J6" s="170">
        <v>9.4002859999999995</v>
      </c>
      <c r="K6" s="170">
        <v>11.623742000000002</v>
      </c>
      <c r="L6" s="170">
        <v>14.250862999999997</v>
      </c>
      <c r="M6" s="170">
        <v>8.7132699999999996</v>
      </c>
      <c r="N6" s="170">
        <v>7.273013999999999</v>
      </c>
      <c r="O6" s="158">
        <v>2.6434799999999998</v>
      </c>
      <c r="P6" s="225">
        <f t="shared" ref="P6:P20" si="1">SUM(B6:O6)</f>
        <v>117.871911</v>
      </c>
    </row>
    <row r="7" spans="1:16" s="107" customFormat="1" ht="12" customHeight="1" x14ac:dyDescent="0.2">
      <c r="A7" s="155" t="s">
        <v>39</v>
      </c>
      <c r="B7" s="170">
        <v>0</v>
      </c>
      <c r="C7" s="170">
        <v>0</v>
      </c>
      <c r="D7" s="170">
        <v>0</v>
      </c>
      <c r="E7" s="170">
        <v>0</v>
      </c>
      <c r="F7" s="170">
        <v>0</v>
      </c>
      <c r="G7" s="170">
        <v>17.645799999999998</v>
      </c>
      <c r="H7" s="170">
        <v>0</v>
      </c>
      <c r="I7" s="170">
        <v>1382.2823980000001</v>
      </c>
      <c r="J7" s="170">
        <v>83.54862700000001</v>
      </c>
      <c r="K7" s="170">
        <v>5.1870000000000003</v>
      </c>
      <c r="L7" s="170">
        <v>0</v>
      </c>
      <c r="M7" s="170">
        <v>0</v>
      </c>
      <c r="N7" s="170">
        <v>0</v>
      </c>
      <c r="O7" s="158">
        <v>0</v>
      </c>
      <c r="P7" s="225">
        <f t="shared" si="1"/>
        <v>1488.6638250000001</v>
      </c>
    </row>
    <row r="8" spans="1:16" s="107" customFormat="1" ht="12" customHeight="1" x14ac:dyDescent="0.2">
      <c r="A8" s="155" t="s">
        <v>64</v>
      </c>
      <c r="B8" s="160">
        <v>0</v>
      </c>
      <c r="C8" s="160">
        <v>0.25069999999999998</v>
      </c>
      <c r="D8" s="160">
        <v>0.47099999999999997</v>
      </c>
      <c r="E8" s="160">
        <v>3.6540000000000001E-3</v>
      </c>
      <c r="F8" s="160">
        <v>2E-3</v>
      </c>
      <c r="G8" s="160">
        <v>0</v>
      </c>
      <c r="H8" s="160">
        <v>0</v>
      </c>
      <c r="I8" s="160">
        <v>0.13029400000000002</v>
      </c>
      <c r="J8" s="160">
        <v>5.0015000000000004E-2</v>
      </c>
      <c r="K8" s="160">
        <v>0</v>
      </c>
      <c r="L8" s="160">
        <v>0.56505899999999998</v>
      </c>
      <c r="M8" s="160">
        <v>0</v>
      </c>
      <c r="N8" s="160">
        <v>0</v>
      </c>
      <c r="O8" s="158">
        <v>5.0900000000000001E-2</v>
      </c>
      <c r="P8" s="225">
        <f t="shared" si="1"/>
        <v>1.523622</v>
      </c>
    </row>
    <row r="9" spans="1:16" s="107" customFormat="1" ht="12" customHeight="1" x14ac:dyDescent="0.2">
      <c r="A9" s="155" t="s">
        <v>65</v>
      </c>
      <c r="B9" s="160">
        <v>1.3240000000000001</v>
      </c>
      <c r="C9" s="160">
        <v>0</v>
      </c>
      <c r="D9" s="160">
        <v>0.12</v>
      </c>
      <c r="E9" s="160">
        <v>1.1896099999999998</v>
      </c>
      <c r="F9" s="160">
        <v>0</v>
      </c>
      <c r="G9" s="160">
        <v>0</v>
      </c>
      <c r="H9" s="160">
        <v>0</v>
      </c>
      <c r="I9" s="160">
        <v>0</v>
      </c>
      <c r="J9" s="160">
        <v>0</v>
      </c>
      <c r="K9" s="160">
        <v>0</v>
      </c>
      <c r="L9" s="160">
        <v>0</v>
      </c>
      <c r="M9" s="160">
        <v>0</v>
      </c>
      <c r="N9" s="160">
        <v>0.40300000000000002</v>
      </c>
      <c r="O9" s="158">
        <v>0</v>
      </c>
      <c r="P9" s="225">
        <f t="shared" si="1"/>
        <v>3.03661</v>
      </c>
    </row>
    <row r="10" spans="1:16" s="107" customFormat="1" ht="12" customHeight="1" x14ac:dyDescent="0.2">
      <c r="A10" s="155" t="s">
        <v>66</v>
      </c>
      <c r="B10" s="160">
        <v>0</v>
      </c>
      <c r="C10" s="160">
        <v>0</v>
      </c>
      <c r="D10" s="160">
        <v>3.5000000000000003E-2</v>
      </c>
      <c r="E10" s="160">
        <v>6.0738999999999994E-2</v>
      </c>
      <c r="F10" s="160">
        <v>6.6900000000000001E-2</v>
      </c>
      <c r="G10" s="160">
        <v>0</v>
      </c>
      <c r="H10" s="160">
        <v>0</v>
      </c>
      <c r="I10" s="160">
        <v>0</v>
      </c>
      <c r="J10" s="160">
        <v>0</v>
      </c>
      <c r="K10" s="160">
        <v>0</v>
      </c>
      <c r="L10" s="160">
        <v>0</v>
      </c>
      <c r="M10" s="160">
        <v>0</v>
      </c>
      <c r="N10" s="160">
        <v>2.9000000000000001E-2</v>
      </c>
      <c r="O10" s="158">
        <v>0</v>
      </c>
      <c r="P10" s="225">
        <f t="shared" si="1"/>
        <v>0.19163899999999998</v>
      </c>
    </row>
    <row r="11" spans="1:16" s="107" customFormat="1" ht="12" customHeight="1" x14ac:dyDescent="0.2">
      <c r="A11" s="155" t="s">
        <v>38</v>
      </c>
      <c r="B11" s="160">
        <v>0</v>
      </c>
      <c r="C11" s="160">
        <v>429.78630499999997</v>
      </c>
      <c r="D11" s="160">
        <v>0.67800000000000005</v>
      </c>
      <c r="E11" s="160">
        <v>255.96290599999998</v>
      </c>
      <c r="F11" s="160">
        <v>36.607156000000003</v>
      </c>
      <c r="G11" s="160">
        <v>167.83477999999999</v>
      </c>
      <c r="H11" s="160">
        <v>14.771999999999998</v>
      </c>
      <c r="I11" s="160">
        <v>39.381742999999993</v>
      </c>
      <c r="J11" s="160">
        <v>223.18931300000003</v>
      </c>
      <c r="K11" s="160">
        <v>481.07794700000005</v>
      </c>
      <c r="L11" s="160">
        <v>344.94092999999998</v>
      </c>
      <c r="M11" s="160">
        <v>2037.9232550000006</v>
      </c>
      <c r="N11" s="160">
        <v>1751.1700900000005</v>
      </c>
      <c r="O11" s="158">
        <v>356.31955700000003</v>
      </c>
      <c r="P11" s="225">
        <f t="shared" si="1"/>
        <v>6139.6439820000005</v>
      </c>
    </row>
    <row r="12" spans="1:16" s="107" customFormat="1" ht="12" customHeight="1" x14ac:dyDescent="0.2">
      <c r="A12" s="155" t="s">
        <v>76</v>
      </c>
      <c r="B12" s="160">
        <v>0</v>
      </c>
      <c r="C12" s="160">
        <v>9.3157700000000006</v>
      </c>
      <c r="D12" s="160">
        <v>0</v>
      </c>
      <c r="E12" s="160">
        <v>0</v>
      </c>
      <c r="F12" s="160">
        <v>7.0222499999999997</v>
      </c>
      <c r="G12" s="160">
        <v>0</v>
      </c>
      <c r="H12" s="160">
        <v>0</v>
      </c>
      <c r="I12" s="160">
        <v>0</v>
      </c>
      <c r="J12" s="160">
        <v>0</v>
      </c>
      <c r="K12" s="160">
        <v>0</v>
      </c>
      <c r="L12" s="160">
        <v>0</v>
      </c>
      <c r="M12" s="160">
        <v>0</v>
      </c>
      <c r="N12" s="160">
        <v>0</v>
      </c>
      <c r="O12" s="158">
        <v>0</v>
      </c>
      <c r="P12" s="225">
        <f t="shared" si="1"/>
        <v>16.33802</v>
      </c>
    </row>
    <row r="13" spans="1:16" s="107" customFormat="1" ht="12" customHeight="1" x14ac:dyDescent="0.2">
      <c r="A13" s="155" t="s">
        <v>37</v>
      </c>
      <c r="B13" s="160">
        <v>0</v>
      </c>
      <c r="C13" s="160">
        <v>0</v>
      </c>
      <c r="D13" s="160">
        <v>0</v>
      </c>
      <c r="E13" s="160">
        <v>0</v>
      </c>
      <c r="F13" s="160">
        <v>0</v>
      </c>
      <c r="G13" s="160">
        <v>0</v>
      </c>
      <c r="H13" s="160">
        <v>0</v>
      </c>
      <c r="I13" s="160">
        <v>2.3719999999999998E-2</v>
      </c>
      <c r="J13" s="160">
        <v>0</v>
      </c>
      <c r="K13" s="160">
        <v>0</v>
      </c>
      <c r="L13" s="160">
        <v>0</v>
      </c>
      <c r="M13" s="160">
        <v>0</v>
      </c>
      <c r="N13" s="160">
        <v>0</v>
      </c>
      <c r="O13" s="158">
        <v>0</v>
      </c>
      <c r="P13" s="225">
        <f t="shared" si="1"/>
        <v>2.3719999999999998E-2</v>
      </c>
    </row>
    <row r="14" spans="1:16" s="107" customFormat="1" ht="12" customHeight="1" x14ac:dyDescent="0.2">
      <c r="A14" s="155" t="s">
        <v>36</v>
      </c>
      <c r="B14" s="160">
        <v>0</v>
      </c>
      <c r="C14" s="160">
        <v>0</v>
      </c>
      <c r="D14" s="160">
        <v>14.01634</v>
      </c>
      <c r="E14" s="160">
        <v>6.5009999999999998E-2</v>
      </c>
      <c r="F14" s="160">
        <v>5.7784009999999997</v>
      </c>
      <c r="G14" s="160">
        <v>0</v>
      </c>
      <c r="H14" s="160">
        <v>0</v>
      </c>
      <c r="I14" s="160">
        <v>178.21879000000001</v>
      </c>
      <c r="J14" s="160">
        <v>0</v>
      </c>
      <c r="K14" s="160">
        <v>5.3470000000000004</v>
      </c>
      <c r="L14" s="160">
        <v>0</v>
      </c>
      <c r="M14" s="160">
        <v>27.310140000000001</v>
      </c>
      <c r="N14" s="160">
        <v>0.34100000000000003</v>
      </c>
      <c r="O14" s="158">
        <v>4.9969999999999999</v>
      </c>
      <c r="P14" s="225">
        <f t="shared" si="1"/>
        <v>236.07368100000002</v>
      </c>
    </row>
    <row r="15" spans="1:16" s="107" customFormat="1" ht="12" customHeight="1" x14ac:dyDescent="0.2">
      <c r="A15" s="155" t="s">
        <v>35</v>
      </c>
      <c r="B15" s="160">
        <v>0</v>
      </c>
      <c r="C15" s="160">
        <v>8.8059999999999992</v>
      </c>
      <c r="D15" s="160">
        <v>0</v>
      </c>
      <c r="E15" s="160">
        <v>0</v>
      </c>
      <c r="F15" s="160">
        <v>0</v>
      </c>
      <c r="G15" s="160">
        <v>0</v>
      </c>
      <c r="H15" s="160">
        <v>0</v>
      </c>
      <c r="I15" s="160">
        <v>0</v>
      </c>
      <c r="J15" s="160">
        <v>0</v>
      </c>
      <c r="K15" s="160">
        <v>0</v>
      </c>
      <c r="L15" s="160">
        <v>0</v>
      </c>
      <c r="M15" s="160">
        <v>2.7887729999999999</v>
      </c>
      <c r="N15" s="160">
        <v>0</v>
      </c>
      <c r="O15" s="158">
        <v>9.2349999999999994</v>
      </c>
      <c r="P15" s="225">
        <f t="shared" si="1"/>
        <v>20.829772999999999</v>
      </c>
    </row>
    <row r="16" spans="1:16" s="107" customFormat="1" ht="12" customHeight="1" x14ac:dyDescent="0.2">
      <c r="A16" s="155" t="s">
        <v>34</v>
      </c>
      <c r="B16" s="160">
        <v>185.28</v>
      </c>
      <c r="C16" s="160">
        <v>1.798</v>
      </c>
      <c r="D16" s="160">
        <v>369.94</v>
      </c>
      <c r="E16" s="160">
        <v>0</v>
      </c>
      <c r="F16" s="160">
        <v>0.93100000000000005</v>
      </c>
      <c r="G16" s="160">
        <v>0</v>
      </c>
      <c r="H16" s="160">
        <v>123.935</v>
      </c>
      <c r="I16" s="160">
        <v>3.722</v>
      </c>
      <c r="J16" s="160">
        <v>0</v>
      </c>
      <c r="K16" s="160">
        <v>0</v>
      </c>
      <c r="L16" s="160">
        <v>75.078897999999995</v>
      </c>
      <c r="M16" s="160">
        <v>23.147042297922344</v>
      </c>
      <c r="N16" s="160">
        <v>2.8025700000000002</v>
      </c>
      <c r="O16" s="158">
        <v>5.9901999999999997</v>
      </c>
      <c r="P16" s="225">
        <f t="shared" si="1"/>
        <v>792.62471029792221</v>
      </c>
    </row>
    <row r="17" spans="1:19" s="107" customFormat="1" ht="12" customHeight="1" x14ac:dyDescent="0.2">
      <c r="A17" s="155" t="s">
        <v>33</v>
      </c>
      <c r="B17" s="160">
        <v>0</v>
      </c>
      <c r="C17" s="160">
        <v>0.17171500000000001</v>
      </c>
      <c r="D17" s="160">
        <v>0</v>
      </c>
      <c r="E17" s="160">
        <v>32.232080000000003</v>
      </c>
      <c r="F17" s="160">
        <v>0</v>
      </c>
      <c r="G17" s="160">
        <v>0</v>
      </c>
      <c r="H17" s="160">
        <v>0</v>
      </c>
      <c r="I17" s="160">
        <v>424.72847399999995</v>
      </c>
      <c r="J17" s="160">
        <v>0</v>
      </c>
      <c r="K17" s="160">
        <v>0</v>
      </c>
      <c r="L17" s="160">
        <v>0.222</v>
      </c>
      <c r="M17" s="160">
        <v>97.327532000000005</v>
      </c>
      <c r="N17" s="160">
        <v>42.838000000000001</v>
      </c>
      <c r="O17" s="158">
        <v>10.842000000000001</v>
      </c>
      <c r="P17" s="225">
        <f t="shared" si="1"/>
        <v>608.3618009999999</v>
      </c>
    </row>
    <row r="18" spans="1:19" s="107" customFormat="1" ht="12" customHeight="1" x14ac:dyDescent="0.2">
      <c r="A18" s="155" t="s">
        <v>3</v>
      </c>
      <c r="B18" s="160">
        <v>0</v>
      </c>
      <c r="C18" s="160">
        <v>0</v>
      </c>
      <c r="D18" s="160">
        <v>0</v>
      </c>
      <c r="E18" s="160">
        <v>0</v>
      </c>
      <c r="F18" s="160">
        <v>0</v>
      </c>
      <c r="G18" s="160">
        <v>0</v>
      </c>
      <c r="H18" s="160">
        <v>0</v>
      </c>
      <c r="I18" s="160">
        <v>0</v>
      </c>
      <c r="J18" s="160">
        <v>0</v>
      </c>
      <c r="K18" s="160">
        <v>0</v>
      </c>
      <c r="L18" s="160">
        <v>0</v>
      </c>
      <c r="M18" s="160">
        <v>0</v>
      </c>
      <c r="N18" s="160">
        <v>0</v>
      </c>
      <c r="O18" s="158">
        <v>0</v>
      </c>
      <c r="P18" s="225">
        <f t="shared" si="1"/>
        <v>0</v>
      </c>
    </row>
    <row r="19" spans="1:19" s="107" customFormat="1" ht="12" customHeight="1" x14ac:dyDescent="0.2">
      <c r="A19" s="155" t="s">
        <v>32</v>
      </c>
      <c r="B19" s="160">
        <v>0.22255</v>
      </c>
      <c r="C19" s="160">
        <v>0.25245100000000004</v>
      </c>
      <c r="D19" s="160">
        <v>0</v>
      </c>
      <c r="E19" s="160">
        <v>0</v>
      </c>
      <c r="F19" s="160">
        <v>2.1000000000000001E-2</v>
      </c>
      <c r="G19" s="160">
        <v>4.3499999999999997E-2</v>
      </c>
      <c r="H19" s="160">
        <v>0.14538999999999999</v>
      </c>
      <c r="I19" s="160">
        <v>1.1150799999999998</v>
      </c>
      <c r="J19" s="160">
        <v>12.975506999999999</v>
      </c>
      <c r="K19" s="160">
        <v>0.11532300000000001</v>
      </c>
      <c r="L19" s="160">
        <v>0.26556000000000002</v>
      </c>
      <c r="M19" s="160">
        <v>0.42519999999999997</v>
      </c>
      <c r="N19" s="160">
        <v>0.27564699999999998</v>
      </c>
      <c r="O19" s="158">
        <v>0.24257999999999999</v>
      </c>
      <c r="P19" s="225">
        <f t="shared" si="1"/>
        <v>16.099787999999997</v>
      </c>
    </row>
    <row r="20" spans="1:19" s="107" customFormat="1" ht="12" customHeight="1" x14ac:dyDescent="0.2">
      <c r="A20" s="169" t="s">
        <v>31</v>
      </c>
      <c r="B20" s="156">
        <v>476.05449900000002</v>
      </c>
      <c r="C20" s="156">
        <v>100.54233600000001</v>
      </c>
      <c r="D20" s="156">
        <v>402.686734</v>
      </c>
      <c r="E20" s="156">
        <v>191.00424900000004</v>
      </c>
      <c r="F20" s="156">
        <v>86.219437000000056</v>
      </c>
      <c r="G20" s="156">
        <v>169.03232999999997</v>
      </c>
      <c r="H20" s="156">
        <v>213.89814101737167</v>
      </c>
      <c r="I20" s="156">
        <v>390.94682300000011</v>
      </c>
      <c r="J20" s="156">
        <v>159.00505000000004</v>
      </c>
      <c r="K20" s="156">
        <v>66.171213000000023</v>
      </c>
      <c r="L20" s="156">
        <v>105.88409799999995</v>
      </c>
      <c r="M20" s="156">
        <v>953.95191770207805</v>
      </c>
      <c r="N20" s="156">
        <v>213.988688</v>
      </c>
      <c r="O20" s="157">
        <v>205.1472011134739</v>
      </c>
      <c r="P20" s="225">
        <f t="shared" si="1"/>
        <v>3734.5327168329236</v>
      </c>
    </row>
    <row r="21" spans="1:19" s="5" customFormat="1" ht="11.25" x14ac:dyDescent="0.2">
      <c r="A21" s="25"/>
      <c r="P21" s="4" t="s">
        <v>78</v>
      </c>
    </row>
    <row r="22" spans="1:19" s="107" customFormat="1" x14ac:dyDescent="0.2">
      <c r="A22" s="64"/>
      <c r="B22" s="65"/>
      <c r="C22" s="65"/>
      <c r="D22" s="65"/>
      <c r="E22" s="65"/>
      <c r="F22" s="65"/>
      <c r="G22" s="65"/>
      <c r="H22" s="65"/>
      <c r="I22" s="65"/>
      <c r="J22" s="65"/>
      <c r="K22" s="65"/>
      <c r="L22" s="65"/>
      <c r="M22" s="65"/>
      <c r="N22" s="65"/>
      <c r="O22" s="65"/>
      <c r="P22" s="64"/>
    </row>
    <row r="23" spans="1:19" s="107" customFormat="1" x14ac:dyDescent="0.2">
      <c r="A23" s="64"/>
      <c r="B23" s="65"/>
      <c r="C23" s="65"/>
      <c r="D23" s="65"/>
      <c r="E23" s="65"/>
      <c r="F23" s="65"/>
      <c r="G23" s="65"/>
      <c r="H23" s="65"/>
      <c r="I23" s="65"/>
      <c r="J23" s="65"/>
      <c r="K23" s="65"/>
      <c r="L23" s="65"/>
      <c r="M23" s="65"/>
      <c r="N23" s="65"/>
      <c r="O23" s="65"/>
      <c r="P23" s="65"/>
    </row>
    <row r="24" spans="1:19" s="107" customFormat="1" x14ac:dyDescent="0.2">
      <c r="A24" s="64"/>
      <c r="B24" s="65"/>
      <c r="C24" s="65"/>
      <c r="D24" s="65"/>
      <c r="E24" s="65"/>
      <c r="F24" s="65"/>
      <c r="G24" s="65"/>
      <c r="H24" s="65"/>
      <c r="I24" s="65"/>
      <c r="J24" s="65"/>
      <c r="K24" s="65"/>
      <c r="L24" s="65"/>
      <c r="M24" s="65"/>
      <c r="N24" s="65"/>
      <c r="O24" s="65"/>
      <c r="P24" s="65"/>
      <c r="Q24" s="66"/>
    </row>
    <row r="25" spans="1:19" s="107" customFormat="1" x14ac:dyDescent="0.2">
      <c r="A25" s="64"/>
      <c r="B25" s="65"/>
      <c r="C25" s="65"/>
      <c r="D25" s="65"/>
      <c r="E25" s="65"/>
      <c r="F25" s="65"/>
      <c r="G25" s="65"/>
      <c r="H25" s="65"/>
      <c r="I25" s="65"/>
      <c r="J25" s="65"/>
      <c r="K25" s="65"/>
      <c r="L25" s="65"/>
      <c r="M25" s="65"/>
      <c r="N25" s="65"/>
      <c r="O25" s="65"/>
      <c r="P25" s="65"/>
      <c r="Q25" s="66"/>
    </row>
    <row r="26" spans="1:19" s="107" customFormat="1" x14ac:dyDescent="0.2">
      <c r="A26" s="64"/>
      <c r="B26" s="65"/>
      <c r="C26" s="65"/>
      <c r="D26" s="65"/>
      <c r="E26" s="65"/>
      <c r="F26" s="65"/>
      <c r="G26" s="65"/>
      <c r="H26" s="65"/>
      <c r="I26" s="65"/>
      <c r="J26" s="65"/>
      <c r="K26" s="65"/>
      <c r="L26" s="65"/>
      <c r="M26" s="65"/>
      <c r="N26" s="65"/>
      <c r="O26" s="65"/>
      <c r="P26" s="65"/>
      <c r="S26" s="8"/>
    </row>
    <row r="27" spans="1:19" s="107" customFormat="1" x14ac:dyDescent="0.2">
      <c r="A27" s="64"/>
      <c r="B27" s="65"/>
      <c r="C27" s="65"/>
      <c r="D27" s="65"/>
      <c r="E27" s="65"/>
      <c r="F27" s="65"/>
      <c r="G27" s="65"/>
      <c r="H27" s="65"/>
      <c r="I27" s="65"/>
      <c r="J27" s="65"/>
      <c r="K27" s="65"/>
      <c r="L27" s="65"/>
      <c r="M27" s="65"/>
      <c r="N27" s="65"/>
      <c r="O27" s="65"/>
      <c r="P27" s="65"/>
    </row>
    <row r="28" spans="1:19" s="107" customFormat="1" x14ac:dyDescent="0.2">
      <c r="A28" s="64"/>
      <c r="B28" s="65"/>
      <c r="C28" s="65"/>
      <c r="D28" s="65"/>
      <c r="E28" s="65"/>
      <c r="F28" s="65"/>
      <c r="G28" s="65"/>
      <c r="H28" s="65"/>
      <c r="I28" s="65"/>
      <c r="J28" s="65"/>
      <c r="K28" s="65"/>
      <c r="L28" s="65"/>
      <c r="M28" s="65"/>
      <c r="N28" s="65"/>
      <c r="O28" s="65"/>
      <c r="P28" s="65"/>
    </row>
    <row r="29" spans="1:19" s="107" customFormat="1" x14ac:dyDescent="0.2">
      <c r="A29" s="64"/>
      <c r="B29" s="65"/>
      <c r="C29" s="65"/>
      <c r="D29" s="65"/>
      <c r="E29" s="65"/>
      <c r="F29" s="65"/>
      <c r="G29" s="65"/>
      <c r="H29" s="65"/>
      <c r="I29" s="65"/>
      <c r="J29" s="65"/>
      <c r="K29" s="65"/>
      <c r="L29" s="65"/>
      <c r="M29" s="65"/>
      <c r="N29" s="65"/>
      <c r="O29" s="65"/>
      <c r="P29" s="65"/>
    </row>
    <row r="30" spans="1:19" s="107" customFormat="1" x14ac:dyDescent="0.2">
      <c r="A30" s="64"/>
      <c r="B30" s="65"/>
      <c r="C30" s="65"/>
      <c r="D30" s="65"/>
      <c r="E30" s="65"/>
      <c r="F30" s="65"/>
      <c r="G30" s="65"/>
      <c r="H30" s="65"/>
      <c r="I30" s="65"/>
      <c r="J30" s="65"/>
      <c r="K30" s="65"/>
      <c r="L30" s="65"/>
      <c r="M30" s="65"/>
      <c r="N30" s="65"/>
      <c r="O30" s="65"/>
      <c r="P30" s="65"/>
    </row>
    <row r="31" spans="1:19" s="107" customFormat="1" x14ac:dyDescent="0.2">
      <c r="A31" s="64"/>
      <c r="B31" s="65"/>
      <c r="C31" s="65"/>
      <c r="D31" s="65"/>
      <c r="E31" s="65"/>
      <c r="F31" s="65"/>
      <c r="G31" s="65"/>
      <c r="H31" s="65"/>
      <c r="I31" s="65"/>
      <c r="J31" s="65"/>
      <c r="K31" s="65"/>
      <c r="L31" s="65"/>
      <c r="M31" s="65"/>
      <c r="N31" s="65"/>
      <c r="O31" s="65"/>
      <c r="P31" s="65"/>
    </row>
    <row r="32" spans="1:19" s="107" customFormat="1" x14ac:dyDescent="0.2">
      <c r="A32" s="64"/>
      <c r="B32" s="65"/>
      <c r="C32" s="65"/>
      <c r="D32" s="65"/>
      <c r="E32" s="65"/>
      <c r="F32" s="65"/>
      <c r="G32" s="65"/>
      <c r="H32" s="65"/>
      <c r="I32" s="65"/>
      <c r="J32" s="65"/>
      <c r="K32" s="65"/>
      <c r="L32" s="65"/>
      <c r="M32" s="65"/>
      <c r="N32" s="65"/>
      <c r="O32" s="65"/>
      <c r="P32" s="65"/>
    </row>
    <row r="33" spans="1:16" s="107" customFormat="1" x14ac:dyDescent="0.2">
      <c r="A33" s="64"/>
      <c r="B33" s="65"/>
      <c r="C33" s="65"/>
      <c r="D33" s="65"/>
      <c r="E33" s="65"/>
      <c r="F33" s="65"/>
      <c r="G33" s="65"/>
      <c r="H33" s="65"/>
      <c r="I33" s="65"/>
      <c r="J33" s="65"/>
      <c r="K33" s="65"/>
      <c r="L33" s="65"/>
      <c r="M33" s="65"/>
      <c r="N33" s="65"/>
      <c r="O33" s="65"/>
      <c r="P33" s="65"/>
    </row>
    <row r="34" spans="1:16" s="107" customFormat="1" x14ac:dyDescent="0.2">
      <c r="A34" s="64"/>
      <c r="B34" s="65"/>
      <c r="C34" s="65"/>
      <c r="D34" s="65"/>
      <c r="E34" s="65"/>
      <c r="F34" s="65"/>
      <c r="G34" s="65"/>
      <c r="H34" s="65"/>
      <c r="I34" s="65"/>
      <c r="J34" s="65"/>
      <c r="K34" s="65"/>
      <c r="L34" s="65"/>
      <c r="M34" s="65"/>
      <c r="N34" s="65"/>
      <c r="O34" s="65"/>
      <c r="P34" s="65"/>
    </row>
    <row r="35" spans="1:16" s="107" customFormat="1" x14ac:dyDescent="0.2">
      <c r="A35" s="64"/>
      <c r="B35" s="65"/>
      <c r="C35" s="65"/>
      <c r="D35" s="65"/>
      <c r="E35" s="65"/>
      <c r="F35" s="65"/>
      <c r="G35" s="65"/>
      <c r="H35" s="65"/>
      <c r="I35" s="65"/>
      <c r="J35" s="65"/>
      <c r="K35" s="65"/>
      <c r="L35" s="65"/>
      <c r="M35" s="65"/>
      <c r="N35" s="65"/>
      <c r="O35" s="65"/>
      <c r="P35" s="65"/>
    </row>
    <row r="36" spans="1:16" s="107" customFormat="1" x14ac:dyDescent="0.2">
      <c r="A36" s="64"/>
      <c r="B36" s="65"/>
      <c r="C36" s="65"/>
      <c r="D36" s="65"/>
      <c r="E36" s="65"/>
      <c r="F36" s="65"/>
      <c r="G36" s="65"/>
      <c r="H36" s="65"/>
      <c r="I36" s="65"/>
      <c r="J36" s="65"/>
      <c r="K36" s="65"/>
      <c r="L36" s="65"/>
      <c r="M36" s="65"/>
      <c r="N36" s="65"/>
      <c r="O36" s="65"/>
      <c r="P36" s="65"/>
    </row>
    <row r="37" spans="1:16" s="107" customFormat="1" x14ac:dyDescent="0.2">
      <c r="A37" s="64"/>
      <c r="B37" s="65"/>
      <c r="C37" s="65"/>
      <c r="D37" s="65"/>
      <c r="E37" s="65"/>
      <c r="F37" s="65"/>
      <c r="G37" s="65"/>
      <c r="H37" s="65"/>
      <c r="I37" s="65"/>
      <c r="J37" s="65"/>
      <c r="K37" s="65"/>
      <c r="L37" s="65"/>
      <c r="M37" s="65"/>
      <c r="N37" s="65"/>
      <c r="O37" s="65"/>
      <c r="P37" s="65"/>
    </row>
    <row r="38" spans="1:16" s="107" customFormat="1" x14ac:dyDescent="0.2">
      <c r="A38" s="64"/>
      <c r="B38" s="65"/>
      <c r="C38" s="65"/>
      <c r="D38" s="65"/>
      <c r="E38" s="65"/>
      <c r="F38" s="65"/>
      <c r="G38" s="65"/>
      <c r="H38" s="65"/>
      <c r="I38" s="65"/>
      <c r="J38" s="65"/>
      <c r="K38" s="65"/>
      <c r="L38" s="65"/>
      <c r="M38" s="65"/>
      <c r="N38" s="65"/>
      <c r="O38" s="65"/>
      <c r="P38" s="65"/>
    </row>
    <row r="39" spans="1:16" s="107" customFormat="1" x14ac:dyDescent="0.2">
      <c r="A39" s="64"/>
      <c r="B39" s="65"/>
      <c r="C39" s="65"/>
      <c r="D39" s="65"/>
      <c r="E39" s="65"/>
      <c r="F39" s="65"/>
      <c r="G39" s="65"/>
      <c r="H39" s="65"/>
      <c r="I39" s="65"/>
      <c r="J39" s="65"/>
      <c r="K39" s="65"/>
      <c r="L39" s="65"/>
      <c r="M39" s="65"/>
      <c r="N39" s="65"/>
      <c r="O39" s="65"/>
      <c r="P39" s="65"/>
    </row>
    <row r="40" spans="1:16" s="107" customFormat="1" x14ac:dyDescent="0.2">
      <c r="A40" s="64"/>
      <c r="B40" s="65"/>
      <c r="C40" s="65"/>
      <c r="D40" s="65"/>
      <c r="E40" s="65"/>
      <c r="F40" s="65"/>
      <c r="G40" s="65"/>
      <c r="H40" s="65"/>
      <c r="I40" s="65"/>
      <c r="J40" s="65"/>
      <c r="K40" s="65"/>
      <c r="L40" s="65"/>
      <c r="M40" s="65"/>
      <c r="N40" s="65"/>
      <c r="O40" s="65"/>
      <c r="P40" s="65"/>
    </row>
    <row r="41" spans="1:16" s="107" customFormat="1" x14ac:dyDescent="0.2">
      <c r="A41" s="64"/>
      <c r="B41" s="65"/>
      <c r="C41" s="65"/>
      <c r="D41" s="65"/>
      <c r="E41" s="65"/>
      <c r="F41" s="65"/>
      <c r="G41" s="65"/>
      <c r="H41" s="65"/>
      <c r="I41" s="65"/>
      <c r="J41" s="65"/>
      <c r="K41" s="65"/>
      <c r="L41" s="65"/>
      <c r="M41" s="65"/>
      <c r="N41" s="65"/>
      <c r="O41" s="65"/>
      <c r="P41" s="65"/>
    </row>
    <row r="42" spans="1:16" s="107" customFormat="1" x14ac:dyDescent="0.2">
      <c r="A42" s="3"/>
      <c r="B42" s="3"/>
      <c r="C42" s="3"/>
      <c r="D42" s="3"/>
      <c r="E42" s="3"/>
      <c r="F42" s="3"/>
      <c r="G42" s="3"/>
      <c r="H42" s="3"/>
      <c r="I42" s="3"/>
      <c r="J42" s="3"/>
      <c r="K42" s="3"/>
      <c r="L42" s="3"/>
      <c r="M42" s="3"/>
      <c r="N42" s="3"/>
      <c r="O42" s="3"/>
      <c r="P42" s="3"/>
    </row>
    <row r="44" spans="1:16" x14ac:dyDescent="0.2">
      <c r="C44" s="67"/>
    </row>
    <row r="45" spans="1:16" x14ac:dyDescent="0.2">
      <c r="C45" s="67"/>
    </row>
    <row r="46" spans="1:16" x14ac:dyDescent="0.2">
      <c r="C46" s="6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zoomScaleNormal="100" zoomScaleSheetLayoutView="100" workbookViewId="0">
      <selection activeCell="M1" sqref="M1"/>
    </sheetView>
  </sheetViews>
  <sheetFormatPr defaultRowHeight="12" x14ac:dyDescent="0.2"/>
  <cols>
    <col min="1" max="1" width="31.28515625" style="7" customWidth="1"/>
    <col min="2" max="4" width="10.140625" style="7" customWidth="1"/>
    <col min="5" max="14" width="9.140625" style="7" customWidth="1"/>
    <col min="15" max="16384" width="9.140625" style="7"/>
  </cols>
  <sheetData>
    <row r="1" spans="1:14" s="107" customFormat="1" ht="15.75" x14ac:dyDescent="0.25">
      <c r="A1" s="166" t="s">
        <v>185</v>
      </c>
      <c r="B1" s="69"/>
      <c r="C1" s="69"/>
      <c r="D1" s="69"/>
      <c r="M1" s="268" t="str">
        <f>Titulní!A35</f>
        <v>II. čtvrtletí 2020</v>
      </c>
      <c r="N1" s="151"/>
    </row>
    <row r="2" spans="1:14" ht="6" customHeight="1" x14ac:dyDescent="0.2"/>
    <row r="3" spans="1:14" ht="12" customHeight="1" x14ac:dyDescent="0.2">
      <c r="A3" s="395"/>
      <c r="B3" s="386" t="s">
        <v>298</v>
      </c>
      <c r="C3" s="387"/>
      <c r="D3" s="396"/>
    </row>
    <row r="4" spans="1:14" x14ac:dyDescent="0.2">
      <c r="A4" s="395"/>
      <c r="B4" s="165" t="s">
        <v>11</v>
      </c>
      <c r="C4" s="164" t="s">
        <v>12</v>
      </c>
      <c r="D4" s="164" t="s">
        <v>13</v>
      </c>
    </row>
    <row r="5" spans="1:14" s="107" customFormat="1" ht="12.75" customHeight="1" x14ac:dyDescent="0.2">
      <c r="A5" s="394" t="s">
        <v>79</v>
      </c>
      <c r="B5" s="380">
        <f>+B6+C6+D6</f>
        <v>7628307.8070000019</v>
      </c>
      <c r="C5" s="381"/>
      <c r="D5" s="381"/>
    </row>
    <row r="6" spans="1:14" x14ac:dyDescent="0.2">
      <c r="A6" s="394"/>
      <c r="B6" s="218">
        <f>SUM(B7:B14)</f>
        <v>3446277.3780000005</v>
      </c>
      <c r="C6" s="219">
        <f>SUM(C7:C14)</f>
        <v>2726062.0070000007</v>
      </c>
      <c r="D6" s="219">
        <f>SUM(D7:D14)</f>
        <v>1455968.4219999998</v>
      </c>
    </row>
    <row r="7" spans="1:14" x14ac:dyDescent="0.2">
      <c r="A7" s="190" t="s">
        <v>67</v>
      </c>
      <c r="B7" s="171">
        <v>34501.490000000005</v>
      </c>
      <c r="C7" s="157">
        <v>29890.959999999999</v>
      </c>
      <c r="D7" s="157">
        <v>3348.6299999999997</v>
      </c>
      <c r="E7" s="11">
        <f>+SUM(B7:D7)/$B$5</f>
        <v>8.8802237290213203E-3</v>
      </c>
    </row>
    <row r="8" spans="1:14" x14ac:dyDescent="0.2">
      <c r="A8" s="190" t="s">
        <v>68</v>
      </c>
      <c r="B8" s="153">
        <v>643721.82900000003</v>
      </c>
      <c r="C8" s="170">
        <v>507279.826</v>
      </c>
      <c r="D8" s="158">
        <v>250684.08299999998</v>
      </c>
      <c r="E8" s="11">
        <f t="shared" ref="E8:E14" si="0">+SUM(B8:D8)/$B$5</f>
        <v>0.18374792594417388</v>
      </c>
    </row>
    <row r="9" spans="1:14" x14ac:dyDescent="0.2">
      <c r="A9" s="190" t="s">
        <v>69</v>
      </c>
      <c r="B9" s="153">
        <v>11824.447</v>
      </c>
      <c r="C9" s="170">
        <v>2572.48</v>
      </c>
      <c r="D9" s="158">
        <v>4840.08</v>
      </c>
      <c r="E9" s="11">
        <f t="shared" si="0"/>
        <v>2.52179218336568E-3</v>
      </c>
    </row>
    <row r="10" spans="1:14" x14ac:dyDescent="0.2">
      <c r="A10" s="190" t="s">
        <v>70</v>
      </c>
      <c r="B10" s="153">
        <v>255673.94899999999</v>
      </c>
      <c r="C10" s="170">
        <v>187166.59700000001</v>
      </c>
      <c r="D10" s="158">
        <v>135239.94500000001</v>
      </c>
      <c r="E10" s="11">
        <f t="shared" si="0"/>
        <v>7.5780960289716287E-2</v>
      </c>
      <c r="F10" s="70"/>
      <c r="G10" s="70"/>
      <c r="H10" s="70"/>
      <c r="I10" s="70"/>
      <c r="J10" s="70"/>
    </row>
    <row r="11" spans="1:14" x14ac:dyDescent="0.2">
      <c r="A11" s="162" t="s">
        <v>71</v>
      </c>
      <c r="B11" s="153">
        <v>2500452.6630000002</v>
      </c>
      <c r="C11" s="170">
        <v>1999104.1440000008</v>
      </c>
      <c r="D11" s="158">
        <v>1061855.6839999999</v>
      </c>
      <c r="E11" s="11">
        <f t="shared" si="0"/>
        <v>0.72904930316218408</v>
      </c>
      <c r="F11" s="70"/>
      <c r="G11" s="70"/>
      <c r="H11" s="70"/>
      <c r="I11" s="70"/>
      <c r="J11" s="70"/>
    </row>
    <row r="12" spans="1:14" x14ac:dyDescent="0.2">
      <c r="A12" s="162" t="s">
        <v>72</v>
      </c>
      <c r="B12" s="153">
        <v>103</v>
      </c>
      <c r="C12" s="170">
        <v>48</v>
      </c>
      <c r="D12" s="158">
        <v>0</v>
      </c>
      <c r="E12" s="11">
        <f t="shared" si="0"/>
        <v>1.9794691538461143E-5</v>
      </c>
      <c r="F12" s="70"/>
      <c r="G12" s="70"/>
      <c r="H12" s="70"/>
      <c r="I12" s="70"/>
      <c r="J12" s="70"/>
    </row>
    <row r="13" spans="1:14" x14ac:dyDescent="0.2">
      <c r="A13" s="162" t="s">
        <v>73</v>
      </c>
      <c r="B13" s="153">
        <v>0</v>
      </c>
      <c r="C13" s="170">
        <v>0</v>
      </c>
      <c r="D13" s="158">
        <v>0</v>
      </c>
      <c r="E13" s="11">
        <f t="shared" si="0"/>
        <v>0</v>
      </c>
      <c r="F13" s="70"/>
      <c r="G13" s="70"/>
      <c r="H13" s="70"/>
      <c r="I13" s="70"/>
      <c r="J13" s="70"/>
    </row>
    <row r="14" spans="1:14" x14ac:dyDescent="0.2">
      <c r="A14" s="162" t="s">
        <v>74</v>
      </c>
      <c r="B14" s="171">
        <v>0</v>
      </c>
      <c r="C14" s="157">
        <v>0</v>
      </c>
      <c r="D14" s="157">
        <v>0</v>
      </c>
      <c r="E14" s="11">
        <f t="shared" si="0"/>
        <v>0</v>
      </c>
      <c r="F14" s="70"/>
      <c r="G14" s="70"/>
      <c r="H14" s="70"/>
      <c r="I14" s="70"/>
      <c r="J14" s="70"/>
    </row>
    <row r="15" spans="1:14" s="107" customFormat="1" x14ac:dyDescent="0.2">
      <c r="A15" s="16"/>
      <c r="B15" s="8"/>
      <c r="C15" s="8"/>
      <c r="D15" s="4" t="s">
        <v>78</v>
      </c>
      <c r="E15" s="11"/>
      <c r="F15" s="70"/>
      <c r="G15" s="70"/>
      <c r="H15" s="70"/>
      <c r="I15" s="70"/>
      <c r="J15" s="70"/>
    </row>
    <row r="16" spans="1:14" s="107" customFormat="1" x14ac:dyDescent="0.2">
      <c r="A16" s="16"/>
      <c r="B16" s="8"/>
      <c r="C16" s="8"/>
      <c r="D16" s="4"/>
      <c r="E16" s="11"/>
      <c r="F16" s="70"/>
      <c r="G16" s="70"/>
      <c r="H16" s="70"/>
      <c r="I16" s="70"/>
      <c r="J16" s="70"/>
    </row>
    <row r="17" spans="1:16" s="107" customFormat="1" x14ac:dyDescent="0.2">
      <c r="A17" s="16"/>
      <c r="B17" s="8"/>
      <c r="C17" s="8"/>
      <c r="D17" s="4"/>
      <c r="E17" s="11"/>
      <c r="F17" s="70"/>
      <c r="G17" s="70"/>
      <c r="H17" s="70"/>
      <c r="I17" s="70"/>
      <c r="J17" s="70"/>
    </row>
    <row r="18" spans="1:16" s="107" customFormat="1" x14ac:dyDescent="0.2">
      <c r="A18" s="16"/>
      <c r="B18" s="8"/>
      <c r="C18" s="8"/>
      <c r="D18" s="4"/>
      <c r="E18" s="11"/>
      <c r="F18" s="70"/>
      <c r="G18" s="70"/>
      <c r="H18" s="70"/>
      <c r="I18" s="70"/>
      <c r="J18" s="70"/>
    </row>
    <row r="19" spans="1:16" s="107" customFormat="1" x14ac:dyDescent="0.2">
      <c r="A19" s="16"/>
      <c r="B19" s="8"/>
      <c r="C19" s="8"/>
      <c r="D19" s="8"/>
      <c r="E19" s="11"/>
      <c r="F19" s="70"/>
      <c r="G19" s="70"/>
      <c r="H19" s="70"/>
      <c r="I19" s="70"/>
      <c r="J19" s="70"/>
    </row>
    <row r="20" spans="1:16" s="107" customFormat="1" x14ac:dyDescent="0.2">
      <c r="A20" s="395"/>
      <c r="B20" s="386" t="s">
        <v>298</v>
      </c>
      <c r="C20" s="387"/>
      <c r="D20" s="396"/>
      <c r="E20" s="11"/>
      <c r="F20" s="70"/>
      <c r="G20" s="70"/>
      <c r="H20" s="70"/>
      <c r="I20" s="70"/>
      <c r="J20" s="70"/>
    </row>
    <row r="21" spans="1:16" s="107" customFormat="1" x14ac:dyDescent="0.2">
      <c r="A21" s="395"/>
      <c r="B21" s="165" t="str">
        <f>+B4</f>
        <v>Duben</v>
      </c>
      <c r="C21" s="164" t="str">
        <f>+C4</f>
        <v>Květen</v>
      </c>
      <c r="D21" s="164" t="str">
        <f>+D4</f>
        <v>Červen</v>
      </c>
      <c r="E21" s="11"/>
      <c r="F21" s="70"/>
      <c r="G21" s="70"/>
      <c r="H21" s="70"/>
      <c r="I21" s="70"/>
      <c r="J21" s="70"/>
    </row>
    <row r="22" spans="1:16" s="107" customFormat="1" ht="12.75" customHeight="1" x14ac:dyDescent="0.2">
      <c r="A22" s="394" t="s">
        <v>81</v>
      </c>
      <c r="B22" s="380">
        <f>+B23+C23+D23</f>
        <v>1529329.585</v>
      </c>
      <c r="C22" s="381"/>
      <c r="D22" s="381"/>
      <c r="E22" s="11"/>
      <c r="F22" s="70"/>
      <c r="G22" s="70"/>
      <c r="H22" s="70"/>
      <c r="I22" s="70"/>
      <c r="J22" s="70"/>
    </row>
    <row r="23" spans="1:16" x14ac:dyDescent="0.2">
      <c r="A23" s="394"/>
      <c r="B23" s="218">
        <f>SUM(B24:B30)</f>
        <v>609437.46099999989</v>
      </c>
      <c r="C23" s="219">
        <f>SUM(C24:C30)</f>
        <v>569538.60899999994</v>
      </c>
      <c r="D23" s="219">
        <f>SUM(D24:D30)</f>
        <v>350353.51500000001</v>
      </c>
    </row>
    <row r="24" spans="1:16" x14ac:dyDescent="0.2">
      <c r="A24" s="190" t="s">
        <v>20</v>
      </c>
      <c r="B24" s="171">
        <v>45894.176784313029</v>
      </c>
      <c r="C24" s="157">
        <v>49366.767999999996</v>
      </c>
      <c r="D24" s="157">
        <v>19868.495999999999</v>
      </c>
      <c r="E24" s="11">
        <f>+SUM(B24:D24)/$B$22</f>
        <v>7.5280987115876025E-2</v>
      </c>
      <c r="K24" s="70"/>
      <c r="L24" s="70"/>
      <c r="M24" s="70"/>
      <c r="N24" s="70"/>
      <c r="O24" s="70"/>
      <c r="P24" s="70"/>
    </row>
    <row r="25" spans="1:16" x14ac:dyDescent="0.2">
      <c r="A25" s="190" t="s">
        <v>44</v>
      </c>
      <c r="B25" s="153">
        <v>70153.899999999994</v>
      </c>
      <c r="C25" s="170">
        <v>68912.820000000007</v>
      </c>
      <c r="D25" s="158">
        <v>64595.05</v>
      </c>
      <c r="E25" s="11">
        <f t="shared" ref="E25:E30" si="1">+SUM(B25:D25)/$B$22</f>
        <v>0.1331706206415931</v>
      </c>
      <c r="K25" s="70"/>
      <c r="L25" s="70"/>
      <c r="M25" s="70"/>
      <c r="N25" s="70"/>
      <c r="O25" s="70"/>
      <c r="P25" s="70"/>
    </row>
    <row r="26" spans="1:16" x14ac:dyDescent="0.2">
      <c r="A26" s="190" t="s">
        <v>21</v>
      </c>
      <c r="B26" s="153">
        <v>0</v>
      </c>
      <c r="C26" s="170">
        <v>0</v>
      </c>
      <c r="D26" s="158">
        <v>0</v>
      </c>
      <c r="E26" s="11">
        <f t="shared" si="1"/>
        <v>0</v>
      </c>
      <c r="K26" s="70"/>
      <c r="L26" s="70"/>
      <c r="M26" s="70"/>
      <c r="N26" s="70"/>
      <c r="O26" s="70"/>
      <c r="P26" s="70"/>
    </row>
    <row r="27" spans="1:16" x14ac:dyDescent="0.2">
      <c r="A27" s="190" t="s">
        <v>22</v>
      </c>
      <c r="B27" s="153">
        <v>0</v>
      </c>
      <c r="C27" s="170">
        <v>0</v>
      </c>
      <c r="D27" s="158">
        <v>0</v>
      </c>
      <c r="E27" s="11">
        <f t="shared" si="1"/>
        <v>0</v>
      </c>
      <c r="K27" s="70"/>
      <c r="L27" s="70"/>
      <c r="M27" s="70"/>
      <c r="N27" s="70"/>
      <c r="O27" s="70"/>
      <c r="P27" s="70"/>
    </row>
    <row r="28" spans="1:16" x14ac:dyDescent="0.2">
      <c r="A28" s="162" t="s">
        <v>23</v>
      </c>
      <c r="B28" s="153">
        <v>0</v>
      </c>
      <c r="C28" s="170">
        <v>0</v>
      </c>
      <c r="D28" s="158">
        <v>0</v>
      </c>
      <c r="E28" s="11">
        <f t="shared" si="1"/>
        <v>0</v>
      </c>
    </row>
    <row r="29" spans="1:16" x14ac:dyDescent="0.2">
      <c r="A29" s="162" t="s">
        <v>24</v>
      </c>
      <c r="B29" s="153">
        <v>460678.78321568685</v>
      </c>
      <c r="C29" s="170">
        <v>425583.66899999994</v>
      </c>
      <c r="D29" s="158">
        <v>254304.50000000003</v>
      </c>
      <c r="E29" s="11">
        <f t="shared" si="1"/>
        <v>0.74579538864782169</v>
      </c>
    </row>
    <row r="30" spans="1:16" x14ac:dyDescent="0.2">
      <c r="A30" s="162" t="s">
        <v>121</v>
      </c>
      <c r="B30" s="171">
        <v>32710.601000000002</v>
      </c>
      <c r="C30" s="157">
        <v>25675.351999999999</v>
      </c>
      <c r="D30" s="157">
        <v>11585.469000000001</v>
      </c>
      <c r="E30" s="11">
        <f t="shared" si="1"/>
        <v>4.5753003594709123E-2</v>
      </c>
    </row>
    <row r="31" spans="1:16" s="107" customFormat="1" x14ac:dyDescent="0.2">
      <c r="A31" s="16"/>
      <c r="B31" s="8"/>
      <c r="C31" s="8"/>
      <c r="D31" s="4" t="s">
        <v>78</v>
      </c>
      <c r="E31" s="11"/>
    </row>
    <row r="32" spans="1:16" s="107" customFormat="1" x14ac:dyDescent="0.2">
      <c r="A32" s="16"/>
      <c r="B32" s="8"/>
      <c r="C32" s="8"/>
      <c r="D32" s="8"/>
      <c r="E32" s="11"/>
    </row>
    <row r="33" spans="1:20" s="107" customFormat="1" x14ac:dyDescent="0.2">
      <c r="A33" s="16"/>
      <c r="B33" s="8"/>
      <c r="C33" s="8"/>
      <c r="D33" s="8"/>
      <c r="E33" s="11"/>
    </row>
    <row r="34" spans="1:20" s="107" customFormat="1" x14ac:dyDescent="0.2">
      <c r="A34" s="16"/>
      <c r="B34" s="8"/>
      <c r="C34" s="8"/>
      <c r="D34" s="8"/>
      <c r="E34" s="11"/>
    </row>
    <row r="35" spans="1:20" s="107" customFormat="1" x14ac:dyDescent="0.2">
      <c r="A35" s="395"/>
      <c r="B35" s="386" t="s">
        <v>298</v>
      </c>
      <c r="C35" s="387"/>
      <c r="D35" s="396"/>
      <c r="E35" s="11"/>
    </row>
    <row r="36" spans="1:20" s="107" customFormat="1" x14ac:dyDescent="0.2">
      <c r="A36" s="395"/>
      <c r="B36" s="165" t="str">
        <f>+B21</f>
        <v>Duben</v>
      </c>
      <c r="C36" s="164" t="str">
        <f>+C21</f>
        <v>Květen</v>
      </c>
      <c r="D36" s="164" t="str">
        <f>+D21</f>
        <v>Červen</v>
      </c>
      <c r="E36" s="11"/>
    </row>
    <row r="37" spans="1:20" s="107" customFormat="1" ht="12.75" customHeight="1" x14ac:dyDescent="0.2">
      <c r="A37" s="394" t="s">
        <v>80</v>
      </c>
      <c r="B37" s="380">
        <f>+B38+C38+D38</f>
        <v>117871.91100000001</v>
      </c>
      <c r="C37" s="381"/>
      <c r="D37" s="381"/>
      <c r="E37" s="11"/>
    </row>
    <row r="38" spans="1:20" x14ac:dyDescent="0.2">
      <c r="A38" s="394"/>
      <c r="B38" s="218">
        <f>SUM(B39:B41)</f>
        <v>43832.320000000007</v>
      </c>
      <c r="C38" s="219">
        <f>SUM(C39:C41)</f>
        <v>42020.176999999989</v>
      </c>
      <c r="D38" s="219">
        <f>SUM(D39:D41)</f>
        <v>32019.414000000004</v>
      </c>
      <c r="E38" s="70"/>
      <c r="F38" s="70"/>
      <c r="G38" s="70"/>
      <c r="H38" s="70"/>
      <c r="I38" s="70"/>
      <c r="J38" s="70"/>
    </row>
    <row r="39" spans="1:20" x14ac:dyDescent="0.2">
      <c r="A39" s="190" t="s">
        <v>27</v>
      </c>
      <c r="B39" s="171">
        <v>4076.5749999999998</v>
      </c>
      <c r="C39" s="157">
        <v>3944.9850000000001</v>
      </c>
      <c r="D39" s="157">
        <v>3562.3450000000003</v>
      </c>
      <c r="E39" s="96">
        <f>+SUM(B39:D39)/$B$37</f>
        <v>9.8275364348678437E-2</v>
      </c>
      <c r="F39" s="70"/>
      <c r="G39" s="70"/>
      <c r="H39" s="70"/>
      <c r="I39" s="70"/>
      <c r="J39" s="70"/>
    </row>
    <row r="40" spans="1:20" x14ac:dyDescent="0.2">
      <c r="A40" s="162" t="s">
        <v>28</v>
      </c>
      <c r="B40" s="153">
        <v>340.36799999999999</v>
      </c>
      <c r="C40" s="170">
        <v>285.12099999999998</v>
      </c>
      <c r="D40" s="158">
        <v>202.40899999999999</v>
      </c>
      <c r="E40" s="96">
        <f>+SUM(B40:D40)/$B$37</f>
        <v>7.0237089818625236E-3</v>
      </c>
      <c r="F40" s="70"/>
      <c r="G40" s="70"/>
      <c r="H40" s="70"/>
      <c r="I40" s="70"/>
      <c r="J40" s="70"/>
    </row>
    <row r="41" spans="1:20" x14ac:dyDescent="0.2">
      <c r="A41" s="162" t="s">
        <v>29</v>
      </c>
      <c r="B41" s="171">
        <v>39415.377000000008</v>
      </c>
      <c r="C41" s="157">
        <v>37790.070999999989</v>
      </c>
      <c r="D41" s="157">
        <v>28254.660000000003</v>
      </c>
      <c r="E41" s="96">
        <f>+SUM(B41:D41)/$B$37</f>
        <v>0.894700926669459</v>
      </c>
      <c r="F41" s="70"/>
      <c r="G41" s="70"/>
      <c r="H41" s="70"/>
      <c r="I41" s="70"/>
      <c r="J41" s="70"/>
    </row>
    <row r="42" spans="1:20" x14ac:dyDescent="0.2">
      <c r="A42" s="25"/>
      <c r="B42" s="5"/>
      <c r="C42" s="5"/>
      <c r="D42" s="4" t="s">
        <v>78</v>
      </c>
      <c r="E42" s="5"/>
      <c r="F42" s="5"/>
      <c r="G42" s="5"/>
      <c r="H42" s="5"/>
      <c r="I42" s="5"/>
      <c r="J42" s="5"/>
      <c r="K42" s="5"/>
      <c r="L42" s="5"/>
      <c r="M42" s="5"/>
      <c r="O42" s="71"/>
      <c r="P42" s="71"/>
      <c r="Q42" s="71"/>
      <c r="R42" s="71"/>
      <c r="S42" s="71"/>
      <c r="T42" s="71"/>
    </row>
    <row r="43" spans="1:20" x14ac:dyDescent="0.2">
      <c r="A43" s="10"/>
      <c r="B43" s="10"/>
      <c r="C43" s="10"/>
      <c r="D43" s="10"/>
      <c r="E43" s="10"/>
      <c r="F43" s="10"/>
      <c r="G43" s="10"/>
      <c r="H43" s="10"/>
      <c r="I43" s="10"/>
      <c r="J43" s="10"/>
    </row>
    <row r="44" spans="1:20" x14ac:dyDescent="0.2">
      <c r="A44" s="10"/>
      <c r="B44" s="10"/>
      <c r="C44" s="10"/>
      <c r="D44" s="10"/>
      <c r="E44" s="10"/>
      <c r="F44" s="10"/>
      <c r="G44" s="10"/>
      <c r="H44" s="10"/>
      <c r="I44" s="10"/>
      <c r="J44" s="10"/>
    </row>
    <row r="45" spans="1:20" x14ac:dyDescent="0.2">
      <c r="A45" s="10"/>
      <c r="B45" s="10"/>
      <c r="C45" s="10"/>
      <c r="D45" s="10"/>
      <c r="E45" s="10"/>
      <c r="F45" s="10"/>
      <c r="G45" s="10"/>
      <c r="H45" s="10"/>
      <c r="I45" s="10"/>
      <c r="J45" s="10"/>
    </row>
    <row r="46" spans="1:20" x14ac:dyDescent="0.2">
      <c r="A46" s="10"/>
      <c r="B46" s="10"/>
      <c r="C46" s="10"/>
      <c r="D46" s="10"/>
      <c r="E46" s="10"/>
      <c r="F46" s="10"/>
      <c r="G46" s="10"/>
      <c r="H46" s="10"/>
      <c r="I46" s="10"/>
      <c r="J46" s="10"/>
    </row>
    <row r="47" spans="1:20" x14ac:dyDescent="0.2">
      <c r="A47" s="10"/>
      <c r="B47" s="10"/>
      <c r="C47" s="10"/>
      <c r="D47" s="10"/>
      <c r="E47" s="10"/>
      <c r="F47" s="10"/>
      <c r="G47" s="10"/>
      <c r="H47" s="10"/>
      <c r="I47" s="10"/>
      <c r="J47" s="10"/>
    </row>
    <row r="48" spans="1:20" x14ac:dyDescent="0.2">
      <c r="A48" s="10"/>
      <c r="B48" s="10"/>
      <c r="C48" s="10"/>
      <c r="D48" s="10"/>
      <c r="E48" s="10"/>
      <c r="F48" s="10"/>
      <c r="G48" s="10"/>
      <c r="H48" s="10"/>
      <c r="I48" s="10"/>
      <c r="J48" s="10"/>
    </row>
    <row r="49" spans="1:10" x14ac:dyDescent="0.2">
      <c r="A49" s="10"/>
      <c r="B49" s="10"/>
      <c r="C49" s="10"/>
      <c r="D49" s="10"/>
      <c r="E49" s="10"/>
      <c r="F49" s="10"/>
      <c r="G49" s="10"/>
      <c r="H49" s="10"/>
      <c r="I49" s="10"/>
      <c r="J49" s="10"/>
    </row>
    <row r="50" spans="1:10" x14ac:dyDescent="0.2">
      <c r="A50" s="10"/>
      <c r="B50" s="10"/>
      <c r="C50" s="10"/>
      <c r="D50" s="10"/>
      <c r="E50" s="10"/>
      <c r="F50" s="10"/>
      <c r="G50" s="10"/>
      <c r="H50" s="10"/>
      <c r="I50" s="10"/>
      <c r="J50" s="10"/>
    </row>
    <row r="51" spans="1:10" x14ac:dyDescent="0.2">
      <c r="A51" s="70"/>
      <c r="B51" s="70"/>
      <c r="C51" s="70"/>
      <c r="D51" s="70"/>
      <c r="E51" s="70"/>
      <c r="F51" s="70"/>
      <c r="G51" s="70"/>
      <c r="H51" s="70"/>
      <c r="I51" s="70"/>
      <c r="J51" s="70"/>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46"/>
  <sheetViews>
    <sheetView showGridLines="0" workbookViewId="0"/>
  </sheetViews>
  <sheetFormatPr defaultRowHeight="12" x14ac:dyDescent="0.2"/>
  <cols>
    <col min="1" max="1" width="24" style="7" customWidth="1"/>
    <col min="2" max="13" width="10" style="7" customWidth="1"/>
    <col min="14" max="14" width="9.140625" style="7" customWidth="1"/>
    <col min="15" max="16384" width="9.140625" style="7"/>
  </cols>
  <sheetData>
    <row r="1" spans="1:13" ht="20.25" x14ac:dyDescent="0.35">
      <c r="A1" s="108" t="s">
        <v>213</v>
      </c>
      <c r="B1" s="107"/>
      <c r="C1" s="107"/>
      <c r="D1" s="107"/>
      <c r="E1" s="107"/>
      <c r="F1" s="107"/>
      <c r="G1" s="107"/>
      <c r="H1" s="107"/>
      <c r="I1" s="107"/>
      <c r="J1" s="107"/>
      <c r="K1" s="107"/>
      <c r="L1" s="107"/>
      <c r="M1" s="151" t="str">
        <f>Titulní!A35</f>
        <v>II. čtvrtletí 2020</v>
      </c>
    </row>
    <row r="2" spans="1:13" ht="6" customHeight="1" x14ac:dyDescent="0.2">
      <c r="A2" s="107"/>
      <c r="B2" s="107"/>
      <c r="C2" s="107"/>
      <c r="D2" s="107"/>
      <c r="E2" s="107"/>
      <c r="F2" s="107"/>
      <c r="G2" s="107"/>
      <c r="H2" s="107"/>
      <c r="I2" s="107"/>
      <c r="J2" s="107"/>
      <c r="K2" s="107"/>
      <c r="L2" s="107"/>
      <c r="M2" s="107"/>
    </row>
    <row r="3" spans="1:13" x14ac:dyDescent="0.2">
      <c r="A3" s="375"/>
      <c r="B3" s="386" t="s">
        <v>45</v>
      </c>
      <c r="C3" s="387"/>
      <c r="D3" s="388"/>
      <c r="E3" s="386" t="s">
        <v>46</v>
      </c>
      <c r="F3" s="387"/>
      <c r="G3" s="388"/>
      <c r="H3" s="386" t="s">
        <v>47</v>
      </c>
      <c r="I3" s="387"/>
      <c r="J3" s="388"/>
      <c r="K3" s="386" t="s">
        <v>48</v>
      </c>
      <c r="L3" s="387"/>
      <c r="M3" s="396"/>
    </row>
    <row r="4" spans="1:13" x14ac:dyDescent="0.2">
      <c r="A4" s="391"/>
      <c r="B4" s="191" t="s">
        <v>8</v>
      </c>
      <c r="C4" s="192" t="s">
        <v>9</v>
      </c>
      <c r="D4" s="193" t="s">
        <v>10</v>
      </c>
      <c r="E4" s="191" t="s">
        <v>11</v>
      </c>
      <c r="F4" s="192" t="s">
        <v>12</v>
      </c>
      <c r="G4" s="193" t="s">
        <v>13</v>
      </c>
      <c r="H4" s="191" t="s">
        <v>14</v>
      </c>
      <c r="I4" s="192" t="s">
        <v>15</v>
      </c>
      <c r="J4" s="193" t="s">
        <v>16</v>
      </c>
      <c r="K4" s="191" t="s">
        <v>17</v>
      </c>
      <c r="L4" s="192" t="s">
        <v>18</v>
      </c>
      <c r="M4" s="192" t="s">
        <v>19</v>
      </c>
    </row>
    <row r="5" spans="1:13" x14ac:dyDescent="0.2">
      <c r="A5" s="397" t="s">
        <v>163</v>
      </c>
      <c r="B5" s="399">
        <f>D6</f>
        <v>40328.986499999992</v>
      </c>
      <c r="C5" s="400"/>
      <c r="D5" s="401"/>
      <c r="E5" s="399">
        <f>G6</f>
        <v>40297.895499999991</v>
      </c>
      <c r="F5" s="400"/>
      <c r="G5" s="401"/>
      <c r="H5" s="402">
        <f>J6</f>
        <v>0</v>
      </c>
      <c r="I5" s="403"/>
      <c r="J5" s="404"/>
      <c r="K5" s="402">
        <f>M6</f>
        <v>0</v>
      </c>
      <c r="L5" s="403"/>
      <c r="M5" s="403"/>
    </row>
    <row r="6" spans="1:13" x14ac:dyDescent="0.2">
      <c r="A6" s="398"/>
      <c r="B6" s="218">
        <f>SUM(B7:B20)</f>
        <v>40375.085499999986</v>
      </c>
      <c r="C6" s="219">
        <f t="shared" ref="C6:M6" si="0">SUM(C7:C20)</f>
        <v>40347.708499999993</v>
      </c>
      <c r="D6" s="220">
        <f t="shared" si="0"/>
        <v>40328.986499999992</v>
      </c>
      <c r="E6" s="218">
        <f t="shared" si="0"/>
        <v>40324.4735</v>
      </c>
      <c r="F6" s="219">
        <f t="shared" si="0"/>
        <v>40310.629499999988</v>
      </c>
      <c r="G6" s="220">
        <f t="shared" si="0"/>
        <v>40297.895499999991</v>
      </c>
      <c r="H6" s="221">
        <f t="shared" si="0"/>
        <v>0</v>
      </c>
      <c r="I6" s="222">
        <f t="shared" si="0"/>
        <v>0</v>
      </c>
      <c r="J6" s="223">
        <f t="shared" si="0"/>
        <v>0</v>
      </c>
      <c r="K6" s="221">
        <f t="shared" si="0"/>
        <v>0</v>
      </c>
      <c r="L6" s="222">
        <f t="shared" si="0"/>
        <v>0</v>
      </c>
      <c r="M6" s="222">
        <f t="shared" si="0"/>
        <v>0</v>
      </c>
    </row>
    <row r="7" spans="1:13" x14ac:dyDescent="0.2">
      <c r="A7" s="162" t="s">
        <v>132</v>
      </c>
      <c r="B7" s="157">
        <v>2104.6369999999988</v>
      </c>
      <c r="C7" s="157">
        <v>2107.7969999999987</v>
      </c>
      <c r="D7" s="157">
        <v>2107.7969999999987</v>
      </c>
      <c r="E7" s="171">
        <v>2097.5699999999988</v>
      </c>
      <c r="F7" s="157">
        <v>2097.5699999999988</v>
      </c>
      <c r="G7" s="154">
        <v>2084.829999999999</v>
      </c>
      <c r="H7" s="146">
        <v>0</v>
      </c>
      <c r="I7" s="145">
        <v>0</v>
      </c>
      <c r="J7" s="144">
        <v>0</v>
      </c>
      <c r="K7" s="145">
        <v>0</v>
      </c>
      <c r="L7" s="145">
        <v>0</v>
      </c>
      <c r="M7" s="145">
        <v>0</v>
      </c>
    </row>
    <row r="8" spans="1:13" x14ac:dyDescent="0.2">
      <c r="A8" s="162" t="s">
        <v>159</v>
      </c>
      <c r="B8" s="194">
        <v>2218.2910000000011</v>
      </c>
      <c r="C8" s="150">
        <v>2218.2910000000011</v>
      </c>
      <c r="D8" s="195">
        <v>2218.2890000000011</v>
      </c>
      <c r="E8" s="152">
        <v>2215.4240000000009</v>
      </c>
      <c r="F8" s="150">
        <v>2215.4240000000009</v>
      </c>
      <c r="G8" s="175">
        <v>2215.4250000000006</v>
      </c>
      <c r="H8" s="143">
        <v>0</v>
      </c>
      <c r="I8" s="142">
        <v>0</v>
      </c>
      <c r="J8" s="141">
        <v>0</v>
      </c>
      <c r="K8" s="196">
        <v>0</v>
      </c>
      <c r="L8" s="142">
        <v>0</v>
      </c>
      <c r="M8" s="197">
        <v>0</v>
      </c>
    </row>
    <row r="9" spans="1:13" x14ac:dyDescent="0.2">
      <c r="A9" s="162" t="s">
        <v>160</v>
      </c>
      <c r="B9" s="189">
        <v>1932.6029999999996</v>
      </c>
      <c r="C9" s="170">
        <v>1932.5959999999993</v>
      </c>
      <c r="D9" s="158">
        <v>1932.5989999999993</v>
      </c>
      <c r="E9" s="153">
        <v>1934.5469999999991</v>
      </c>
      <c r="F9" s="170">
        <v>1932.234999999999</v>
      </c>
      <c r="G9" s="172">
        <v>1932.678999999999</v>
      </c>
      <c r="H9" s="140">
        <v>0</v>
      </c>
      <c r="I9" s="139">
        <v>0</v>
      </c>
      <c r="J9" s="138">
        <v>0</v>
      </c>
      <c r="K9" s="198">
        <v>0</v>
      </c>
      <c r="L9" s="139">
        <v>0</v>
      </c>
      <c r="M9" s="199">
        <v>0</v>
      </c>
    </row>
    <row r="10" spans="1:13" x14ac:dyDescent="0.2">
      <c r="A10" s="162" t="s">
        <v>161</v>
      </c>
      <c r="B10" s="189">
        <v>2871.8959999999997</v>
      </c>
      <c r="C10" s="170">
        <v>2871.8969999999999</v>
      </c>
      <c r="D10" s="158">
        <v>2871.7370000000001</v>
      </c>
      <c r="E10" s="153">
        <v>2869.4019999999996</v>
      </c>
      <c r="F10" s="170">
        <v>2869.4029999999998</v>
      </c>
      <c r="G10" s="172">
        <v>2869.4019999999996</v>
      </c>
      <c r="H10" s="140">
        <v>0</v>
      </c>
      <c r="I10" s="139">
        <v>0</v>
      </c>
      <c r="J10" s="138">
        <v>0</v>
      </c>
      <c r="K10" s="198">
        <v>0</v>
      </c>
      <c r="L10" s="139">
        <v>0</v>
      </c>
      <c r="M10" s="199">
        <v>0</v>
      </c>
    </row>
    <row r="11" spans="1:13" x14ac:dyDescent="0.2">
      <c r="A11" s="162" t="s">
        <v>133</v>
      </c>
      <c r="B11" s="189">
        <v>602.40500000000031</v>
      </c>
      <c r="C11" s="170">
        <v>607.82100000000037</v>
      </c>
      <c r="D11" s="158">
        <v>607.82100000000037</v>
      </c>
      <c r="E11" s="153">
        <v>604.63800000000037</v>
      </c>
      <c r="F11" s="170">
        <v>604.5930000000003</v>
      </c>
      <c r="G11" s="172">
        <v>604.21700000000033</v>
      </c>
      <c r="H11" s="140">
        <v>0</v>
      </c>
      <c r="I11" s="139">
        <v>0</v>
      </c>
      <c r="J11" s="138">
        <v>0</v>
      </c>
      <c r="K11" s="198">
        <v>0</v>
      </c>
      <c r="L11" s="139">
        <v>0</v>
      </c>
      <c r="M11" s="199">
        <v>0</v>
      </c>
    </row>
    <row r="12" spans="1:13" x14ac:dyDescent="0.2">
      <c r="A12" s="162" t="s">
        <v>150</v>
      </c>
      <c r="B12" s="189">
        <v>1028.2255</v>
      </c>
      <c r="C12" s="170">
        <v>1028.2255</v>
      </c>
      <c r="D12" s="158">
        <v>1028.2255</v>
      </c>
      <c r="E12" s="153">
        <v>1027.8654999999999</v>
      </c>
      <c r="F12" s="170">
        <v>1027.8654999999999</v>
      </c>
      <c r="G12" s="172">
        <v>1027.8654999999999</v>
      </c>
      <c r="H12" s="140">
        <v>0</v>
      </c>
      <c r="I12" s="139">
        <v>0</v>
      </c>
      <c r="J12" s="138">
        <v>0</v>
      </c>
      <c r="K12" s="198">
        <v>0</v>
      </c>
      <c r="L12" s="139">
        <v>0</v>
      </c>
      <c r="M12" s="199">
        <v>0</v>
      </c>
    </row>
    <row r="13" spans="1:13" x14ac:dyDescent="0.2">
      <c r="A13" s="162" t="s">
        <v>151</v>
      </c>
      <c r="B13" s="189">
        <v>569.85400000000061</v>
      </c>
      <c r="C13" s="170">
        <v>569.85400000000061</v>
      </c>
      <c r="D13" s="158">
        <v>569.85400000000061</v>
      </c>
      <c r="E13" s="153">
        <v>581.73400000000049</v>
      </c>
      <c r="F13" s="170">
        <v>581.73400000000049</v>
      </c>
      <c r="G13" s="172">
        <v>581.73400000000049</v>
      </c>
      <c r="H13" s="140">
        <v>0</v>
      </c>
      <c r="I13" s="139">
        <v>0</v>
      </c>
      <c r="J13" s="138">
        <v>0</v>
      </c>
      <c r="K13" s="198">
        <v>0</v>
      </c>
      <c r="L13" s="139">
        <v>0</v>
      </c>
      <c r="M13" s="199">
        <v>0</v>
      </c>
    </row>
    <row r="14" spans="1:13" x14ac:dyDescent="0.2">
      <c r="A14" s="162" t="s">
        <v>152</v>
      </c>
      <c r="B14" s="189">
        <v>6636.3539999999966</v>
      </c>
      <c r="C14" s="170">
        <v>6636.3519999999971</v>
      </c>
      <c r="D14" s="158">
        <v>6623.1889999999976</v>
      </c>
      <c r="E14" s="153">
        <v>6621.0749999999971</v>
      </c>
      <c r="F14" s="170">
        <v>6619.5909999999967</v>
      </c>
      <c r="G14" s="172">
        <v>6619.5909999999967</v>
      </c>
      <c r="H14" s="140">
        <v>0</v>
      </c>
      <c r="I14" s="139">
        <v>0</v>
      </c>
      <c r="J14" s="138">
        <v>0</v>
      </c>
      <c r="K14" s="198">
        <v>0</v>
      </c>
      <c r="L14" s="139">
        <v>0</v>
      </c>
      <c r="M14" s="199">
        <v>0</v>
      </c>
    </row>
    <row r="15" spans="1:13" x14ac:dyDescent="0.2">
      <c r="A15" s="162" t="s">
        <v>153</v>
      </c>
      <c r="B15" s="189">
        <v>1284.9050000000002</v>
      </c>
      <c r="C15" s="170">
        <v>1282.9680000000001</v>
      </c>
      <c r="D15" s="158">
        <v>1277.5680000000002</v>
      </c>
      <c r="E15" s="153">
        <v>1283.2890000000004</v>
      </c>
      <c r="F15" s="170">
        <v>1281.4290000000003</v>
      </c>
      <c r="G15" s="172">
        <v>1281.4290000000003</v>
      </c>
      <c r="H15" s="140">
        <v>0</v>
      </c>
      <c r="I15" s="139">
        <v>0</v>
      </c>
      <c r="J15" s="138">
        <v>0</v>
      </c>
      <c r="K15" s="198">
        <v>0</v>
      </c>
      <c r="L15" s="139">
        <v>0</v>
      </c>
      <c r="M15" s="199">
        <v>0</v>
      </c>
    </row>
    <row r="16" spans="1:13" x14ac:dyDescent="0.2">
      <c r="A16" s="162" t="s">
        <v>154</v>
      </c>
      <c r="B16" s="189">
        <v>3647.0189999999989</v>
      </c>
      <c r="C16" s="170">
        <v>3647.0189999999989</v>
      </c>
      <c r="D16" s="158">
        <v>3647.0189999999989</v>
      </c>
      <c r="E16" s="153">
        <v>3637.838999999999</v>
      </c>
      <c r="F16" s="170">
        <v>3637.838999999999</v>
      </c>
      <c r="G16" s="172">
        <v>3637.838999999999</v>
      </c>
      <c r="H16" s="140">
        <v>0</v>
      </c>
      <c r="I16" s="139">
        <v>0</v>
      </c>
      <c r="J16" s="138">
        <v>0</v>
      </c>
      <c r="K16" s="198">
        <v>0</v>
      </c>
      <c r="L16" s="139">
        <v>0</v>
      </c>
      <c r="M16" s="199">
        <v>0</v>
      </c>
    </row>
    <row r="17" spans="1:13" x14ac:dyDescent="0.2">
      <c r="A17" s="162" t="s">
        <v>155</v>
      </c>
      <c r="B17" s="189">
        <v>1166.1759999999995</v>
      </c>
      <c r="C17" s="170">
        <v>1166.1309999999996</v>
      </c>
      <c r="D17" s="158">
        <v>1166.1309999999996</v>
      </c>
      <c r="E17" s="153">
        <v>1166.1139999999996</v>
      </c>
      <c r="F17" s="170">
        <v>1166.1139999999996</v>
      </c>
      <c r="G17" s="172">
        <v>1166.1139999999996</v>
      </c>
      <c r="H17" s="140">
        <v>0</v>
      </c>
      <c r="I17" s="139">
        <v>0</v>
      </c>
      <c r="J17" s="138">
        <v>0</v>
      </c>
      <c r="K17" s="198">
        <v>0</v>
      </c>
      <c r="L17" s="139">
        <v>0</v>
      </c>
      <c r="M17" s="199">
        <v>0</v>
      </c>
    </row>
    <row r="18" spans="1:13" x14ac:dyDescent="0.2">
      <c r="A18" s="162" t="s">
        <v>156</v>
      </c>
      <c r="B18" s="189">
        <v>4395.8120000000008</v>
      </c>
      <c r="C18" s="170">
        <v>4365.7590000000018</v>
      </c>
      <c r="D18" s="158">
        <v>4365.7590000000018</v>
      </c>
      <c r="E18" s="153">
        <v>4371.327000000002</v>
      </c>
      <c r="F18" s="170">
        <v>4371.327000000002</v>
      </c>
      <c r="G18" s="172">
        <v>4371.327000000002</v>
      </c>
      <c r="H18" s="140">
        <v>0</v>
      </c>
      <c r="I18" s="139">
        <v>0</v>
      </c>
      <c r="J18" s="138">
        <v>0</v>
      </c>
      <c r="K18" s="198">
        <v>0</v>
      </c>
      <c r="L18" s="139">
        <v>0</v>
      </c>
      <c r="M18" s="199">
        <v>0</v>
      </c>
    </row>
    <row r="19" spans="1:13" x14ac:dyDescent="0.2">
      <c r="A19" s="162" t="s">
        <v>157</v>
      </c>
      <c r="B19" s="189">
        <v>10487.069999999994</v>
      </c>
      <c r="C19" s="170">
        <v>10487.069999999994</v>
      </c>
      <c r="D19" s="158">
        <v>10487.069999999994</v>
      </c>
      <c r="E19" s="153">
        <v>10483.797999999995</v>
      </c>
      <c r="F19" s="170">
        <v>10475.657999999996</v>
      </c>
      <c r="G19" s="172">
        <v>10475.595999999996</v>
      </c>
      <c r="H19" s="140">
        <v>0</v>
      </c>
      <c r="I19" s="139">
        <v>0</v>
      </c>
      <c r="J19" s="138">
        <v>0</v>
      </c>
      <c r="K19" s="198">
        <v>0</v>
      </c>
      <c r="L19" s="139">
        <v>0</v>
      </c>
      <c r="M19" s="199">
        <v>0</v>
      </c>
    </row>
    <row r="20" spans="1:13" x14ac:dyDescent="0.2">
      <c r="A20" s="162" t="s">
        <v>158</v>
      </c>
      <c r="B20" s="157">
        <v>1429.8379999999995</v>
      </c>
      <c r="C20" s="157">
        <v>1425.9279999999992</v>
      </c>
      <c r="D20" s="157">
        <v>1425.9279999999992</v>
      </c>
      <c r="E20" s="171">
        <v>1429.8509999999994</v>
      </c>
      <c r="F20" s="157">
        <v>1429.8469999999993</v>
      </c>
      <c r="G20" s="154">
        <v>1429.8469999999993</v>
      </c>
      <c r="H20" s="146">
        <v>0</v>
      </c>
      <c r="I20" s="145">
        <v>0</v>
      </c>
      <c r="J20" s="144">
        <v>0</v>
      </c>
      <c r="K20" s="145">
        <v>0</v>
      </c>
      <c r="L20" s="145">
        <v>0</v>
      </c>
      <c r="M20" s="145">
        <v>0</v>
      </c>
    </row>
    <row r="21" spans="1:13" x14ac:dyDescent="0.2">
      <c r="A21" s="107"/>
      <c r="B21" s="107"/>
      <c r="C21" s="107"/>
      <c r="D21" s="107"/>
      <c r="E21" s="107"/>
      <c r="F21" s="107"/>
      <c r="G21" s="107"/>
      <c r="H21" s="107"/>
      <c r="I21" s="107"/>
      <c r="J21" s="107"/>
      <c r="K21" s="107"/>
      <c r="L21" s="107"/>
      <c r="M21" s="4" t="s">
        <v>78</v>
      </c>
    </row>
    <row r="22" spans="1:13" x14ac:dyDescent="0.2">
      <c r="A22" s="107"/>
      <c r="B22" s="107"/>
      <c r="C22" s="107"/>
      <c r="D22" s="107"/>
      <c r="E22" s="107"/>
      <c r="F22" s="107"/>
      <c r="G22" s="107"/>
      <c r="H22" s="107"/>
    </row>
    <row r="23" spans="1:13" x14ac:dyDescent="0.2">
      <c r="A23" s="10" t="s">
        <v>91</v>
      </c>
      <c r="B23" s="10">
        <v>2084.829999999999</v>
      </c>
      <c r="C23" s="107"/>
      <c r="D23" s="107"/>
      <c r="E23" s="107"/>
      <c r="F23" s="107"/>
      <c r="G23" s="107"/>
      <c r="H23" s="107"/>
    </row>
    <row r="24" spans="1:13" x14ac:dyDescent="0.2">
      <c r="A24" s="10" t="s">
        <v>82</v>
      </c>
      <c r="B24" s="10">
        <v>2215.4250000000006</v>
      </c>
      <c r="C24" s="107"/>
      <c r="D24" s="107"/>
      <c r="E24" s="107"/>
      <c r="F24" s="107"/>
      <c r="G24" s="107"/>
      <c r="H24" s="107"/>
    </row>
    <row r="25" spans="1:13" x14ac:dyDescent="0.2">
      <c r="A25" s="10" t="s">
        <v>83</v>
      </c>
      <c r="B25" s="10">
        <v>1932.678999999999</v>
      </c>
      <c r="C25" s="107"/>
      <c r="D25" s="107"/>
      <c r="E25" s="107"/>
      <c r="F25" s="107"/>
      <c r="G25" s="107"/>
      <c r="H25" s="107"/>
    </row>
    <row r="26" spans="1:13" x14ac:dyDescent="0.2">
      <c r="A26" s="10" t="s">
        <v>84</v>
      </c>
      <c r="B26" s="10">
        <v>2869.4019999999996</v>
      </c>
      <c r="C26" s="107"/>
      <c r="D26" s="107"/>
      <c r="E26" s="107"/>
      <c r="F26" s="107"/>
      <c r="G26" s="107"/>
      <c r="H26" s="107"/>
    </row>
    <row r="27" spans="1:13" x14ac:dyDescent="0.2">
      <c r="A27" s="10" t="s">
        <v>94</v>
      </c>
      <c r="B27" s="10">
        <v>604.21700000000033</v>
      </c>
      <c r="C27" s="107"/>
      <c r="D27" s="107"/>
      <c r="E27" s="107"/>
      <c r="F27" s="107"/>
      <c r="G27" s="107"/>
      <c r="H27" s="107"/>
    </row>
    <row r="28" spans="1:13" x14ac:dyDescent="0.2">
      <c r="A28" s="10" t="s">
        <v>85</v>
      </c>
      <c r="B28" s="10">
        <v>1027.8654999999999</v>
      </c>
      <c r="C28" s="107"/>
      <c r="D28" s="107"/>
      <c r="E28" s="107"/>
      <c r="F28" s="107"/>
      <c r="G28" s="107"/>
      <c r="H28" s="107"/>
    </row>
    <row r="29" spans="1:13" x14ac:dyDescent="0.2">
      <c r="A29" s="10" t="s">
        <v>86</v>
      </c>
      <c r="B29" s="10">
        <v>581.73400000000049</v>
      </c>
      <c r="C29" s="107"/>
      <c r="D29" s="107"/>
      <c r="E29" s="107"/>
      <c r="F29" s="107"/>
      <c r="G29" s="107"/>
      <c r="H29" s="107"/>
    </row>
    <row r="30" spans="1:13" x14ac:dyDescent="0.2">
      <c r="A30" s="10" t="s">
        <v>87</v>
      </c>
      <c r="B30" s="10">
        <v>6619.5909999999967</v>
      </c>
      <c r="C30" s="107"/>
      <c r="D30" s="107"/>
      <c r="E30" s="107"/>
      <c r="F30" s="107"/>
      <c r="G30" s="107"/>
      <c r="H30" s="107"/>
    </row>
    <row r="31" spans="1:13" x14ac:dyDescent="0.2">
      <c r="A31" s="10" t="s">
        <v>88</v>
      </c>
      <c r="B31" s="10">
        <v>1281.4290000000003</v>
      </c>
      <c r="C31" s="107"/>
      <c r="D31" s="107"/>
      <c r="E31" s="107"/>
      <c r="F31" s="107"/>
      <c r="G31" s="107"/>
      <c r="H31" s="107"/>
    </row>
    <row r="32" spans="1:13" x14ac:dyDescent="0.2">
      <c r="A32" s="10" t="s">
        <v>89</v>
      </c>
      <c r="B32" s="10">
        <v>3637.838999999999</v>
      </c>
      <c r="C32" s="107"/>
      <c r="D32" s="107"/>
      <c r="E32" s="107"/>
      <c r="F32" s="107"/>
      <c r="G32" s="107"/>
      <c r="H32" s="107"/>
    </row>
    <row r="33" spans="1:8" x14ac:dyDescent="0.2">
      <c r="A33" s="10" t="s">
        <v>90</v>
      </c>
      <c r="B33" s="10">
        <v>1166.1139999999996</v>
      </c>
      <c r="C33" s="107"/>
      <c r="D33" s="107"/>
      <c r="E33" s="107"/>
      <c r="F33" s="107"/>
      <c r="G33" s="107"/>
      <c r="H33" s="107"/>
    </row>
    <row r="34" spans="1:8" x14ac:dyDescent="0.2">
      <c r="A34" s="10" t="s">
        <v>92</v>
      </c>
      <c r="B34" s="10">
        <v>4371.327000000002</v>
      </c>
      <c r="C34" s="107"/>
      <c r="D34" s="107"/>
      <c r="E34" s="107"/>
      <c r="F34" s="107"/>
      <c r="G34" s="107"/>
      <c r="H34" s="107"/>
    </row>
    <row r="35" spans="1:8" x14ac:dyDescent="0.2">
      <c r="A35" s="10" t="s">
        <v>93</v>
      </c>
      <c r="B35" s="10">
        <v>10475.595999999996</v>
      </c>
      <c r="C35" s="107"/>
      <c r="D35" s="107"/>
      <c r="E35" s="107"/>
      <c r="F35" s="107"/>
      <c r="G35" s="107"/>
      <c r="H35" s="107"/>
    </row>
    <row r="36" spans="1:8" x14ac:dyDescent="0.2">
      <c r="A36" s="10" t="s">
        <v>95</v>
      </c>
      <c r="B36" s="10">
        <v>1429.8469999999993</v>
      </c>
      <c r="C36" s="107"/>
      <c r="D36" s="107"/>
      <c r="E36" s="107"/>
      <c r="F36" s="107"/>
      <c r="G36" s="107"/>
      <c r="H36" s="107"/>
    </row>
    <row r="37" spans="1:8" x14ac:dyDescent="0.2">
      <c r="A37" s="107"/>
      <c r="B37" s="107"/>
      <c r="C37" s="107"/>
      <c r="D37" s="107"/>
      <c r="E37" s="107"/>
      <c r="F37" s="107"/>
      <c r="G37" s="107"/>
      <c r="H37" s="107"/>
    </row>
    <row r="38" spans="1:8" x14ac:dyDescent="0.2">
      <c r="A38" s="107"/>
      <c r="B38" s="107"/>
      <c r="C38" s="107"/>
      <c r="D38" s="107"/>
      <c r="E38" s="107"/>
      <c r="F38" s="107"/>
      <c r="G38" s="107"/>
      <c r="H38" s="107"/>
    </row>
    <row r="39" spans="1:8" x14ac:dyDescent="0.2">
      <c r="A39" s="107"/>
      <c r="B39" s="107"/>
      <c r="C39" s="107"/>
      <c r="D39" s="107"/>
      <c r="E39" s="107"/>
      <c r="F39" s="107"/>
      <c r="G39" s="107"/>
      <c r="H39" s="107"/>
    </row>
    <row r="40" spans="1:8" x14ac:dyDescent="0.2">
      <c r="A40" s="107"/>
      <c r="B40" s="107"/>
      <c r="C40" s="107"/>
      <c r="D40" s="107"/>
      <c r="E40" s="107"/>
      <c r="F40" s="107"/>
      <c r="G40" s="107"/>
      <c r="H40" s="107"/>
    </row>
    <row r="41" spans="1:8" x14ac:dyDescent="0.2">
      <c r="A41" s="107"/>
      <c r="B41" s="107"/>
      <c r="C41" s="107"/>
      <c r="D41" s="107"/>
      <c r="E41" s="107"/>
      <c r="F41" s="107"/>
      <c r="G41" s="107"/>
      <c r="H41" s="107"/>
    </row>
    <row r="42" spans="1:8" x14ac:dyDescent="0.2">
      <c r="A42" s="107"/>
      <c r="B42" s="107"/>
      <c r="C42" s="107"/>
      <c r="D42" s="107"/>
      <c r="E42" s="107"/>
      <c r="F42" s="107"/>
      <c r="G42" s="107"/>
      <c r="H42" s="107"/>
    </row>
    <row r="43" spans="1:8" x14ac:dyDescent="0.2">
      <c r="A43" s="107"/>
      <c r="B43" s="107"/>
      <c r="C43" s="107"/>
      <c r="D43" s="107"/>
      <c r="E43" s="107"/>
      <c r="F43" s="107"/>
      <c r="G43" s="107"/>
      <c r="H43" s="107"/>
    </row>
    <row r="44" spans="1:8" x14ac:dyDescent="0.2">
      <c r="A44" s="107"/>
      <c r="B44" s="107"/>
      <c r="C44" s="107"/>
      <c r="D44" s="107"/>
      <c r="E44" s="107"/>
      <c r="F44" s="107"/>
      <c r="G44" s="107"/>
      <c r="H44" s="107"/>
    </row>
    <row r="45" spans="1:8" x14ac:dyDescent="0.2">
      <c r="A45" s="107"/>
      <c r="B45" s="107"/>
      <c r="C45" s="107"/>
      <c r="D45" s="107"/>
      <c r="E45" s="107"/>
      <c r="F45" s="107"/>
      <c r="G45" s="107"/>
      <c r="H45" s="107"/>
    </row>
    <row r="46" spans="1:8" x14ac:dyDescent="0.2">
      <c r="A46" s="107"/>
      <c r="B46" s="107"/>
      <c r="C46" s="107"/>
      <c r="D46" s="107"/>
      <c r="E46" s="107"/>
      <c r="F46" s="107"/>
      <c r="G46" s="107"/>
      <c r="H46" s="107"/>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30"/>
  <sheetViews>
    <sheetView showGridLines="0" zoomScaleNormal="100" workbookViewId="0">
      <selection activeCell="P14" sqref="P14"/>
    </sheetView>
  </sheetViews>
  <sheetFormatPr defaultRowHeight="12" x14ac:dyDescent="0.2"/>
  <cols>
    <col min="1" max="1" width="31.5703125" style="7" customWidth="1"/>
    <col min="2" max="13" width="8.5703125" style="7" customWidth="1"/>
    <col min="14" max="14" width="9.7109375" style="7" customWidth="1"/>
    <col min="15" max="16384" width="9.140625" style="7"/>
  </cols>
  <sheetData>
    <row r="1" spans="1:17" s="107" customFormat="1" ht="18.75" x14ac:dyDescent="0.3">
      <c r="A1" s="185" t="s">
        <v>214</v>
      </c>
      <c r="N1" s="151" t="str">
        <f>Titulní!A35</f>
        <v>II. čtvrtletí 2020</v>
      </c>
    </row>
    <row r="2" spans="1:17" ht="15.75" x14ac:dyDescent="0.25">
      <c r="A2" s="166" t="s">
        <v>126</v>
      </c>
      <c r="B2" s="107"/>
      <c r="C2" s="107"/>
      <c r="D2" s="107"/>
      <c r="E2" s="107"/>
      <c r="F2" s="107"/>
      <c r="G2" s="107"/>
      <c r="H2" s="107"/>
      <c r="I2" s="107"/>
      <c r="J2" s="107"/>
      <c r="K2" s="107"/>
      <c r="L2" s="107"/>
      <c r="M2" s="107"/>
      <c r="N2" s="107"/>
    </row>
    <row r="3" spans="1:17" ht="6" customHeight="1" x14ac:dyDescent="0.2">
      <c r="A3" s="107"/>
      <c r="B3" s="107"/>
      <c r="C3" s="107"/>
      <c r="D3" s="107"/>
      <c r="E3" s="107"/>
      <c r="F3" s="107"/>
      <c r="G3" s="107"/>
      <c r="H3" s="107"/>
      <c r="I3" s="107"/>
      <c r="J3" s="107"/>
      <c r="K3" s="107"/>
      <c r="L3" s="107"/>
      <c r="M3" s="107"/>
      <c r="N3" s="107"/>
    </row>
    <row r="4" spans="1:17" x14ac:dyDescent="0.2">
      <c r="A4" s="375"/>
      <c r="B4" s="386" t="s">
        <v>45</v>
      </c>
      <c r="C4" s="387"/>
      <c r="D4" s="388"/>
      <c r="E4" s="386" t="s">
        <v>46</v>
      </c>
      <c r="F4" s="387"/>
      <c r="G4" s="388"/>
      <c r="H4" s="386" t="s">
        <v>47</v>
      </c>
      <c r="I4" s="387"/>
      <c r="J4" s="388"/>
      <c r="K4" s="386" t="s">
        <v>48</v>
      </c>
      <c r="L4" s="387"/>
      <c r="M4" s="388"/>
      <c r="N4" s="373" t="s">
        <v>7</v>
      </c>
    </row>
    <row r="5" spans="1:17" x14ac:dyDescent="0.2">
      <c r="A5" s="391"/>
      <c r="B5" s="191" t="s">
        <v>8</v>
      </c>
      <c r="C5" s="192" t="s">
        <v>9</v>
      </c>
      <c r="D5" s="193" t="s">
        <v>10</v>
      </c>
      <c r="E5" s="191" t="s">
        <v>11</v>
      </c>
      <c r="F5" s="192" t="s">
        <v>12</v>
      </c>
      <c r="G5" s="193" t="s">
        <v>13</v>
      </c>
      <c r="H5" s="191" t="s">
        <v>14</v>
      </c>
      <c r="I5" s="192" t="s">
        <v>15</v>
      </c>
      <c r="J5" s="193" t="s">
        <v>16</v>
      </c>
      <c r="K5" s="191" t="s">
        <v>17</v>
      </c>
      <c r="L5" s="192" t="s">
        <v>18</v>
      </c>
      <c r="M5" s="193" t="s">
        <v>19</v>
      </c>
      <c r="N5" s="373"/>
    </row>
    <row r="6" spans="1:17" ht="12" customHeight="1" x14ac:dyDescent="0.2">
      <c r="A6" s="392" t="s">
        <v>162</v>
      </c>
      <c r="B6" s="380">
        <f>SUM(B7:D7)</f>
        <v>30169.11788668533</v>
      </c>
      <c r="C6" s="381"/>
      <c r="D6" s="382"/>
      <c r="E6" s="380">
        <f>SUM(E7:G7)</f>
        <v>12949.065778</v>
      </c>
      <c r="F6" s="381"/>
      <c r="G6" s="382"/>
      <c r="H6" s="383">
        <f>SUM(H7:J7)</f>
        <v>0</v>
      </c>
      <c r="I6" s="384"/>
      <c r="J6" s="385"/>
      <c r="K6" s="383">
        <f>SUM(K7:M7)</f>
        <v>0</v>
      </c>
      <c r="L6" s="384"/>
      <c r="M6" s="385"/>
      <c r="N6" s="389">
        <f>SUM(B7:M7)</f>
        <v>43118.183664685333</v>
      </c>
    </row>
    <row r="7" spans="1:17" x14ac:dyDescent="0.2">
      <c r="A7" s="393"/>
      <c r="B7" s="218">
        <f t="shared" ref="B7:M7" si="0">SUM(B8:B15)</f>
        <v>11867.569707666249</v>
      </c>
      <c r="C7" s="219">
        <f t="shared" si="0"/>
        <v>9373.2789373015075</v>
      </c>
      <c r="D7" s="220">
        <f t="shared" si="0"/>
        <v>8928.2692417175713</v>
      </c>
      <c r="E7" s="218">
        <f t="shared" si="0"/>
        <v>5684.1234220000015</v>
      </c>
      <c r="F7" s="219">
        <f t="shared" si="0"/>
        <v>4545.1112299999995</v>
      </c>
      <c r="G7" s="220">
        <f t="shared" si="0"/>
        <v>2719.8311259999996</v>
      </c>
      <c r="H7" s="221">
        <f t="shared" si="0"/>
        <v>0</v>
      </c>
      <c r="I7" s="222">
        <f t="shared" si="0"/>
        <v>0</v>
      </c>
      <c r="J7" s="223">
        <f t="shared" si="0"/>
        <v>0</v>
      </c>
      <c r="K7" s="221">
        <f t="shared" si="0"/>
        <v>0</v>
      </c>
      <c r="L7" s="222">
        <f t="shared" si="0"/>
        <v>0</v>
      </c>
      <c r="M7" s="223">
        <f t="shared" si="0"/>
        <v>0</v>
      </c>
      <c r="N7" s="390"/>
    </row>
    <row r="8" spans="1:17" x14ac:dyDescent="0.2">
      <c r="A8" s="162" t="s">
        <v>26</v>
      </c>
      <c r="B8" s="200">
        <v>2701.0124346045832</v>
      </c>
      <c r="C8" s="201">
        <v>2238.7334015117858</v>
      </c>
      <c r="D8" s="202">
        <v>2147.6189026502984</v>
      </c>
      <c r="E8" s="200">
        <v>1521.5017039999998</v>
      </c>
      <c r="F8" s="201">
        <v>1328.879259</v>
      </c>
      <c r="G8" s="202">
        <v>1132.520323</v>
      </c>
      <c r="H8" s="226">
        <v>0</v>
      </c>
      <c r="I8" s="227">
        <v>0</v>
      </c>
      <c r="J8" s="228">
        <v>0</v>
      </c>
      <c r="K8" s="226">
        <v>0</v>
      </c>
      <c r="L8" s="227">
        <v>0</v>
      </c>
      <c r="M8" s="228">
        <v>0</v>
      </c>
      <c r="N8" s="217">
        <f t="shared" ref="N8:N13" si="1">SUM(B8:M8)</f>
        <v>11070.266024766668</v>
      </c>
      <c r="P8" s="101"/>
      <c r="Q8" s="101"/>
    </row>
    <row r="9" spans="1:17" x14ac:dyDescent="0.2">
      <c r="A9" s="162" t="s">
        <v>0</v>
      </c>
      <c r="B9" s="153">
        <v>330.45049500000005</v>
      </c>
      <c r="C9" s="170">
        <v>275.24205000000001</v>
      </c>
      <c r="D9" s="172">
        <v>294.66894400000001</v>
      </c>
      <c r="E9" s="153">
        <v>205.82941599999998</v>
      </c>
      <c r="F9" s="170">
        <v>154.84795400000002</v>
      </c>
      <c r="G9" s="172">
        <v>91.035440000000008</v>
      </c>
      <c r="H9" s="140">
        <v>0</v>
      </c>
      <c r="I9" s="139">
        <v>0</v>
      </c>
      <c r="J9" s="138">
        <v>0</v>
      </c>
      <c r="K9" s="140">
        <v>0</v>
      </c>
      <c r="L9" s="139">
        <v>0</v>
      </c>
      <c r="M9" s="138">
        <v>0</v>
      </c>
      <c r="N9" s="217">
        <f t="shared" si="1"/>
        <v>1352.0742990000003</v>
      </c>
      <c r="P9" s="101"/>
      <c r="Q9" s="101"/>
    </row>
    <row r="10" spans="1:17" x14ac:dyDescent="0.2">
      <c r="A10" s="162" t="s">
        <v>1</v>
      </c>
      <c r="B10" s="153">
        <v>124.41404</v>
      </c>
      <c r="C10" s="170">
        <v>96.128088000000005</v>
      </c>
      <c r="D10" s="172">
        <v>91.643703000000002</v>
      </c>
      <c r="E10" s="153">
        <v>52.817470999999998</v>
      </c>
      <c r="F10" s="170">
        <v>27.706419</v>
      </c>
      <c r="G10" s="172">
        <v>7.8103320000000007</v>
      </c>
      <c r="H10" s="140">
        <v>0</v>
      </c>
      <c r="I10" s="139">
        <v>0</v>
      </c>
      <c r="J10" s="138">
        <v>0</v>
      </c>
      <c r="K10" s="140">
        <v>0</v>
      </c>
      <c r="L10" s="139">
        <v>0</v>
      </c>
      <c r="M10" s="138">
        <v>0</v>
      </c>
      <c r="N10" s="217">
        <f t="shared" si="1"/>
        <v>400.52005300000002</v>
      </c>
      <c r="P10" s="101"/>
      <c r="Q10" s="101"/>
    </row>
    <row r="11" spans="1:17" x14ac:dyDescent="0.2">
      <c r="A11" s="162" t="s">
        <v>2</v>
      </c>
      <c r="B11" s="153">
        <v>50.826094999999988</v>
      </c>
      <c r="C11" s="170">
        <v>36.628519999999988</v>
      </c>
      <c r="D11" s="172">
        <v>33.990953999999995</v>
      </c>
      <c r="E11" s="153">
        <v>19.449276999999995</v>
      </c>
      <c r="F11" s="170">
        <v>11.872623000000003</v>
      </c>
      <c r="G11" s="172">
        <v>8.5648750000000007</v>
      </c>
      <c r="H11" s="140">
        <v>0</v>
      </c>
      <c r="I11" s="139">
        <v>0</v>
      </c>
      <c r="J11" s="138">
        <v>0</v>
      </c>
      <c r="K11" s="140">
        <v>0</v>
      </c>
      <c r="L11" s="139">
        <v>0</v>
      </c>
      <c r="M11" s="138">
        <v>0</v>
      </c>
      <c r="N11" s="217">
        <f t="shared" si="1"/>
        <v>161.33234399999998</v>
      </c>
      <c r="P11" s="101"/>
      <c r="Q11" s="101"/>
    </row>
    <row r="12" spans="1:17" x14ac:dyDescent="0.2">
      <c r="A12" s="162" t="s">
        <v>6</v>
      </c>
      <c r="B12" s="153">
        <v>41.980723000000005</v>
      </c>
      <c r="C12" s="170">
        <v>46.060396999999995</v>
      </c>
      <c r="D12" s="172">
        <v>47.744917000000001</v>
      </c>
      <c r="E12" s="153">
        <v>28.758564999999997</v>
      </c>
      <c r="F12" s="170">
        <v>23.107972999999998</v>
      </c>
      <c r="G12" s="172">
        <v>17.162200000000006</v>
      </c>
      <c r="H12" s="140">
        <v>0</v>
      </c>
      <c r="I12" s="139">
        <v>0</v>
      </c>
      <c r="J12" s="138">
        <v>0</v>
      </c>
      <c r="K12" s="140">
        <v>0</v>
      </c>
      <c r="L12" s="139">
        <v>0</v>
      </c>
      <c r="M12" s="138">
        <v>0</v>
      </c>
      <c r="N12" s="217">
        <f t="shared" si="1"/>
        <v>204.81477500000003</v>
      </c>
      <c r="P12" s="101"/>
      <c r="Q12" s="101"/>
    </row>
    <row r="13" spans="1:17" x14ac:dyDescent="0.2">
      <c r="A13" s="162" t="s">
        <v>25</v>
      </c>
      <c r="B13" s="153">
        <v>5238.3117107595008</v>
      </c>
      <c r="C13" s="170">
        <v>4068.1445078124875</v>
      </c>
      <c r="D13" s="172">
        <v>3933.4417446043253</v>
      </c>
      <c r="E13" s="153">
        <v>2514.9105189999996</v>
      </c>
      <c r="F13" s="170">
        <v>1992.9196479999998</v>
      </c>
      <c r="G13" s="172">
        <v>982.48503499999981</v>
      </c>
      <c r="H13" s="140">
        <v>0</v>
      </c>
      <c r="I13" s="139">
        <v>0</v>
      </c>
      <c r="J13" s="138">
        <v>0</v>
      </c>
      <c r="K13" s="140">
        <v>0</v>
      </c>
      <c r="L13" s="139">
        <v>0</v>
      </c>
      <c r="M13" s="138">
        <v>0</v>
      </c>
      <c r="N13" s="217">
        <f t="shared" si="1"/>
        <v>18730.213165176316</v>
      </c>
      <c r="P13" s="101"/>
      <c r="Q13" s="101"/>
    </row>
    <row r="14" spans="1:17" x14ac:dyDescent="0.2">
      <c r="A14" s="162" t="s">
        <v>5</v>
      </c>
      <c r="B14" s="153">
        <v>3084.2602063021654</v>
      </c>
      <c r="C14" s="170">
        <v>2386.9985099772348</v>
      </c>
      <c r="D14" s="172">
        <v>2184.2667734629467</v>
      </c>
      <c r="E14" s="153">
        <v>1237.5888430000014</v>
      </c>
      <c r="F14" s="170">
        <v>939.17133000000024</v>
      </c>
      <c r="G14" s="172">
        <v>447.45487999999995</v>
      </c>
      <c r="H14" s="140">
        <v>0</v>
      </c>
      <c r="I14" s="139">
        <v>0</v>
      </c>
      <c r="J14" s="138">
        <v>0</v>
      </c>
      <c r="K14" s="140">
        <v>0</v>
      </c>
      <c r="L14" s="139">
        <v>0</v>
      </c>
      <c r="M14" s="138">
        <v>0</v>
      </c>
      <c r="N14" s="217">
        <f>SUM(B14:M14)</f>
        <v>10279.740542742349</v>
      </c>
      <c r="P14" s="101"/>
      <c r="Q14" s="101"/>
    </row>
    <row r="15" spans="1:17" x14ac:dyDescent="0.2">
      <c r="A15" s="162" t="s">
        <v>3</v>
      </c>
      <c r="B15" s="171">
        <v>296.31400299999996</v>
      </c>
      <c r="C15" s="157">
        <v>225.34346299999999</v>
      </c>
      <c r="D15" s="154">
        <v>194.893303</v>
      </c>
      <c r="E15" s="171">
        <v>103.26762699999999</v>
      </c>
      <c r="F15" s="157">
        <v>66.606024000000005</v>
      </c>
      <c r="G15" s="154">
        <v>32.798040999999998</v>
      </c>
      <c r="H15" s="146">
        <v>0</v>
      </c>
      <c r="I15" s="145">
        <v>0</v>
      </c>
      <c r="J15" s="144">
        <v>0</v>
      </c>
      <c r="K15" s="146">
        <v>0</v>
      </c>
      <c r="L15" s="145">
        <v>0</v>
      </c>
      <c r="M15" s="144">
        <v>0</v>
      </c>
      <c r="N15" s="217">
        <f>SUM(B15:M15)</f>
        <v>919.22246099999995</v>
      </c>
      <c r="P15" s="101"/>
      <c r="Q15" s="101"/>
    </row>
    <row r="16" spans="1:17" x14ac:dyDescent="0.2">
      <c r="A16" s="100" t="s">
        <v>172</v>
      </c>
      <c r="B16" s="107"/>
      <c r="C16" s="107"/>
      <c r="D16" s="107"/>
      <c r="E16" s="107"/>
      <c r="F16" s="107"/>
      <c r="G16" s="107"/>
      <c r="H16" s="107"/>
      <c r="I16" s="107"/>
      <c r="J16" s="107"/>
      <c r="K16" s="107"/>
      <c r="L16" s="107"/>
      <c r="M16" s="107"/>
      <c r="N16" s="4" t="s">
        <v>78</v>
      </c>
    </row>
    <row r="17" spans="2:2" x14ac:dyDescent="0.2">
      <c r="B17" s="8"/>
    </row>
    <row r="18" spans="2:2" x14ac:dyDescent="0.2">
      <c r="B18" s="8"/>
    </row>
    <row r="19" spans="2:2" x14ac:dyDescent="0.2">
      <c r="B19" s="8"/>
    </row>
    <row r="20" spans="2:2" x14ac:dyDescent="0.2">
      <c r="B20" s="8"/>
    </row>
    <row r="21" spans="2:2" x14ac:dyDescent="0.2">
      <c r="B21" s="8"/>
    </row>
    <row r="22" spans="2:2" x14ac:dyDescent="0.2">
      <c r="B22" s="8"/>
    </row>
    <row r="23" spans="2:2" x14ac:dyDescent="0.2">
      <c r="B23" s="8"/>
    </row>
    <row r="24" spans="2:2" x14ac:dyDescent="0.2">
      <c r="B24" s="8"/>
    </row>
    <row r="25" spans="2:2" x14ac:dyDescent="0.2">
      <c r="B25" s="8"/>
    </row>
    <row r="26" spans="2:2" x14ac:dyDescent="0.2">
      <c r="B26" s="8"/>
    </row>
    <row r="27" spans="2:2" x14ac:dyDescent="0.2">
      <c r="B27" s="8"/>
    </row>
    <row r="28" spans="2:2" x14ac:dyDescent="0.2">
      <c r="B28" s="8"/>
    </row>
    <row r="29" spans="2:2" x14ac:dyDescent="0.2">
      <c r="B29" s="8"/>
    </row>
    <row r="30" spans="2:2" x14ac:dyDescent="0.2">
      <c r="B30" s="8"/>
    </row>
  </sheetData>
  <mergeCells count="12">
    <mergeCell ref="N6:N7"/>
    <mergeCell ref="A4:A5"/>
    <mergeCell ref="B4:D4"/>
    <mergeCell ref="E4:G4"/>
    <mergeCell ref="H4:J4"/>
    <mergeCell ref="K4:M4"/>
    <mergeCell ref="N4:N5"/>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heetViews>
  <sheetFormatPr defaultRowHeight="12" x14ac:dyDescent="0.2"/>
  <cols>
    <col min="1" max="1" width="28.28515625" style="7" customWidth="1"/>
    <col min="2" max="7" width="12" style="7" customWidth="1"/>
    <col min="8" max="8" width="16.5703125" style="7" customWidth="1"/>
    <col min="9" max="9" width="12" style="7" customWidth="1"/>
    <col min="10" max="10" width="15.28515625" style="7" customWidth="1"/>
    <col min="11" max="11" width="9.140625" style="7" bestFit="1" customWidth="1"/>
    <col min="12" max="13" width="9.140625" style="7" customWidth="1"/>
    <col min="14" max="14" width="10.5703125" style="7" customWidth="1"/>
    <col min="15" max="15" width="12.7109375" style="7" customWidth="1"/>
    <col min="16" max="16384" width="9.140625" style="7"/>
  </cols>
  <sheetData>
    <row r="1" spans="1:10" ht="15.75" x14ac:dyDescent="0.25">
      <c r="A1" s="166" t="s">
        <v>127</v>
      </c>
      <c r="B1" s="104"/>
      <c r="C1" s="94"/>
      <c r="D1" s="94"/>
      <c r="E1" s="94"/>
      <c r="F1" s="94"/>
      <c r="G1" s="94"/>
      <c r="H1" s="94"/>
      <c r="I1" s="94"/>
      <c r="J1" s="151" t="str">
        <f>Titulní!A35</f>
        <v>II. čtvrtletí 2020</v>
      </c>
    </row>
    <row r="2" spans="1:10" ht="6" customHeight="1" x14ac:dyDescent="0.2">
      <c r="A2" s="94"/>
      <c r="B2" s="94"/>
      <c r="C2" s="94"/>
      <c r="D2" s="94"/>
      <c r="E2" s="94"/>
      <c r="F2" s="94"/>
      <c r="G2" s="94"/>
      <c r="H2" s="94"/>
      <c r="I2" s="94"/>
      <c r="J2" s="94"/>
    </row>
    <row r="3" spans="1:10" ht="24" x14ac:dyDescent="0.2">
      <c r="A3" s="229"/>
      <c r="B3" s="230" t="s">
        <v>26</v>
      </c>
      <c r="C3" s="230" t="s">
        <v>0</v>
      </c>
      <c r="D3" s="230" t="s">
        <v>1</v>
      </c>
      <c r="E3" s="230" t="s">
        <v>2</v>
      </c>
      <c r="F3" s="230" t="s">
        <v>6</v>
      </c>
      <c r="G3" s="230" t="s">
        <v>25</v>
      </c>
      <c r="H3" s="230" t="s">
        <v>5</v>
      </c>
      <c r="I3" s="230" t="s">
        <v>3</v>
      </c>
      <c r="J3" s="230" t="s">
        <v>4</v>
      </c>
    </row>
    <row r="4" spans="1:10" ht="12" customHeight="1" x14ac:dyDescent="0.2">
      <c r="A4" s="231" t="s">
        <v>164</v>
      </c>
      <c r="B4" s="219">
        <f>SUM(B5:B18)</f>
        <v>3982.9012860000003</v>
      </c>
      <c r="C4" s="219">
        <f t="shared" ref="C4:I4" si="0">SUM(C5:C18)</f>
        <v>451.71280999999999</v>
      </c>
      <c r="D4" s="219">
        <f t="shared" si="0"/>
        <v>88.334221999999997</v>
      </c>
      <c r="E4" s="219">
        <f t="shared" si="0"/>
        <v>39.886775</v>
      </c>
      <c r="F4" s="219">
        <f t="shared" si="0"/>
        <v>69.028738000000004</v>
      </c>
      <c r="G4" s="219">
        <f t="shared" si="0"/>
        <v>5490.3152020000007</v>
      </c>
      <c r="H4" s="219">
        <f t="shared" si="0"/>
        <v>2624.2150529999999</v>
      </c>
      <c r="I4" s="219">
        <f t="shared" si="0"/>
        <v>202.67169200000001</v>
      </c>
      <c r="J4" s="219">
        <f>SUM(B4:I4)</f>
        <v>12949.065778</v>
      </c>
    </row>
    <row r="5" spans="1:10" x14ac:dyDescent="0.2">
      <c r="A5" s="169" t="s">
        <v>135</v>
      </c>
      <c r="B5" s="232">
        <v>41.829133999999996</v>
      </c>
      <c r="C5" s="232">
        <v>3.6745499999999995</v>
      </c>
      <c r="D5" s="232">
        <v>34.604742999999999</v>
      </c>
      <c r="E5" s="232">
        <v>5.8048769999999994</v>
      </c>
      <c r="F5" s="232">
        <v>0.73943499999999995</v>
      </c>
      <c r="G5" s="232">
        <v>1092.9125210000002</v>
      </c>
      <c r="H5" s="232">
        <v>550.40282099999979</v>
      </c>
      <c r="I5" s="232">
        <v>17.564215000000004</v>
      </c>
      <c r="J5" s="157">
        <f t="shared" ref="J5:J18" si="1">SUM(B5:I5)</f>
        <v>1747.5322960000001</v>
      </c>
    </row>
    <row r="6" spans="1:10" x14ac:dyDescent="0.2">
      <c r="A6" s="233" t="s">
        <v>104</v>
      </c>
      <c r="B6" s="234">
        <v>162.73236100000008</v>
      </c>
      <c r="C6" s="234">
        <v>2.97763</v>
      </c>
      <c r="D6" s="234">
        <v>4.9745560000000006</v>
      </c>
      <c r="E6" s="234">
        <v>0.87760000000000016</v>
      </c>
      <c r="F6" s="234">
        <v>3.7005400000000002</v>
      </c>
      <c r="G6" s="234">
        <v>334.14498300000008</v>
      </c>
      <c r="H6" s="234">
        <v>222.72034499999992</v>
      </c>
      <c r="I6" s="234">
        <v>12.535665999999999</v>
      </c>
      <c r="J6" s="158">
        <f t="shared" si="1"/>
        <v>744.66368100000011</v>
      </c>
    </row>
    <row r="7" spans="1:10" x14ac:dyDescent="0.2">
      <c r="A7" s="233" t="s">
        <v>105</v>
      </c>
      <c r="B7" s="234">
        <v>64.584450000000004</v>
      </c>
      <c r="C7" s="234">
        <v>0.70849000000000006</v>
      </c>
      <c r="D7" s="234">
        <v>5.8000000000000003E-2</v>
      </c>
      <c r="E7" s="234">
        <v>9.2999999999999999E-2</v>
      </c>
      <c r="F7" s="234">
        <v>5.5584370000000005</v>
      </c>
      <c r="G7" s="234">
        <v>437.12490699999995</v>
      </c>
      <c r="H7" s="234">
        <v>100.76815099999997</v>
      </c>
      <c r="I7" s="234">
        <v>75.891564000000017</v>
      </c>
      <c r="J7" s="158">
        <f t="shared" si="1"/>
        <v>684.78699899999992</v>
      </c>
    </row>
    <row r="8" spans="1:10" x14ac:dyDescent="0.2">
      <c r="A8" s="233" t="s">
        <v>106</v>
      </c>
      <c r="B8" s="234">
        <v>25.887362</v>
      </c>
      <c r="C8" s="234">
        <v>50.51437</v>
      </c>
      <c r="D8" s="234">
        <v>2.1248459999999998</v>
      </c>
      <c r="E8" s="234">
        <v>2.302127</v>
      </c>
      <c r="F8" s="234">
        <v>1.68103</v>
      </c>
      <c r="G8" s="234">
        <v>271.23299299999996</v>
      </c>
      <c r="H8" s="234">
        <v>89.835404000000025</v>
      </c>
      <c r="I8" s="234">
        <v>22.092813000000007</v>
      </c>
      <c r="J8" s="158">
        <f t="shared" si="1"/>
        <v>465.67094499999996</v>
      </c>
    </row>
    <row r="9" spans="1:10" x14ac:dyDescent="0.2">
      <c r="A9" s="233" t="s">
        <v>134</v>
      </c>
      <c r="B9" s="234">
        <v>10.530365000000002</v>
      </c>
      <c r="C9" s="234">
        <v>7.0222499999999997</v>
      </c>
      <c r="D9" s="234">
        <v>0.27272000000000002</v>
      </c>
      <c r="E9" s="234">
        <v>0.34616999999999998</v>
      </c>
      <c r="F9" s="234">
        <v>12.002097000000001</v>
      </c>
      <c r="G9" s="234">
        <v>140.56685799999994</v>
      </c>
      <c r="H9" s="234">
        <v>35.778641000000007</v>
      </c>
      <c r="I9" s="234">
        <v>0.23409700000000003</v>
      </c>
      <c r="J9" s="158">
        <f t="shared" si="1"/>
        <v>206.75319799999991</v>
      </c>
    </row>
    <row r="10" spans="1:10" x14ac:dyDescent="0.2">
      <c r="A10" s="233" t="s">
        <v>107</v>
      </c>
      <c r="B10" s="234">
        <v>157.71158199999996</v>
      </c>
      <c r="C10" s="234">
        <v>84.23454000000001</v>
      </c>
      <c r="D10" s="234">
        <v>2.5048000000000004</v>
      </c>
      <c r="E10" s="234">
        <v>1.1191</v>
      </c>
      <c r="F10" s="234">
        <v>0.13700000000000001</v>
      </c>
      <c r="G10" s="234">
        <v>252.13727599999996</v>
      </c>
      <c r="H10" s="234">
        <v>128.60919299999998</v>
      </c>
      <c r="I10" s="234">
        <v>2.9104539999999997</v>
      </c>
      <c r="J10" s="158">
        <f t="shared" si="1"/>
        <v>629.36394499999983</v>
      </c>
    </row>
    <row r="11" spans="1:10" x14ac:dyDescent="0.2">
      <c r="A11" s="233" t="s">
        <v>108</v>
      </c>
      <c r="B11" s="234">
        <v>32.064685999999995</v>
      </c>
      <c r="C11" s="234">
        <v>0.76500000000000001</v>
      </c>
      <c r="D11" s="234">
        <v>0.64800000000000002</v>
      </c>
      <c r="E11" s="234">
        <v>0.58689999999999998</v>
      </c>
      <c r="F11" s="234">
        <v>2.6637</v>
      </c>
      <c r="G11" s="234">
        <v>173.82271199999997</v>
      </c>
      <c r="H11" s="234">
        <v>83.403524999999988</v>
      </c>
      <c r="I11" s="234">
        <v>2.0218719999999997</v>
      </c>
      <c r="J11" s="158">
        <f t="shared" si="1"/>
        <v>295.97639499999991</v>
      </c>
    </row>
    <row r="12" spans="1:10" x14ac:dyDescent="0.2">
      <c r="A12" s="233" t="s">
        <v>109</v>
      </c>
      <c r="B12" s="234">
        <v>1027.393075</v>
      </c>
      <c r="C12" s="234">
        <v>135.590688</v>
      </c>
      <c r="D12" s="234">
        <v>5.8877670000000002</v>
      </c>
      <c r="E12" s="234">
        <v>10.482667000000001</v>
      </c>
      <c r="F12" s="234">
        <v>6.0999999999999999E-2</v>
      </c>
      <c r="G12" s="234">
        <v>796.8461130000004</v>
      </c>
      <c r="H12" s="234">
        <v>523.75575900000001</v>
      </c>
      <c r="I12" s="234">
        <v>8.7038699999999984</v>
      </c>
      <c r="J12" s="158">
        <f t="shared" si="1"/>
        <v>2508.7209390000003</v>
      </c>
    </row>
    <row r="13" spans="1:10" x14ac:dyDescent="0.2">
      <c r="A13" s="233" t="s">
        <v>110</v>
      </c>
      <c r="B13" s="234">
        <v>105.81156200000002</v>
      </c>
      <c r="C13" s="234">
        <v>1.2753990000000002</v>
      </c>
      <c r="D13" s="234">
        <v>0.11749999999999999</v>
      </c>
      <c r="E13" s="234">
        <v>1.945802</v>
      </c>
      <c r="F13" s="234">
        <v>0.27728399999999997</v>
      </c>
      <c r="G13" s="234">
        <v>236.53207599999999</v>
      </c>
      <c r="H13" s="234">
        <v>135.83857800000007</v>
      </c>
      <c r="I13" s="234">
        <v>2.00705</v>
      </c>
      <c r="J13" s="158">
        <f t="shared" si="1"/>
        <v>483.80525100000006</v>
      </c>
    </row>
    <row r="14" spans="1:10" x14ac:dyDescent="0.2">
      <c r="A14" s="233" t="s">
        <v>111</v>
      </c>
      <c r="B14" s="234">
        <v>63.733867000000004</v>
      </c>
      <c r="C14" s="234">
        <v>0.69799999999999995</v>
      </c>
      <c r="D14" s="234">
        <v>7.2310000000000008</v>
      </c>
      <c r="E14" s="234">
        <v>3.6294430000000002</v>
      </c>
      <c r="F14" s="234">
        <v>10.937420000000001</v>
      </c>
      <c r="G14" s="234">
        <v>185.37650399999993</v>
      </c>
      <c r="H14" s="234">
        <v>100.45922900000001</v>
      </c>
      <c r="I14" s="234">
        <v>22.239305000000002</v>
      </c>
      <c r="J14" s="158">
        <f t="shared" si="1"/>
        <v>394.30476799999991</v>
      </c>
    </row>
    <row r="15" spans="1:10" x14ac:dyDescent="0.2">
      <c r="A15" s="233" t="s">
        <v>112</v>
      </c>
      <c r="B15" s="234">
        <v>181.51648900000001</v>
      </c>
      <c r="C15" s="234">
        <v>0</v>
      </c>
      <c r="D15" s="234">
        <v>2.7627600000000001</v>
      </c>
      <c r="E15" s="234">
        <v>0.30562</v>
      </c>
      <c r="F15" s="234">
        <v>6.4745700000000008</v>
      </c>
      <c r="G15" s="234">
        <v>314.75910399999998</v>
      </c>
      <c r="H15" s="234">
        <v>139.81845300000001</v>
      </c>
      <c r="I15" s="234">
        <v>8.5500680000000013</v>
      </c>
      <c r="J15" s="158">
        <f t="shared" si="1"/>
        <v>654.18706399999996</v>
      </c>
    </row>
    <row r="16" spans="1:10" x14ac:dyDescent="0.2">
      <c r="A16" s="233" t="s">
        <v>113</v>
      </c>
      <c r="B16" s="234">
        <v>894.89023499999996</v>
      </c>
      <c r="C16" s="234">
        <v>70.833416</v>
      </c>
      <c r="D16" s="234">
        <v>3.8692600000000001</v>
      </c>
      <c r="E16" s="234">
        <v>8.7351660000000013</v>
      </c>
      <c r="F16" s="234">
        <v>3.332665</v>
      </c>
      <c r="G16" s="234">
        <v>411.69917799999985</v>
      </c>
      <c r="H16" s="234">
        <v>168.84418099999999</v>
      </c>
      <c r="I16" s="234">
        <v>2.829332</v>
      </c>
      <c r="J16" s="158">
        <f t="shared" si="1"/>
        <v>1565.0334329999998</v>
      </c>
    </row>
    <row r="17" spans="1:10" x14ac:dyDescent="0.2">
      <c r="A17" s="233" t="s">
        <v>114</v>
      </c>
      <c r="B17" s="234">
        <v>882.82795999999996</v>
      </c>
      <c r="C17" s="234">
        <v>92.677623000000011</v>
      </c>
      <c r="D17" s="234">
        <v>20.583919999999999</v>
      </c>
      <c r="E17" s="234">
        <v>1.1757739999999999</v>
      </c>
      <c r="F17" s="234">
        <v>18.2468</v>
      </c>
      <c r="G17" s="234">
        <v>635.64160399999992</v>
      </c>
      <c r="H17" s="234">
        <v>257.31144999999998</v>
      </c>
      <c r="I17" s="234">
        <v>24.662981999999996</v>
      </c>
      <c r="J17" s="158">
        <f t="shared" si="1"/>
        <v>1933.128113</v>
      </c>
    </row>
    <row r="18" spans="1:10" x14ac:dyDescent="0.2">
      <c r="A18" s="169" t="s">
        <v>115</v>
      </c>
      <c r="B18" s="232">
        <v>331.38815799999998</v>
      </c>
      <c r="C18" s="232">
        <v>0.74085400000000001</v>
      </c>
      <c r="D18" s="232">
        <v>2.69435</v>
      </c>
      <c r="E18" s="232">
        <v>2.482529</v>
      </c>
      <c r="F18" s="232">
        <v>3.2167600000000003</v>
      </c>
      <c r="G18" s="232">
        <v>207.518373</v>
      </c>
      <c r="H18" s="232">
        <v>86.669322999999977</v>
      </c>
      <c r="I18" s="232">
        <v>0.42840400000000001</v>
      </c>
      <c r="J18" s="157">
        <f t="shared" si="1"/>
        <v>635.13875099999996</v>
      </c>
    </row>
    <row r="19" spans="1:10" x14ac:dyDescent="0.2">
      <c r="A19" s="100" t="s">
        <v>172</v>
      </c>
      <c r="B19" s="107"/>
      <c r="C19" s="107"/>
      <c r="D19" s="107"/>
      <c r="E19" s="107"/>
      <c r="F19" s="107"/>
      <c r="G19" s="107"/>
      <c r="H19" s="107"/>
      <c r="I19" s="107"/>
      <c r="J19" s="4" t="s">
        <v>78</v>
      </c>
    </row>
  </sheetData>
  <sortState ref="A5:J18">
    <sortCondition ref="A5"/>
  </sortState>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topLeftCell="A4" zoomScaleNormal="100" zoomScaleSheetLayoutView="100" workbookViewId="0"/>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8.75" x14ac:dyDescent="0.3">
      <c r="A1" s="203" t="s">
        <v>288</v>
      </c>
      <c r="I1" s="205" t="str">
        <f>Titulní!A35</f>
        <v>II. čtvrtletí 2020</v>
      </c>
    </row>
    <row r="2" spans="1:15" ht="15.75" x14ac:dyDescent="0.25">
      <c r="A2" s="204" t="s">
        <v>140</v>
      </c>
    </row>
    <row r="3" spans="1:15" ht="1.5" customHeight="1" x14ac:dyDescent="0.2">
      <c r="F3" s="87"/>
      <c r="G3" s="87"/>
      <c r="H3" s="87"/>
      <c r="I3" s="87"/>
      <c r="J3" s="87"/>
    </row>
    <row r="4" spans="1:15" ht="5.0999999999999996" customHeight="1" x14ac:dyDescent="0.2">
      <c r="F4" s="87"/>
      <c r="G4" s="87"/>
      <c r="H4" s="87"/>
      <c r="I4" s="87"/>
      <c r="J4" s="87"/>
    </row>
    <row r="5" spans="1:15" ht="5.0999999999999996" customHeight="1" x14ac:dyDescent="0.2">
      <c r="A5" s="7"/>
      <c r="B5" s="104"/>
      <c r="C5" s="104"/>
      <c r="D5" s="104"/>
      <c r="E5" s="104"/>
      <c r="F5" s="93"/>
      <c r="J5" s="93"/>
      <c r="K5" s="102"/>
    </row>
    <row r="6" spans="1:15" ht="12.75" customHeight="1" x14ac:dyDescent="0.2">
      <c r="A6" s="206"/>
      <c r="B6" s="405" t="s">
        <v>11</v>
      </c>
      <c r="C6" s="406"/>
      <c r="D6" s="405" t="s">
        <v>12</v>
      </c>
      <c r="E6" s="406"/>
      <c r="F6" s="405" t="s">
        <v>13</v>
      </c>
      <c r="G6" s="406"/>
      <c r="H6" s="405" t="s">
        <v>7</v>
      </c>
      <c r="I6" s="407"/>
    </row>
    <row r="7" spans="1:15" x14ac:dyDescent="0.2">
      <c r="A7" s="207"/>
      <c r="B7" s="235" t="s">
        <v>181</v>
      </c>
      <c r="C7" s="236" t="s">
        <v>49</v>
      </c>
      <c r="D7" s="235" t="s">
        <v>181</v>
      </c>
      <c r="E7" s="236" t="s">
        <v>49</v>
      </c>
      <c r="F7" s="235" t="s">
        <v>181</v>
      </c>
      <c r="G7" s="236" t="s">
        <v>49</v>
      </c>
      <c r="H7" s="235" t="s">
        <v>181</v>
      </c>
      <c r="I7" s="237" t="s">
        <v>49</v>
      </c>
      <c r="J7" s="93"/>
      <c r="O7" s="93"/>
    </row>
    <row r="8" spans="1:15" x14ac:dyDescent="0.2">
      <c r="A8" s="209" t="s">
        <v>166</v>
      </c>
      <c r="B8" s="238">
        <v>2097.5699999999988</v>
      </c>
      <c r="C8" s="239">
        <v>5.2017294162563558E-2</v>
      </c>
      <c r="D8" s="238">
        <v>2097.5699999999988</v>
      </c>
      <c r="E8" s="239">
        <v>5.2035158617406346E-2</v>
      </c>
      <c r="F8" s="238">
        <v>2084.829999999999</v>
      </c>
      <c r="G8" s="239">
        <v>5.1735456011592455E-2</v>
      </c>
      <c r="H8" s="238">
        <v>2084.829999999999</v>
      </c>
      <c r="I8" s="248">
        <v>5.1735456011592455E-2</v>
      </c>
      <c r="J8" s="95"/>
      <c r="O8" s="60"/>
    </row>
    <row r="9" spans="1:15" x14ac:dyDescent="0.2">
      <c r="A9" s="209" t="s">
        <v>182</v>
      </c>
      <c r="B9" s="238">
        <v>398205.91399999999</v>
      </c>
      <c r="C9" s="239">
        <v>3.3175819091796045E-2</v>
      </c>
      <c r="D9" s="238">
        <v>319952.424</v>
      </c>
      <c r="E9" s="239">
        <v>2.964579842267618E-2</v>
      </c>
      <c r="F9" s="238">
        <v>213711.44700000001</v>
      </c>
      <c r="G9" s="239">
        <v>2.5001398435698298E-2</v>
      </c>
      <c r="H9" s="238">
        <v>931869.78500000003</v>
      </c>
      <c r="I9" s="248">
        <v>2.9730991365581015E-2</v>
      </c>
      <c r="J9" s="95"/>
      <c r="O9" s="60"/>
    </row>
    <row r="10" spans="1:15" x14ac:dyDescent="0.2">
      <c r="A10" s="209" t="s">
        <v>183</v>
      </c>
      <c r="B10" s="238">
        <v>299256.04499999993</v>
      </c>
      <c r="C10" s="240">
        <v>4.7539100702670832E-2</v>
      </c>
      <c r="D10" s="238">
        <v>227571.42700000003</v>
      </c>
      <c r="E10" s="240">
        <v>4.3755163155597097E-2</v>
      </c>
      <c r="F10" s="238">
        <v>146504.57699999999</v>
      </c>
      <c r="G10" s="240">
        <v>4.5651700887055779E-2</v>
      </c>
      <c r="H10" s="238">
        <v>673332.04899999988</v>
      </c>
      <c r="I10" s="249">
        <v>4.5788873990095354E-2</v>
      </c>
      <c r="J10" s="85"/>
      <c r="K10" s="87"/>
      <c r="L10" s="87" t="str">
        <f>+B6</f>
        <v>Duben</v>
      </c>
      <c r="M10" s="87" t="str">
        <f>+D6</f>
        <v>Květen</v>
      </c>
      <c r="N10" s="87" t="str">
        <f>+F6</f>
        <v>Červen</v>
      </c>
      <c r="O10" s="88"/>
    </row>
    <row r="11" spans="1:15" x14ac:dyDescent="0.2">
      <c r="A11" s="208" t="s">
        <v>41</v>
      </c>
      <c r="B11" s="241">
        <v>0</v>
      </c>
      <c r="C11" s="242">
        <v>0</v>
      </c>
      <c r="D11" s="246">
        <v>0</v>
      </c>
      <c r="E11" s="244">
        <v>0</v>
      </c>
      <c r="F11" s="246">
        <v>0</v>
      </c>
      <c r="G11" s="244">
        <v>0</v>
      </c>
      <c r="H11" s="246">
        <v>0</v>
      </c>
      <c r="I11" s="250">
        <v>0</v>
      </c>
      <c r="J11" s="85"/>
      <c r="K11" s="87" t="str">
        <f>+A11</f>
        <v>Biomasa</v>
      </c>
      <c r="L11" s="77">
        <f>+B11</f>
        <v>0</v>
      </c>
      <c r="M11" s="77">
        <f>+D11</f>
        <v>0</v>
      </c>
      <c r="N11" s="77">
        <f>+F11</f>
        <v>0</v>
      </c>
      <c r="O11" s="105"/>
    </row>
    <row r="12" spans="1:15" x14ac:dyDescent="0.2">
      <c r="A12" s="208" t="s">
        <v>40</v>
      </c>
      <c r="B12" s="241">
        <v>3978</v>
      </c>
      <c r="C12" s="243">
        <v>9.0754949772222843E-2</v>
      </c>
      <c r="D12" s="247">
        <v>3684</v>
      </c>
      <c r="E12" s="245">
        <v>8.7672167587490163E-2</v>
      </c>
      <c r="F12" s="247">
        <v>2789</v>
      </c>
      <c r="G12" s="244">
        <v>8.7103405452704424E-2</v>
      </c>
      <c r="H12" s="247">
        <v>10451</v>
      </c>
      <c r="I12" s="250">
        <v>8.8664041427138643E-2</v>
      </c>
      <c r="J12" s="85"/>
      <c r="K12" s="87" t="str">
        <f t="shared" ref="K12:L27" si="0">+A12</f>
        <v>Bioplyn</v>
      </c>
      <c r="L12" s="77">
        <f t="shared" si="0"/>
        <v>3978</v>
      </c>
      <c r="M12" s="77">
        <f t="shared" ref="M12:M26" si="1">+D12</f>
        <v>3684</v>
      </c>
      <c r="N12" s="77">
        <f t="shared" ref="N12:N26" si="2">+F12</f>
        <v>2789</v>
      </c>
      <c r="O12" s="105"/>
    </row>
    <row r="13" spans="1:15" x14ac:dyDescent="0.2">
      <c r="A13" s="208" t="s">
        <v>39</v>
      </c>
      <c r="B13" s="241">
        <v>0</v>
      </c>
      <c r="C13" s="243">
        <v>0</v>
      </c>
      <c r="D13" s="247">
        <v>0</v>
      </c>
      <c r="E13" s="245">
        <v>0</v>
      </c>
      <c r="F13" s="247">
        <v>0</v>
      </c>
      <c r="G13" s="244">
        <v>0</v>
      </c>
      <c r="H13" s="247">
        <v>0</v>
      </c>
      <c r="I13" s="250">
        <v>0</v>
      </c>
      <c r="J13" s="85"/>
      <c r="K13" s="87" t="str">
        <f t="shared" si="0"/>
        <v>Černé uhlí</v>
      </c>
      <c r="L13" s="77">
        <f t="shared" si="0"/>
        <v>0</v>
      </c>
      <c r="M13" s="77">
        <f t="shared" si="1"/>
        <v>0</v>
      </c>
      <c r="N13" s="77">
        <f t="shared" si="2"/>
        <v>0</v>
      </c>
      <c r="O13" s="105"/>
    </row>
    <row r="14" spans="1:15" x14ac:dyDescent="0.2">
      <c r="A14" s="208" t="s">
        <v>64</v>
      </c>
      <c r="B14" s="241">
        <v>0</v>
      </c>
      <c r="C14" s="243">
        <v>0</v>
      </c>
      <c r="D14" s="247">
        <v>0</v>
      </c>
      <c r="E14" s="245">
        <v>0</v>
      </c>
      <c r="F14" s="247">
        <v>0</v>
      </c>
      <c r="G14" s="244">
        <v>0</v>
      </c>
      <c r="H14" s="247">
        <v>0</v>
      </c>
      <c r="I14" s="250">
        <v>0</v>
      </c>
      <c r="J14" s="85"/>
      <c r="K14" s="87" t="str">
        <f t="shared" si="0"/>
        <v>Elektrická energie</v>
      </c>
      <c r="L14" s="77">
        <f t="shared" si="0"/>
        <v>0</v>
      </c>
      <c r="M14" s="77">
        <f t="shared" si="1"/>
        <v>0</v>
      </c>
      <c r="N14" s="77">
        <f t="shared" si="2"/>
        <v>0</v>
      </c>
      <c r="O14" s="105"/>
    </row>
    <row r="15" spans="1:15" x14ac:dyDescent="0.2">
      <c r="A15" s="208" t="s">
        <v>65</v>
      </c>
      <c r="B15" s="241">
        <v>353</v>
      </c>
      <c r="C15" s="243">
        <v>0.37861724263680635</v>
      </c>
      <c r="D15" s="247">
        <v>366</v>
      </c>
      <c r="E15" s="245">
        <v>0.3647089303864321</v>
      </c>
      <c r="F15" s="247">
        <v>605</v>
      </c>
      <c r="G15" s="244">
        <v>0.5496352420666285</v>
      </c>
      <c r="H15" s="247">
        <v>1324</v>
      </c>
      <c r="I15" s="250">
        <v>0.43601252712728999</v>
      </c>
      <c r="J15" s="85"/>
      <c r="K15" s="87" t="str">
        <f t="shared" si="0"/>
        <v>Energie prostředí (tepelné čerpadlo)</v>
      </c>
      <c r="L15" s="77">
        <f t="shared" si="0"/>
        <v>353</v>
      </c>
      <c r="M15" s="77">
        <f t="shared" si="1"/>
        <v>366</v>
      </c>
      <c r="N15" s="77">
        <f t="shared" si="2"/>
        <v>605</v>
      </c>
      <c r="O15" s="105"/>
    </row>
    <row r="16" spans="1:15" x14ac:dyDescent="0.2">
      <c r="A16" s="208" t="s">
        <v>66</v>
      </c>
      <c r="B16" s="241">
        <v>0</v>
      </c>
      <c r="C16" s="243">
        <v>0</v>
      </c>
      <c r="D16" s="247">
        <v>0</v>
      </c>
      <c r="E16" s="245">
        <v>0</v>
      </c>
      <c r="F16" s="247">
        <v>0</v>
      </c>
      <c r="G16" s="244">
        <v>0</v>
      </c>
      <c r="H16" s="247">
        <v>0</v>
      </c>
      <c r="I16" s="250">
        <v>0</v>
      </c>
      <c r="J16" s="85"/>
      <c r="K16" s="87" t="str">
        <f t="shared" si="0"/>
        <v>Energie Slunce (solární kolektor)</v>
      </c>
      <c r="L16" s="77">
        <f t="shared" si="0"/>
        <v>0</v>
      </c>
      <c r="M16" s="77">
        <f t="shared" si="1"/>
        <v>0</v>
      </c>
      <c r="N16" s="77">
        <f t="shared" si="2"/>
        <v>0</v>
      </c>
      <c r="O16" s="105"/>
    </row>
    <row r="17" spans="1:18" x14ac:dyDescent="0.2">
      <c r="A17" s="208" t="s">
        <v>38</v>
      </c>
      <c r="B17" s="241">
        <v>0</v>
      </c>
      <c r="C17" s="243">
        <v>0</v>
      </c>
      <c r="D17" s="247">
        <v>0</v>
      </c>
      <c r="E17" s="245">
        <v>0</v>
      </c>
      <c r="F17" s="247">
        <v>0</v>
      </c>
      <c r="G17" s="244">
        <v>0</v>
      </c>
      <c r="H17" s="247">
        <v>0</v>
      </c>
      <c r="I17" s="250">
        <v>0</v>
      </c>
      <c r="J17" s="85"/>
      <c r="K17" s="87" t="str">
        <f t="shared" si="0"/>
        <v>Hnědé uhlí</v>
      </c>
      <c r="L17" s="77">
        <f t="shared" si="0"/>
        <v>0</v>
      </c>
      <c r="M17" s="77">
        <f t="shared" si="1"/>
        <v>0</v>
      </c>
      <c r="N17" s="77">
        <f t="shared" si="2"/>
        <v>0</v>
      </c>
      <c r="O17" s="105"/>
    </row>
    <row r="18" spans="1:18" x14ac:dyDescent="0.2">
      <c r="A18" s="208" t="s">
        <v>76</v>
      </c>
      <c r="B18" s="241">
        <v>0</v>
      </c>
      <c r="C18" s="243">
        <v>0</v>
      </c>
      <c r="D18" s="247">
        <v>0</v>
      </c>
      <c r="E18" s="245">
        <v>0</v>
      </c>
      <c r="F18" s="247">
        <v>0</v>
      </c>
      <c r="G18" s="244">
        <v>0</v>
      </c>
      <c r="H18" s="247">
        <v>0</v>
      </c>
      <c r="I18" s="250">
        <v>0</v>
      </c>
      <c r="J18" s="85"/>
      <c r="K18" s="87" t="str">
        <f t="shared" si="0"/>
        <v>Jaderné palivo</v>
      </c>
      <c r="L18" s="77">
        <f t="shared" si="0"/>
        <v>0</v>
      </c>
      <c r="M18" s="77">
        <f t="shared" si="1"/>
        <v>0</v>
      </c>
      <c r="N18" s="77">
        <f t="shared" si="2"/>
        <v>0</v>
      </c>
      <c r="O18" s="105"/>
    </row>
    <row r="19" spans="1:18" x14ac:dyDescent="0.2">
      <c r="A19" s="208" t="s">
        <v>37</v>
      </c>
      <c r="B19" s="241">
        <v>0</v>
      </c>
      <c r="C19" s="243">
        <v>0</v>
      </c>
      <c r="D19" s="247">
        <v>0</v>
      </c>
      <c r="E19" s="245">
        <v>0</v>
      </c>
      <c r="F19" s="247">
        <v>0</v>
      </c>
      <c r="G19" s="244">
        <v>0</v>
      </c>
      <c r="H19" s="247">
        <v>0</v>
      </c>
      <c r="I19" s="250">
        <v>0</v>
      </c>
      <c r="J19" s="85"/>
      <c r="K19" s="87" t="str">
        <f t="shared" si="0"/>
        <v>Koks</v>
      </c>
      <c r="L19" s="77">
        <f t="shared" si="0"/>
        <v>0</v>
      </c>
      <c r="M19" s="77">
        <f t="shared" si="1"/>
        <v>0</v>
      </c>
      <c r="N19" s="77">
        <f t="shared" si="2"/>
        <v>0</v>
      </c>
      <c r="O19" s="105"/>
    </row>
    <row r="20" spans="1:18" x14ac:dyDescent="0.2">
      <c r="A20" s="208" t="s">
        <v>36</v>
      </c>
      <c r="B20" s="241">
        <v>0</v>
      </c>
      <c r="C20" s="243">
        <v>0</v>
      </c>
      <c r="D20" s="247">
        <v>0</v>
      </c>
      <c r="E20" s="245">
        <v>0</v>
      </c>
      <c r="F20" s="247">
        <v>0</v>
      </c>
      <c r="G20" s="244">
        <v>0</v>
      </c>
      <c r="H20" s="247">
        <v>0</v>
      </c>
      <c r="I20" s="250">
        <v>0</v>
      </c>
      <c r="J20" s="85"/>
      <c r="K20" s="87" t="str">
        <f t="shared" si="0"/>
        <v>Odpadní teplo</v>
      </c>
      <c r="L20" s="77">
        <f t="shared" si="0"/>
        <v>0</v>
      </c>
      <c r="M20" s="77">
        <f t="shared" si="1"/>
        <v>0</v>
      </c>
      <c r="N20" s="77">
        <f t="shared" si="2"/>
        <v>0</v>
      </c>
      <c r="O20" s="105"/>
    </row>
    <row r="21" spans="1:18" x14ac:dyDescent="0.2">
      <c r="A21" s="208" t="s">
        <v>35</v>
      </c>
      <c r="B21" s="241">
        <v>0</v>
      </c>
      <c r="C21" s="243">
        <v>0</v>
      </c>
      <c r="D21" s="247">
        <v>0</v>
      </c>
      <c r="E21" s="245">
        <v>0</v>
      </c>
      <c r="F21" s="247">
        <v>0</v>
      </c>
      <c r="G21" s="244">
        <v>0</v>
      </c>
      <c r="H21" s="247">
        <v>0</v>
      </c>
      <c r="I21" s="250">
        <v>0</v>
      </c>
      <c r="J21" s="85"/>
      <c r="K21" s="87" t="str">
        <f t="shared" si="0"/>
        <v>Ostatní kapalná paliva</v>
      </c>
      <c r="L21" s="77">
        <f t="shared" si="0"/>
        <v>0</v>
      </c>
      <c r="M21" s="77">
        <f t="shared" si="1"/>
        <v>0</v>
      </c>
      <c r="N21" s="77">
        <f t="shared" si="2"/>
        <v>0</v>
      </c>
      <c r="O21" s="105"/>
    </row>
    <row r="22" spans="1:18" x14ac:dyDescent="0.2">
      <c r="A22" s="208" t="s">
        <v>34</v>
      </c>
      <c r="B22" s="241">
        <v>70464</v>
      </c>
      <c r="C22" s="243">
        <v>0.24922990556577787</v>
      </c>
      <c r="D22" s="247">
        <v>60518</v>
      </c>
      <c r="E22" s="245">
        <v>0.21732448672360818</v>
      </c>
      <c r="F22" s="247">
        <v>54298</v>
      </c>
      <c r="G22" s="244">
        <v>0.23462013316997166</v>
      </c>
      <c r="H22" s="247">
        <v>185280</v>
      </c>
      <c r="I22" s="250">
        <v>0.23375501368151791</v>
      </c>
      <c r="J22" s="85"/>
      <c r="K22" s="87" t="str">
        <f t="shared" si="0"/>
        <v>Ostatní pevná paliva</v>
      </c>
      <c r="L22" s="77">
        <f t="shared" si="0"/>
        <v>70464</v>
      </c>
      <c r="M22" s="77">
        <f t="shared" si="1"/>
        <v>60518</v>
      </c>
      <c r="N22" s="77">
        <f t="shared" si="2"/>
        <v>54298</v>
      </c>
      <c r="O22" s="105"/>
    </row>
    <row r="23" spans="1:18" x14ac:dyDescent="0.2">
      <c r="A23" s="208" t="s">
        <v>33</v>
      </c>
      <c r="B23" s="241">
        <v>0</v>
      </c>
      <c r="C23" s="243">
        <v>0</v>
      </c>
      <c r="D23" s="247">
        <v>0</v>
      </c>
      <c r="E23" s="245">
        <v>0</v>
      </c>
      <c r="F23" s="247">
        <v>0</v>
      </c>
      <c r="G23" s="244">
        <v>0</v>
      </c>
      <c r="H23" s="247">
        <v>0</v>
      </c>
      <c r="I23" s="250">
        <v>0</v>
      </c>
      <c r="J23" s="85"/>
      <c r="K23" s="87" t="str">
        <f t="shared" si="0"/>
        <v>Ostatní plyny</v>
      </c>
      <c r="L23" s="77">
        <f t="shared" si="0"/>
        <v>0</v>
      </c>
      <c r="M23" s="77">
        <f t="shared" si="1"/>
        <v>0</v>
      </c>
      <c r="N23" s="77">
        <f t="shared" si="2"/>
        <v>0</v>
      </c>
      <c r="O23" s="105"/>
    </row>
    <row r="24" spans="1:18" x14ac:dyDescent="0.2">
      <c r="A24" s="208" t="s">
        <v>3</v>
      </c>
      <c r="B24" s="241">
        <v>0</v>
      </c>
      <c r="C24" s="243">
        <v>0</v>
      </c>
      <c r="D24" s="247">
        <v>0</v>
      </c>
      <c r="E24" s="245">
        <v>0</v>
      </c>
      <c r="F24" s="247">
        <v>0</v>
      </c>
      <c r="G24" s="244">
        <v>0</v>
      </c>
      <c r="H24" s="247">
        <v>0</v>
      </c>
      <c r="I24" s="250">
        <v>0</v>
      </c>
      <c r="J24" s="85"/>
      <c r="K24" s="87" t="str">
        <f t="shared" si="0"/>
        <v>Ostatní</v>
      </c>
      <c r="L24" s="77">
        <f t="shared" si="0"/>
        <v>0</v>
      </c>
      <c r="M24" s="77">
        <f t="shared" si="1"/>
        <v>0</v>
      </c>
      <c r="N24" s="77">
        <f t="shared" si="2"/>
        <v>0</v>
      </c>
      <c r="O24" s="105"/>
    </row>
    <row r="25" spans="1:18" x14ac:dyDescent="0.2">
      <c r="A25" s="208" t="s">
        <v>32</v>
      </c>
      <c r="B25" s="241">
        <v>170.43</v>
      </c>
      <c r="C25" s="243">
        <v>4.4028031412500779E-2</v>
      </c>
      <c r="D25" s="247">
        <v>52.12</v>
      </c>
      <c r="E25" s="245">
        <v>2.3864982442387727E-2</v>
      </c>
      <c r="F25" s="247">
        <v>0</v>
      </c>
      <c r="G25" s="244">
        <v>0</v>
      </c>
      <c r="H25" s="247">
        <v>222.55</v>
      </c>
      <c r="I25" s="250">
        <v>1.3823163385753899E-2</v>
      </c>
      <c r="J25" s="85"/>
      <c r="K25" s="87" t="str">
        <f t="shared" si="0"/>
        <v>Topné oleje</v>
      </c>
      <c r="L25" s="77">
        <f t="shared" si="0"/>
        <v>170.43</v>
      </c>
      <c r="M25" s="77">
        <f t="shared" si="1"/>
        <v>52.12</v>
      </c>
      <c r="N25" s="77">
        <f t="shared" si="2"/>
        <v>0</v>
      </c>
    </row>
    <row r="26" spans="1:18" x14ac:dyDescent="0.2">
      <c r="A26" s="208" t="s">
        <v>31</v>
      </c>
      <c r="B26" s="241">
        <v>224290.61499999993</v>
      </c>
      <c r="C26" s="242">
        <v>0.13957678002675092</v>
      </c>
      <c r="D26" s="246">
        <v>162951.30700000003</v>
      </c>
      <c r="E26" s="244">
        <v>0.12817916965901088</v>
      </c>
      <c r="F26" s="246">
        <v>88812.577000000005</v>
      </c>
      <c r="G26" s="244">
        <v>0.10371405269842868</v>
      </c>
      <c r="H26" s="246">
        <v>476054.49899999995</v>
      </c>
      <c r="I26" s="250">
        <v>0.12747364532495478</v>
      </c>
      <c r="J26" s="85"/>
      <c r="K26" s="87" t="str">
        <f t="shared" si="0"/>
        <v>Zemní plyn</v>
      </c>
      <c r="L26" s="77">
        <f t="shared" si="0"/>
        <v>224290.61499999993</v>
      </c>
      <c r="M26" s="77">
        <f t="shared" si="1"/>
        <v>162951.30700000003</v>
      </c>
      <c r="N26" s="77">
        <f t="shared" si="2"/>
        <v>88812.577000000005</v>
      </c>
      <c r="O26" s="105"/>
    </row>
    <row r="27" spans="1:18" x14ac:dyDescent="0.2">
      <c r="A27" s="210" t="s">
        <v>186</v>
      </c>
      <c r="B27" s="238">
        <v>696370</v>
      </c>
      <c r="C27" s="240"/>
      <c r="D27" s="238">
        <v>554360</v>
      </c>
      <c r="E27" s="240"/>
      <c r="F27" s="238">
        <v>306024</v>
      </c>
      <c r="G27" s="240"/>
      <c r="H27" s="238">
        <v>1556754</v>
      </c>
      <c r="I27" s="249"/>
      <c r="J27" s="85"/>
      <c r="K27" s="87" t="str">
        <f t="shared" si="0"/>
        <v>Dodávka tepla ze Středočeského kraje [GJ]</v>
      </c>
      <c r="L27" s="77"/>
      <c r="M27" s="77"/>
      <c r="N27" s="77"/>
      <c r="O27" s="82"/>
      <c r="P27" s="113"/>
      <c r="Q27" s="113"/>
      <c r="R27" s="113"/>
    </row>
    <row r="28" spans="1:18" ht="13.5" customHeight="1" x14ac:dyDescent="0.2">
      <c r="A28" s="210" t="s">
        <v>184</v>
      </c>
      <c r="B28" s="238">
        <v>825954.41399999976</v>
      </c>
      <c r="C28" s="240">
        <v>0.14530902175755034</v>
      </c>
      <c r="D28" s="238">
        <v>608739.81999999995</v>
      </c>
      <c r="E28" s="240">
        <v>0.13393287626978495</v>
      </c>
      <c r="F28" s="238">
        <v>312838.06199999998</v>
      </c>
      <c r="G28" s="240">
        <v>0.11502113458789795</v>
      </c>
      <c r="H28" s="238">
        <v>1747532.2959999996</v>
      </c>
      <c r="I28" s="249">
        <v>0.13495431453974036</v>
      </c>
      <c r="J28" s="10"/>
      <c r="K28" s="87"/>
      <c r="L28" s="87" t="str">
        <f>+L10</f>
        <v>Duben</v>
      </c>
      <c r="M28" s="87" t="str">
        <f>+M10</f>
        <v>Květen</v>
      </c>
      <c r="N28" s="87" t="str">
        <f>+N10</f>
        <v>Červen</v>
      </c>
      <c r="O28" s="72"/>
      <c r="P28" s="111"/>
      <c r="Q28" s="111"/>
      <c r="R28" s="111"/>
    </row>
    <row r="29" spans="1:18" ht="12.75" customHeight="1" x14ac:dyDescent="0.2">
      <c r="A29" s="208" t="s">
        <v>26</v>
      </c>
      <c r="B29" s="241">
        <v>20590.653000000002</v>
      </c>
      <c r="C29" s="244">
        <v>1.3533112020753942E-2</v>
      </c>
      <c r="D29" s="246">
        <v>14058.965</v>
      </c>
      <c r="E29" s="244">
        <v>1.0579565377955831E-2</v>
      </c>
      <c r="F29" s="246">
        <v>7179.5159999999996</v>
      </c>
      <c r="G29" s="244">
        <v>6.339414714414798E-3</v>
      </c>
      <c r="H29" s="246">
        <v>41829.134000000005</v>
      </c>
      <c r="I29" s="250">
        <v>1.0502176929925552E-2</v>
      </c>
      <c r="J29" s="85"/>
      <c r="K29" s="87" t="str">
        <f>+A29</f>
        <v>Průmysl</v>
      </c>
      <c r="L29" s="77">
        <f t="shared" ref="L29:L36" si="3">+B29</f>
        <v>20590.653000000002</v>
      </c>
      <c r="M29" s="77">
        <f t="shared" ref="M29:M36" si="4">+D29</f>
        <v>14058.965</v>
      </c>
      <c r="N29" s="77">
        <f t="shared" ref="N29:N36" si="5">+F29</f>
        <v>7179.5159999999996</v>
      </c>
      <c r="O29" s="72"/>
      <c r="P29" s="111"/>
      <c r="Q29" s="111"/>
      <c r="R29" s="111"/>
    </row>
    <row r="30" spans="1:18" ht="12.75" customHeight="1" x14ac:dyDescent="0.2">
      <c r="A30" s="208" t="s">
        <v>0</v>
      </c>
      <c r="B30" s="241">
        <v>1941.615</v>
      </c>
      <c r="C30" s="245">
        <v>9.4331268957202914E-3</v>
      </c>
      <c r="D30" s="247">
        <v>1387.8219999999999</v>
      </c>
      <c r="E30" s="245">
        <v>8.9624819970175375E-3</v>
      </c>
      <c r="F30" s="247">
        <v>345.113</v>
      </c>
      <c r="G30" s="244">
        <v>3.7909741524839117E-3</v>
      </c>
      <c r="H30" s="247">
        <v>3674.5499999999997</v>
      </c>
      <c r="I30" s="250">
        <v>8.1347039947793388E-3</v>
      </c>
      <c r="J30" s="85"/>
      <c r="K30" s="87" t="str">
        <f t="shared" ref="K30:K36" si="6">+A30</f>
        <v>Energetika</v>
      </c>
      <c r="L30" s="77">
        <f t="shared" si="3"/>
        <v>1941.615</v>
      </c>
      <c r="M30" s="77">
        <f t="shared" si="4"/>
        <v>1387.8219999999999</v>
      </c>
      <c r="N30" s="77">
        <f t="shared" si="5"/>
        <v>345.113</v>
      </c>
      <c r="O30" s="72"/>
      <c r="P30" s="112"/>
      <c r="Q30" s="112"/>
      <c r="R30" s="112"/>
    </row>
    <row r="31" spans="1:18" ht="12.75" customHeight="1" x14ac:dyDescent="0.2">
      <c r="A31" s="208" t="s">
        <v>1</v>
      </c>
      <c r="B31" s="241">
        <v>20508.448</v>
      </c>
      <c r="C31" s="245">
        <v>0.38828909472019213</v>
      </c>
      <c r="D31" s="247">
        <v>11291.625</v>
      </c>
      <c r="E31" s="245">
        <v>0.4075454500273023</v>
      </c>
      <c r="F31" s="247">
        <v>2804.67</v>
      </c>
      <c r="G31" s="244">
        <v>0.35909741096793324</v>
      </c>
      <c r="H31" s="247">
        <v>34604.743000000002</v>
      </c>
      <c r="I31" s="250">
        <v>0.39174786641580434</v>
      </c>
      <c r="J31" s="85"/>
      <c r="K31" s="87" t="str">
        <f t="shared" si="6"/>
        <v>Doprava</v>
      </c>
      <c r="L31" s="77">
        <f t="shared" si="3"/>
        <v>20508.448</v>
      </c>
      <c r="M31" s="77">
        <f t="shared" si="4"/>
        <v>11291.625</v>
      </c>
      <c r="N31" s="77">
        <f t="shared" si="5"/>
        <v>2804.67</v>
      </c>
      <c r="O31" s="72"/>
      <c r="P31" s="105"/>
      <c r="Q31" s="105"/>
      <c r="R31" s="105"/>
    </row>
    <row r="32" spans="1:18" ht="12.75" customHeight="1" x14ac:dyDescent="0.2">
      <c r="A32" s="208" t="s">
        <v>2</v>
      </c>
      <c r="B32" s="241">
        <v>2976.7469999999998</v>
      </c>
      <c r="C32" s="245">
        <v>0.1530518075299149</v>
      </c>
      <c r="D32" s="247">
        <v>1992.404</v>
      </c>
      <c r="E32" s="245">
        <v>0.16781498073340656</v>
      </c>
      <c r="F32" s="247">
        <v>835.726</v>
      </c>
      <c r="G32" s="244">
        <v>9.7575971628307473E-2</v>
      </c>
      <c r="H32" s="247">
        <v>5804.8769999999995</v>
      </c>
      <c r="I32" s="250">
        <v>0.14553387683010219</v>
      </c>
      <c r="J32" s="85"/>
      <c r="K32" s="87" t="str">
        <f t="shared" si="6"/>
        <v>Stavebnictví</v>
      </c>
      <c r="L32" s="77">
        <f t="shared" si="3"/>
        <v>2976.7469999999998</v>
      </c>
      <c r="M32" s="77">
        <f t="shared" si="4"/>
        <v>1992.404</v>
      </c>
      <c r="N32" s="77">
        <f t="shared" si="5"/>
        <v>835.726</v>
      </c>
    </row>
    <row r="33" spans="1:14" x14ac:dyDescent="0.2">
      <c r="A33" s="208" t="s">
        <v>6</v>
      </c>
      <c r="B33" s="241">
        <v>447.351</v>
      </c>
      <c r="C33" s="245">
        <v>1.5555400625865723E-2</v>
      </c>
      <c r="D33" s="247">
        <v>196.02699999999999</v>
      </c>
      <c r="E33" s="245">
        <v>8.4830893648698662E-3</v>
      </c>
      <c r="F33" s="247">
        <v>96.057000000000002</v>
      </c>
      <c r="G33" s="244">
        <v>5.5970097073801709E-3</v>
      </c>
      <c r="H33" s="247">
        <v>739.43499999999995</v>
      </c>
      <c r="I33" s="250">
        <v>1.0711987810062527E-2</v>
      </c>
      <c r="J33" s="85"/>
      <c r="K33" s="87" t="str">
        <f t="shared" si="6"/>
        <v>Zemědělství a lesnictví</v>
      </c>
      <c r="L33" s="77">
        <f t="shared" si="3"/>
        <v>447.351</v>
      </c>
      <c r="M33" s="77">
        <f t="shared" si="4"/>
        <v>196.02699999999999</v>
      </c>
      <c r="N33" s="77">
        <f t="shared" si="5"/>
        <v>96.057000000000002</v>
      </c>
    </row>
    <row r="34" spans="1:14" x14ac:dyDescent="0.2">
      <c r="A34" s="208" t="s">
        <v>25</v>
      </c>
      <c r="B34" s="241">
        <v>494480.59199999995</v>
      </c>
      <c r="C34" s="245">
        <v>0.196619556944165</v>
      </c>
      <c r="D34" s="247">
        <v>385376.98299999995</v>
      </c>
      <c r="E34" s="245">
        <v>0.19337306618796504</v>
      </c>
      <c r="F34" s="247">
        <v>213054.94599999997</v>
      </c>
      <c r="G34" s="244">
        <v>0.21685312082132632</v>
      </c>
      <c r="H34" s="247">
        <v>1092912.5209999999</v>
      </c>
      <c r="I34" s="250">
        <v>0.19906189003536198</v>
      </c>
      <c r="J34" s="85"/>
      <c r="K34" s="87" t="str">
        <f t="shared" si="6"/>
        <v>Domácnosti</v>
      </c>
      <c r="L34" s="77">
        <f t="shared" si="3"/>
        <v>494480.59199999995</v>
      </c>
      <c r="M34" s="77">
        <f t="shared" si="4"/>
        <v>385376.98299999995</v>
      </c>
      <c r="N34" s="77">
        <f t="shared" si="5"/>
        <v>213054.94599999997</v>
      </c>
    </row>
    <row r="35" spans="1:14" x14ac:dyDescent="0.2">
      <c r="A35" s="208" t="s">
        <v>5</v>
      </c>
      <c r="B35" s="241">
        <v>275806.4009999999</v>
      </c>
      <c r="C35" s="245">
        <v>0.2228578599104255</v>
      </c>
      <c r="D35" s="247">
        <v>188873.93800000002</v>
      </c>
      <c r="E35" s="245">
        <v>0.20110700994247768</v>
      </c>
      <c r="F35" s="247">
        <v>85722.482000000004</v>
      </c>
      <c r="G35" s="244">
        <v>0.19157793518756577</v>
      </c>
      <c r="H35" s="247">
        <v>550402.82099999988</v>
      </c>
      <c r="I35" s="250">
        <v>0.20973998315068715</v>
      </c>
      <c r="J35" s="85"/>
      <c r="K35" s="87" t="str">
        <f t="shared" si="6"/>
        <v>Obchod, služby, školství, zdravotnictví</v>
      </c>
      <c r="L35" s="77">
        <f t="shared" si="3"/>
        <v>275806.4009999999</v>
      </c>
      <c r="M35" s="77">
        <f t="shared" si="4"/>
        <v>188873.93800000002</v>
      </c>
      <c r="N35" s="77">
        <f t="shared" si="5"/>
        <v>85722.482000000004</v>
      </c>
    </row>
    <row r="36" spans="1:14" x14ac:dyDescent="0.2">
      <c r="A36" s="208" t="s">
        <v>3</v>
      </c>
      <c r="B36" s="241">
        <v>9202.607</v>
      </c>
      <c r="C36" s="244">
        <v>8.911415191132456E-2</v>
      </c>
      <c r="D36" s="246">
        <v>5562.0559999999996</v>
      </c>
      <c r="E36" s="244">
        <v>8.3506801126576755E-2</v>
      </c>
      <c r="F36" s="246">
        <v>2799.5519999999997</v>
      </c>
      <c r="G36" s="244">
        <v>8.5357293138331028E-2</v>
      </c>
      <c r="H36" s="246">
        <v>17564.215</v>
      </c>
      <c r="I36" s="250">
        <v>8.666338562960238E-2</v>
      </c>
      <c r="J36" s="85"/>
      <c r="K36" s="87" t="str">
        <f t="shared" si="6"/>
        <v>Ostatní</v>
      </c>
      <c r="L36" s="77">
        <f t="shared" si="3"/>
        <v>9202.607</v>
      </c>
      <c r="M36" s="77">
        <f t="shared" si="4"/>
        <v>5562.0559999999996</v>
      </c>
      <c r="N36" s="77">
        <f t="shared" si="5"/>
        <v>2799.5519999999997</v>
      </c>
    </row>
    <row r="37" spans="1:14" ht="18" customHeight="1" x14ac:dyDescent="0.2">
      <c r="A37" s="110" t="s">
        <v>173</v>
      </c>
      <c r="B37" s="68"/>
      <c r="C37" s="68"/>
      <c r="D37" s="8"/>
      <c r="F37" s="10"/>
      <c r="G37" s="87"/>
      <c r="H37" s="87"/>
      <c r="I37" s="4" t="s">
        <v>78</v>
      </c>
      <c r="J37" s="87"/>
    </row>
    <row r="38" spans="1:14" x14ac:dyDescent="0.2">
      <c r="A38" s="68"/>
      <c r="B38" s="68"/>
      <c r="C38" s="68"/>
    </row>
    <row r="39" spans="1:14" x14ac:dyDescent="0.2">
      <c r="B39" s="72"/>
      <c r="C39" s="72"/>
      <c r="D39" s="72"/>
    </row>
    <row r="40" spans="1:14" x14ac:dyDescent="0.2">
      <c r="B40" s="72"/>
      <c r="C40" s="72"/>
      <c r="D40" s="72"/>
    </row>
    <row r="41" spans="1:14" x14ac:dyDescent="0.2">
      <c r="B41" s="72"/>
      <c r="C41" s="72"/>
      <c r="D41" s="72"/>
      <c r="L41" s="93" t="s">
        <v>170</v>
      </c>
      <c r="M41" s="97">
        <v>5.1735456011592455E-2</v>
      </c>
    </row>
    <row r="42" spans="1:14" x14ac:dyDescent="0.2">
      <c r="B42" s="99"/>
      <c r="C42" s="99"/>
      <c r="D42" s="99"/>
      <c r="L42" s="93" t="s">
        <v>63</v>
      </c>
      <c r="M42" s="97">
        <v>2.9730991365581015E-2</v>
      </c>
    </row>
    <row r="43" spans="1:14" x14ac:dyDescent="0.2">
      <c r="B43" s="72"/>
      <c r="C43" s="72"/>
      <c r="D43" s="72"/>
      <c r="L43" s="93" t="s">
        <v>125</v>
      </c>
      <c r="M43" s="97">
        <v>4.5788873990095354E-2</v>
      </c>
    </row>
    <row r="47" spans="1:14" ht="10.5" customHeight="1" x14ac:dyDescent="0.2"/>
  </sheetData>
  <mergeCells count="4">
    <mergeCell ref="D6:E6"/>
    <mergeCell ref="H6:I6"/>
    <mergeCell ref="B6:C6"/>
    <mergeCell ref="F6:G6"/>
  </mergeCells>
  <conditionalFormatting sqref="C11:C26 C29:C36 E11:E26 E29:E36 G11:G26 G29:G36 I11:I26 I29:I36">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8:N28"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C11:C26 C29:C36 E11:E26 E29:E36 G11:G26 G29:G36 I11:I26 I29:I36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47" sqref="K47"/>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141</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2215.4240000000009</v>
      </c>
      <c r="C7" s="239">
        <v>5.4939936165564592E-2</v>
      </c>
      <c r="D7" s="238">
        <v>2215.4240000000009</v>
      </c>
      <c r="E7" s="239">
        <v>5.4958804352087866E-2</v>
      </c>
      <c r="F7" s="238">
        <v>2215.4250000000006</v>
      </c>
      <c r="G7" s="239">
        <v>5.4976195965369984E-2</v>
      </c>
      <c r="H7" s="238">
        <v>2215.4250000000006</v>
      </c>
      <c r="I7" s="248">
        <v>5.4976195965369984E-2</v>
      </c>
      <c r="J7" s="95"/>
      <c r="O7" s="60"/>
    </row>
    <row r="8" spans="1:15" x14ac:dyDescent="0.2">
      <c r="A8" s="209" t="s">
        <v>182</v>
      </c>
      <c r="B8" s="238">
        <v>542986.01700000011</v>
      </c>
      <c r="C8" s="239">
        <v>4.523791645486936E-2</v>
      </c>
      <c r="D8" s="238">
        <v>462133.10199999984</v>
      </c>
      <c r="E8" s="239">
        <v>4.2819818693850702E-2</v>
      </c>
      <c r="F8" s="238">
        <v>357050.95299999986</v>
      </c>
      <c r="G8" s="239">
        <v>4.177021522763253E-2</v>
      </c>
      <c r="H8" s="238">
        <v>1362170.0719999997</v>
      </c>
      <c r="I8" s="248">
        <v>4.345957697199599E-2</v>
      </c>
      <c r="J8" s="95"/>
      <c r="O8" s="60"/>
    </row>
    <row r="9" spans="1:15" x14ac:dyDescent="0.2">
      <c r="A9" s="209" t="s">
        <v>183</v>
      </c>
      <c r="B9" s="238">
        <v>337858.86</v>
      </c>
      <c r="C9" s="240">
        <v>5.3671451712293969E-2</v>
      </c>
      <c r="D9" s="238">
        <v>266688.22899999999</v>
      </c>
      <c r="E9" s="240">
        <v>5.1276151516034735E-2</v>
      </c>
      <c r="F9" s="238">
        <v>190377.90600000005</v>
      </c>
      <c r="G9" s="240">
        <v>5.9322892145656482E-2</v>
      </c>
      <c r="H9" s="238">
        <v>794924.995</v>
      </c>
      <c r="I9" s="249">
        <v>5.4057608696466766E-2</v>
      </c>
      <c r="J9" s="85"/>
      <c r="K9" s="87"/>
      <c r="L9" s="87" t="str">
        <f>+B5</f>
        <v>Duben</v>
      </c>
      <c r="M9" s="87" t="str">
        <f>+D5</f>
        <v>Květen</v>
      </c>
      <c r="N9" s="87" t="str">
        <f>+F5</f>
        <v>Červen</v>
      </c>
      <c r="O9" s="88"/>
    </row>
    <row r="10" spans="1:15" x14ac:dyDescent="0.2">
      <c r="A10" s="208" t="s">
        <v>41</v>
      </c>
      <c r="B10" s="241">
        <v>80333.239999999991</v>
      </c>
      <c r="C10" s="242">
        <v>0.13181539557510066</v>
      </c>
      <c r="D10" s="246">
        <v>74852.895000000004</v>
      </c>
      <c r="E10" s="244">
        <v>0.13142725324877841</v>
      </c>
      <c r="F10" s="246">
        <v>75007.266000000003</v>
      </c>
      <c r="G10" s="244">
        <v>0.21409023397410465</v>
      </c>
      <c r="H10" s="246">
        <v>230193.40100000001</v>
      </c>
      <c r="I10" s="250">
        <v>0.15051915771314919</v>
      </c>
      <c r="J10" s="85"/>
      <c r="K10" s="87" t="str">
        <f>+A10</f>
        <v>Biomasa</v>
      </c>
      <c r="L10" s="77">
        <f>+B10</f>
        <v>80333.239999999991</v>
      </c>
      <c r="M10" s="77">
        <f>+D10</f>
        <v>74852.895000000004</v>
      </c>
      <c r="N10" s="77">
        <f>+F10</f>
        <v>75007.266000000003</v>
      </c>
      <c r="O10" s="105"/>
    </row>
    <row r="11" spans="1:15" x14ac:dyDescent="0.2">
      <c r="A11" s="208" t="s">
        <v>40</v>
      </c>
      <c r="B11" s="241">
        <v>5013.0940000000001</v>
      </c>
      <c r="C11" s="243">
        <v>0.11436980748452281</v>
      </c>
      <c r="D11" s="247">
        <v>4946.7060000000001</v>
      </c>
      <c r="E11" s="245">
        <v>0.11772215999946882</v>
      </c>
      <c r="F11" s="247">
        <v>3848.5170000000003</v>
      </c>
      <c r="G11" s="244">
        <v>0.12019323651582133</v>
      </c>
      <c r="H11" s="247">
        <v>13808.316999999999</v>
      </c>
      <c r="I11" s="250">
        <v>0.11714679844293012</v>
      </c>
      <c r="J11" s="85"/>
      <c r="K11" s="87" t="str">
        <f t="shared" ref="K11:L25" si="0">+A11</f>
        <v>Bioplyn</v>
      </c>
      <c r="L11" s="77">
        <f t="shared" si="0"/>
        <v>5013.0940000000001</v>
      </c>
      <c r="M11" s="77">
        <f t="shared" ref="M11:M25" si="1">+D11</f>
        <v>4946.7060000000001</v>
      </c>
      <c r="N11" s="77">
        <f t="shared" ref="N11:N25" si="2">+F11</f>
        <v>3848.5170000000003</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87.8</v>
      </c>
      <c r="C13" s="243">
        <v>0.14598879976588583</v>
      </c>
      <c r="D13" s="247">
        <v>100.8</v>
      </c>
      <c r="E13" s="245">
        <v>0.20805211210045943</v>
      </c>
      <c r="F13" s="247">
        <v>62.1</v>
      </c>
      <c r="G13" s="244">
        <v>0.14187410900318018</v>
      </c>
      <c r="H13" s="247">
        <v>250.7</v>
      </c>
      <c r="I13" s="250">
        <v>0.16454212396513046</v>
      </c>
      <c r="J13" s="85"/>
      <c r="K13" s="87" t="str">
        <f t="shared" si="0"/>
        <v>Elektrická energie</v>
      </c>
      <c r="L13" s="77">
        <f t="shared" si="0"/>
        <v>87.8</v>
      </c>
      <c r="M13" s="77">
        <f t="shared" si="1"/>
        <v>100.8</v>
      </c>
      <c r="N13" s="77">
        <f t="shared" si="2"/>
        <v>62.1</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205347.58499999999</v>
      </c>
      <c r="C16" s="243">
        <v>7.4503076269830007E-2</v>
      </c>
      <c r="D16" s="247">
        <v>149695.965</v>
      </c>
      <c r="E16" s="245">
        <v>6.8469414908610499E-2</v>
      </c>
      <c r="F16" s="247">
        <v>74742.755000000005</v>
      </c>
      <c r="G16" s="244">
        <v>6.2436745393880312E-2</v>
      </c>
      <c r="H16" s="247">
        <v>429786.30499999999</v>
      </c>
      <c r="I16" s="250">
        <v>7.0001828487129353E-2</v>
      </c>
      <c r="J16" s="85"/>
      <c r="K16" s="87" t="str">
        <f t="shared" si="0"/>
        <v>Hnědé uhlí</v>
      </c>
      <c r="L16" s="77">
        <f t="shared" si="0"/>
        <v>205347.58499999999</v>
      </c>
      <c r="M16" s="77">
        <f t="shared" si="1"/>
        <v>149695.965</v>
      </c>
      <c r="N16" s="77">
        <f t="shared" si="2"/>
        <v>74742.755000000005</v>
      </c>
      <c r="O16" s="105"/>
    </row>
    <row r="17" spans="1:18" x14ac:dyDescent="0.2">
      <c r="A17" s="208" t="s">
        <v>76</v>
      </c>
      <c r="B17" s="241">
        <v>0</v>
      </c>
      <c r="C17" s="243">
        <v>0</v>
      </c>
      <c r="D17" s="247">
        <v>4837.88</v>
      </c>
      <c r="E17" s="245">
        <v>0.71521518339855394</v>
      </c>
      <c r="F17" s="247">
        <v>4477.8900000000003</v>
      </c>
      <c r="G17" s="244">
        <v>0.75947415553490139</v>
      </c>
      <c r="H17" s="247">
        <v>9315.77</v>
      </c>
      <c r="I17" s="250">
        <v>0.57018965578448311</v>
      </c>
      <c r="J17" s="85"/>
      <c r="K17" s="87" t="str">
        <f t="shared" si="0"/>
        <v>Jaderné palivo</v>
      </c>
      <c r="L17" s="77">
        <f t="shared" si="0"/>
        <v>0</v>
      </c>
      <c r="M17" s="77">
        <f t="shared" si="1"/>
        <v>4837.88</v>
      </c>
      <c r="N17" s="77">
        <f t="shared" si="2"/>
        <v>4477.8900000000003</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8806</v>
      </c>
      <c r="G20" s="244">
        <v>0.82702460196271377</v>
      </c>
      <c r="H20" s="247">
        <v>8806</v>
      </c>
      <c r="I20" s="250">
        <v>0.42276024803534834</v>
      </c>
      <c r="J20" s="85"/>
      <c r="K20" s="87" t="str">
        <f t="shared" si="0"/>
        <v>Ostatní kapalná paliva</v>
      </c>
      <c r="L20" s="77">
        <f t="shared" si="0"/>
        <v>0</v>
      </c>
      <c r="M20" s="77">
        <f t="shared" si="1"/>
        <v>0</v>
      </c>
      <c r="N20" s="77">
        <f t="shared" si="2"/>
        <v>8806</v>
      </c>
      <c r="O20" s="105"/>
    </row>
    <row r="21" spans="1:18" x14ac:dyDescent="0.2">
      <c r="A21" s="208" t="s">
        <v>34</v>
      </c>
      <c r="B21" s="241">
        <v>555</v>
      </c>
      <c r="C21" s="243">
        <v>1.9630250566105632E-3</v>
      </c>
      <c r="D21" s="247">
        <v>549</v>
      </c>
      <c r="E21" s="245">
        <v>1.9714984502339945E-3</v>
      </c>
      <c r="F21" s="247">
        <v>694</v>
      </c>
      <c r="G21" s="244">
        <v>2.998754510662646E-3</v>
      </c>
      <c r="H21" s="247">
        <v>1798</v>
      </c>
      <c r="I21" s="250">
        <v>2.2684127515078217E-3</v>
      </c>
      <c r="J21" s="85"/>
      <c r="K21" s="87" t="str">
        <f t="shared" si="0"/>
        <v>Ostatní pevná paliva</v>
      </c>
      <c r="L21" s="77">
        <f t="shared" si="0"/>
        <v>555</v>
      </c>
      <c r="M21" s="77">
        <f t="shared" si="1"/>
        <v>549</v>
      </c>
      <c r="N21" s="77">
        <f t="shared" si="2"/>
        <v>694</v>
      </c>
      <c r="O21" s="105"/>
    </row>
    <row r="22" spans="1:18" x14ac:dyDescent="0.2">
      <c r="A22" s="208" t="s">
        <v>33</v>
      </c>
      <c r="B22" s="241">
        <v>66.444000000000003</v>
      </c>
      <c r="C22" s="243">
        <v>3.107023433860564E-4</v>
      </c>
      <c r="D22" s="247">
        <v>63.360999999999997</v>
      </c>
      <c r="E22" s="245">
        <v>2.9325075480446817E-4</v>
      </c>
      <c r="F22" s="247">
        <v>41.91</v>
      </c>
      <c r="G22" s="244">
        <v>2.3486019245153625E-4</v>
      </c>
      <c r="H22" s="247">
        <v>171.715</v>
      </c>
      <c r="I22" s="250">
        <v>2.8225802428380936E-4</v>
      </c>
      <c r="J22" s="85"/>
      <c r="K22" s="87" t="str">
        <f t="shared" si="0"/>
        <v>Ostatní plyny</v>
      </c>
      <c r="L22" s="77">
        <f t="shared" si="0"/>
        <v>66.444000000000003</v>
      </c>
      <c r="M22" s="77">
        <f t="shared" si="1"/>
        <v>63.360999999999997</v>
      </c>
      <c r="N22" s="77">
        <f t="shared" si="2"/>
        <v>41.91</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125.652</v>
      </c>
      <c r="C24" s="243">
        <v>3.2460307475465279E-2</v>
      </c>
      <c r="D24" s="247">
        <v>91.316000000000003</v>
      </c>
      <c r="E24" s="245">
        <v>4.1812255117211775E-2</v>
      </c>
      <c r="F24" s="247">
        <v>35.482999999999997</v>
      </c>
      <c r="G24" s="244">
        <v>3.5324421606523987E-3</v>
      </c>
      <c r="H24" s="247">
        <v>252.45100000000002</v>
      </c>
      <c r="I24" s="250">
        <v>1.5680392810141351E-2</v>
      </c>
      <c r="J24" s="85"/>
      <c r="K24" s="87" t="str">
        <f t="shared" si="0"/>
        <v>Topné oleje</v>
      </c>
      <c r="L24" s="77">
        <f t="shared" si="0"/>
        <v>125.652</v>
      </c>
      <c r="M24" s="77">
        <f t="shared" si="1"/>
        <v>91.316000000000003</v>
      </c>
      <c r="N24" s="77">
        <f t="shared" si="2"/>
        <v>35.482999999999997</v>
      </c>
      <c r="O24" s="105"/>
    </row>
    <row r="25" spans="1:18" x14ac:dyDescent="0.2">
      <c r="A25" s="208" t="s">
        <v>31</v>
      </c>
      <c r="B25" s="241">
        <v>46330.044999999998</v>
      </c>
      <c r="C25" s="242">
        <v>2.8831337858672659E-2</v>
      </c>
      <c r="D25" s="246">
        <v>31550.306000000004</v>
      </c>
      <c r="E25" s="244">
        <v>2.4817794346182868E-2</v>
      </c>
      <c r="F25" s="246">
        <v>22661.984999999997</v>
      </c>
      <c r="G25" s="244">
        <v>2.64643408167404E-2</v>
      </c>
      <c r="H25" s="246">
        <v>100542.336</v>
      </c>
      <c r="I25" s="250">
        <v>2.692233369567721E-2</v>
      </c>
      <c r="J25" s="85"/>
      <c r="K25" s="87" t="str">
        <f t="shared" si="0"/>
        <v>Zemní plyn</v>
      </c>
      <c r="L25" s="77">
        <f t="shared" si="0"/>
        <v>46330.044999999998</v>
      </c>
      <c r="M25" s="77">
        <f t="shared" si="1"/>
        <v>31550.306000000004</v>
      </c>
      <c r="N25" s="77">
        <f t="shared" si="2"/>
        <v>22661.984999999997</v>
      </c>
      <c r="O25" s="82"/>
    </row>
    <row r="26" spans="1:18" ht="13.5" customHeight="1" x14ac:dyDescent="0.2">
      <c r="A26" s="210" t="s">
        <v>184</v>
      </c>
      <c r="B26" s="238">
        <v>315877.13899999997</v>
      </c>
      <c r="C26" s="240">
        <v>5.5571829734980704E-2</v>
      </c>
      <c r="D26" s="238">
        <v>249109.53400000001</v>
      </c>
      <c r="E26" s="240">
        <v>5.4808237113264234E-2</v>
      </c>
      <c r="F26" s="238">
        <v>179677.00800000003</v>
      </c>
      <c r="G26" s="240">
        <v>6.6061825045824571E-2</v>
      </c>
      <c r="H26" s="238">
        <v>744663.68099999998</v>
      </c>
      <c r="I26" s="249">
        <v>5.7507135554532199E-2</v>
      </c>
      <c r="J26" s="10"/>
      <c r="K26" s="87"/>
      <c r="L26" s="87" t="str">
        <f>+L9</f>
        <v>Duben</v>
      </c>
      <c r="M26" s="87" t="str">
        <f>+M9</f>
        <v>Květen</v>
      </c>
      <c r="N26" s="87" t="str">
        <f>+N9</f>
        <v>Červen</v>
      </c>
      <c r="O26" s="72"/>
      <c r="P26" s="99"/>
      <c r="Q26" s="99"/>
      <c r="R26" s="99"/>
    </row>
    <row r="27" spans="1:18" ht="12.75" customHeight="1" x14ac:dyDescent="0.2">
      <c r="A27" s="208" t="s">
        <v>26</v>
      </c>
      <c r="B27" s="241">
        <v>66026.965999999986</v>
      </c>
      <c r="C27" s="244">
        <v>4.339591985103685E-2</v>
      </c>
      <c r="D27" s="246">
        <v>49777.009000000013</v>
      </c>
      <c r="E27" s="244">
        <v>3.7457886909498382E-2</v>
      </c>
      <c r="F27" s="246">
        <v>46928.386000000006</v>
      </c>
      <c r="G27" s="244">
        <v>4.1437124832946599E-2</v>
      </c>
      <c r="H27" s="246">
        <v>162732.361</v>
      </c>
      <c r="I27" s="250">
        <v>4.0857743969705818E-2</v>
      </c>
      <c r="J27" s="85"/>
      <c r="K27" s="87" t="str">
        <f>+A27</f>
        <v>Průmysl</v>
      </c>
      <c r="L27" s="77">
        <f t="shared" ref="L27:L34" si="3">+B27</f>
        <v>66026.965999999986</v>
      </c>
      <c r="M27" s="77">
        <f t="shared" ref="M27:M34" si="4">+D27</f>
        <v>49777.009000000013</v>
      </c>
      <c r="N27" s="77">
        <f t="shared" ref="N27:N34" si="5">+F27</f>
        <v>46928.386000000006</v>
      </c>
      <c r="O27" s="72"/>
      <c r="P27" s="105"/>
      <c r="Q27" s="105"/>
      <c r="R27" s="105"/>
    </row>
    <row r="28" spans="1:18" ht="12.75" customHeight="1" x14ac:dyDescent="0.2">
      <c r="A28" s="208" t="s">
        <v>0</v>
      </c>
      <c r="B28" s="241">
        <v>1547.3400000000001</v>
      </c>
      <c r="C28" s="245">
        <v>7.5175843670469353E-3</v>
      </c>
      <c r="D28" s="247">
        <v>1016.69</v>
      </c>
      <c r="E28" s="245">
        <v>6.5657309233804924E-3</v>
      </c>
      <c r="F28" s="247">
        <v>413.6</v>
      </c>
      <c r="G28" s="244">
        <v>4.5432855599972927E-3</v>
      </c>
      <c r="H28" s="247">
        <v>2977.63</v>
      </c>
      <c r="I28" s="250">
        <v>6.5918653048604049E-3</v>
      </c>
      <c r="J28" s="85"/>
      <c r="K28" s="87" t="str">
        <f t="shared" ref="K28:K34" si="6">+A28</f>
        <v>Energetika</v>
      </c>
      <c r="L28" s="77">
        <f t="shared" si="3"/>
        <v>1547.3400000000001</v>
      </c>
      <c r="M28" s="77">
        <f t="shared" si="4"/>
        <v>1016.69</v>
      </c>
      <c r="N28" s="77">
        <f t="shared" si="5"/>
        <v>413.6</v>
      </c>
    </row>
    <row r="29" spans="1:18" ht="12.75" customHeight="1" x14ac:dyDescent="0.2">
      <c r="A29" s="208" t="s">
        <v>1</v>
      </c>
      <c r="B29" s="241">
        <v>3412.8890000000001</v>
      </c>
      <c r="C29" s="245">
        <v>6.4616668223285448E-2</v>
      </c>
      <c r="D29" s="247">
        <v>1336.61</v>
      </c>
      <c r="E29" s="245">
        <v>4.8241889361450858E-2</v>
      </c>
      <c r="F29" s="247">
        <v>225.05700000000002</v>
      </c>
      <c r="G29" s="244">
        <v>2.8815292358890764E-2</v>
      </c>
      <c r="H29" s="247">
        <v>4974.5559999999996</v>
      </c>
      <c r="I29" s="250">
        <v>5.6315161750108582E-2</v>
      </c>
      <c r="J29" s="85"/>
      <c r="K29" s="87" t="str">
        <f t="shared" si="6"/>
        <v>Doprava</v>
      </c>
      <c r="L29" s="77">
        <f t="shared" si="3"/>
        <v>3412.8890000000001</v>
      </c>
      <c r="M29" s="77">
        <f t="shared" si="4"/>
        <v>1336.61</v>
      </c>
      <c r="N29" s="77">
        <f t="shared" si="5"/>
        <v>225.05700000000002</v>
      </c>
      <c r="O29" s="72"/>
    </row>
    <row r="30" spans="1:18" ht="12.75" customHeight="1" x14ac:dyDescent="0.2">
      <c r="A30" s="208" t="s">
        <v>2</v>
      </c>
      <c r="B30" s="241">
        <v>466.678</v>
      </c>
      <c r="C30" s="245">
        <v>2.3994619440095389E-2</v>
      </c>
      <c r="D30" s="247">
        <v>275.94399999999996</v>
      </c>
      <c r="E30" s="245">
        <v>2.3242041796492648E-2</v>
      </c>
      <c r="F30" s="247">
        <v>134.97800000000001</v>
      </c>
      <c r="G30" s="244">
        <v>1.5759482771202149E-2</v>
      </c>
      <c r="H30" s="247">
        <v>877.59999999999991</v>
      </c>
      <c r="I30" s="250">
        <v>2.2002280204403587E-2</v>
      </c>
      <c r="J30" s="85"/>
      <c r="K30" s="87" t="str">
        <f t="shared" si="6"/>
        <v>Stavebnictví</v>
      </c>
      <c r="L30" s="77">
        <f t="shared" si="3"/>
        <v>466.678</v>
      </c>
      <c r="M30" s="77">
        <f t="shared" si="4"/>
        <v>275.94399999999996</v>
      </c>
      <c r="N30" s="77">
        <f t="shared" si="5"/>
        <v>134.97800000000001</v>
      </c>
    </row>
    <row r="31" spans="1:18" x14ac:dyDescent="0.2">
      <c r="A31" s="208" t="s">
        <v>6</v>
      </c>
      <c r="B31" s="241">
        <v>1395.97</v>
      </c>
      <c r="C31" s="245">
        <v>4.8541017258684503E-2</v>
      </c>
      <c r="D31" s="247">
        <v>1324.1599999999999</v>
      </c>
      <c r="E31" s="245">
        <v>5.7303165448566167E-2</v>
      </c>
      <c r="F31" s="247">
        <v>980.41000000000008</v>
      </c>
      <c r="G31" s="244">
        <v>5.7126126021139471E-2</v>
      </c>
      <c r="H31" s="247">
        <v>3700.54</v>
      </c>
      <c r="I31" s="250">
        <v>5.3608686863143865E-2</v>
      </c>
      <c r="J31" s="85"/>
      <c r="K31" s="87" t="str">
        <f t="shared" si="6"/>
        <v>Zemědělství a lesnictví</v>
      </c>
      <c r="L31" s="77">
        <f t="shared" si="3"/>
        <v>1395.97</v>
      </c>
      <c r="M31" s="77">
        <f t="shared" si="4"/>
        <v>1324.1599999999999</v>
      </c>
      <c r="N31" s="77">
        <f t="shared" si="5"/>
        <v>980.41000000000008</v>
      </c>
    </row>
    <row r="32" spans="1:18" x14ac:dyDescent="0.2">
      <c r="A32" s="208" t="s">
        <v>25</v>
      </c>
      <c r="B32" s="241">
        <v>147177.56499999997</v>
      </c>
      <c r="C32" s="245">
        <v>5.8521988710167706E-2</v>
      </c>
      <c r="D32" s="247">
        <v>118877.671</v>
      </c>
      <c r="E32" s="245">
        <v>5.9650007023263597E-2</v>
      </c>
      <c r="F32" s="247">
        <v>68089.747000000003</v>
      </c>
      <c r="G32" s="244">
        <v>6.9303597077180937E-2</v>
      </c>
      <c r="H32" s="247">
        <v>334144.98300000001</v>
      </c>
      <c r="I32" s="250">
        <v>6.0860801375898867E-2</v>
      </c>
      <c r="J32" s="85"/>
      <c r="K32" s="87" t="str">
        <f t="shared" si="6"/>
        <v>Domácnosti</v>
      </c>
      <c r="L32" s="77">
        <f t="shared" si="3"/>
        <v>147177.56499999997</v>
      </c>
      <c r="M32" s="77">
        <f t="shared" si="4"/>
        <v>118877.671</v>
      </c>
      <c r="N32" s="77">
        <f t="shared" si="5"/>
        <v>68089.747000000003</v>
      </c>
    </row>
    <row r="33" spans="1:14" x14ac:dyDescent="0.2">
      <c r="A33" s="208" t="s">
        <v>5</v>
      </c>
      <c r="B33" s="241">
        <v>90436.467000000004</v>
      </c>
      <c r="C33" s="245">
        <v>7.3074727128903103E-2</v>
      </c>
      <c r="D33" s="247">
        <v>72985.62000000001</v>
      </c>
      <c r="E33" s="245">
        <v>7.7712785376444563E-2</v>
      </c>
      <c r="F33" s="247">
        <v>59298.257999999994</v>
      </c>
      <c r="G33" s="244">
        <v>0.13252343565903227</v>
      </c>
      <c r="H33" s="247">
        <v>222720.345</v>
      </c>
      <c r="I33" s="250">
        <v>8.4871224538319065E-2</v>
      </c>
      <c r="J33" s="85"/>
      <c r="K33" s="87" t="str">
        <f t="shared" si="6"/>
        <v>Obchod, služby, školství, zdravotnictví</v>
      </c>
      <c r="L33" s="77">
        <f t="shared" si="3"/>
        <v>90436.467000000004</v>
      </c>
      <c r="M33" s="77">
        <f t="shared" si="4"/>
        <v>72985.62000000001</v>
      </c>
      <c r="N33" s="77">
        <f t="shared" si="5"/>
        <v>59298.257999999994</v>
      </c>
    </row>
    <row r="34" spans="1:14" x14ac:dyDescent="0.2">
      <c r="A34" s="208" t="s">
        <v>3</v>
      </c>
      <c r="B34" s="241">
        <v>5413.2639999999992</v>
      </c>
      <c r="C34" s="244">
        <v>5.241975783950182E-2</v>
      </c>
      <c r="D34" s="246">
        <v>3515.8300000000004</v>
      </c>
      <c r="E34" s="244">
        <v>5.2785465771084013E-2</v>
      </c>
      <c r="F34" s="246">
        <v>3606.5720000000001</v>
      </c>
      <c r="G34" s="244">
        <v>0.10996303102371267</v>
      </c>
      <c r="H34" s="246">
        <v>12535.665999999999</v>
      </c>
      <c r="I34" s="250">
        <v>6.1852081444112084E-2</v>
      </c>
      <c r="J34" s="85"/>
      <c r="K34" s="87" t="str">
        <f t="shared" si="6"/>
        <v>Ostatní</v>
      </c>
      <c r="L34" s="77">
        <f t="shared" si="3"/>
        <v>5413.2639999999992</v>
      </c>
      <c r="M34" s="77">
        <f t="shared" si="4"/>
        <v>3515.8300000000004</v>
      </c>
      <c r="N34" s="77">
        <f t="shared" si="5"/>
        <v>3606.5720000000001</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5.4976195965369984E-2</v>
      </c>
    </row>
    <row r="40" spans="1:14" x14ac:dyDescent="0.2">
      <c r="B40" s="99"/>
      <c r="C40" s="99"/>
      <c r="D40" s="99"/>
      <c r="L40" s="93" t="s">
        <v>63</v>
      </c>
      <c r="M40" s="97">
        <v>4.345957697199599E-2</v>
      </c>
    </row>
    <row r="41" spans="1:14" x14ac:dyDescent="0.2">
      <c r="B41" s="72"/>
      <c r="C41" s="72"/>
      <c r="D41" s="72"/>
      <c r="L41" s="93" t="s">
        <v>125</v>
      </c>
      <c r="M41" s="97">
        <v>5.4057608696466766E-2</v>
      </c>
    </row>
  </sheetData>
  <mergeCells count="4">
    <mergeCell ref="B5:C5"/>
    <mergeCell ref="D5:E5"/>
    <mergeCell ref="F5:G5"/>
    <mergeCell ref="H5:I5"/>
  </mergeCells>
  <conditionalFormatting sqref="C10:C25 E10:E25 G10:G25 I10:I25">
    <cfRule type="dataBar" priority="2">
      <dataBar>
        <cfvo type="num" val="0"/>
        <cfvo type="num" val="1"/>
        <color rgb="FF63C384"/>
      </dataBar>
      <extLst>
        <ext xmlns:x14="http://schemas.microsoft.com/office/spreadsheetml/2009/9/main" uri="{B025F937-C7B1-47D3-B67F-A62EFF666E3E}">
          <x14:id>{8DF12F87-A012-442F-9A6C-FAFF94B6B04F}</x14:id>
        </ext>
      </extLst>
    </cfRule>
  </conditionalFormatting>
  <conditionalFormatting sqref="C27:C34 E27:E34 G27:G34 I27:I34">
    <cfRule type="dataBar" priority="1">
      <dataBar>
        <cfvo type="num" val="0"/>
        <cfvo type="num" val="1"/>
        <color rgb="FF63C384"/>
      </dataBar>
      <extLst>
        <ext xmlns:x14="http://schemas.microsoft.com/office/spreadsheetml/2009/9/main" uri="{B025F937-C7B1-47D3-B67F-A62EFF666E3E}">
          <x14:id>{0040B672-6F40-4FF1-BD8F-15618A6B7E58}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 xmlns:xm="http://schemas.microsoft.com/office/excel/2006/main">
          <x14:cfRule type="dataBar" id="{0040B672-6F40-4FF1-BD8F-15618A6B7E5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customWidth="1"/>
    <col min="4" max="4" width="14.42578125" style="70" customWidth="1"/>
    <col min="5" max="5" width="8" style="70" customWidth="1"/>
    <col min="6" max="6" width="14.42578125" style="70" customWidth="1"/>
    <col min="7" max="7" width="8" style="70" customWidth="1"/>
    <col min="8" max="8" width="14.42578125" style="70" customWidth="1"/>
    <col min="9" max="9" width="8" style="70" customWidth="1"/>
    <col min="10" max="10" width="14.42578125" style="70" customWidth="1"/>
    <col min="11" max="11" width="8" style="70" customWidth="1"/>
    <col min="12" max="12" width="14.42578125" style="70" customWidth="1"/>
    <col min="13" max="13" width="8" style="70" customWidth="1"/>
    <col min="14" max="26" width="9.140625" style="70" customWidth="1"/>
    <col min="27" max="16384" width="9.140625" style="70"/>
  </cols>
  <sheetData>
    <row r="1" spans="1:21" ht="18.75" x14ac:dyDescent="0.3">
      <c r="A1" s="73" t="s">
        <v>50</v>
      </c>
      <c r="B1" s="82"/>
      <c r="C1" s="82"/>
      <c r="D1" s="82"/>
      <c r="E1" s="82"/>
      <c r="F1" s="82"/>
      <c r="G1" s="82"/>
      <c r="H1" s="82"/>
      <c r="I1" s="82"/>
      <c r="J1" s="82"/>
      <c r="K1" s="82"/>
      <c r="L1" s="82"/>
      <c r="M1" s="74" t="e">
        <f>#REF!</f>
        <v>#REF!</v>
      </c>
      <c r="N1" s="85"/>
      <c r="O1" s="82"/>
    </row>
    <row r="2" spans="1:21" ht="7.5" customHeight="1" x14ac:dyDescent="0.3">
      <c r="A2" s="73"/>
      <c r="B2" s="82"/>
      <c r="C2" s="82"/>
      <c r="D2" s="82"/>
      <c r="E2" s="82"/>
      <c r="F2" s="82"/>
      <c r="G2" s="82"/>
      <c r="H2" s="82"/>
      <c r="I2" s="82"/>
      <c r="J2" s="82"/>
      <c r="K2" s="82"/>
      <c r="L2" s="82"/>
      <c r="M2" s="82"/>
      <c r="N2" s="85"/>
      <c r="O2" s="82"/>
    </row>
    <row r="3" spans="1:21" x14ac:dyDescent="0.2">
      <c r="A3" s="27"/>
      <c r="B3" s="410"/>
      <c r="C3" s="410"/>
      <c r="D3" s="410"/>
      <c r="E3" s="410"/>
      <c r="F3" s="410"/>
      <c r="G3" s="411"/>
      <c r="H3" s="412"/>
      <c r="I3" s="410"/>
      <c r="J3" s="410"/>
      <c r="K3" s="410"/>
      <c r="L3" s="410"/>
      <c r="M3" s="410"/>
      <c r="N3" s="51"/>
    </row>
    <row r="4" spans="1:21" ht="13.5" customHeight="1" x14ac:dyDescent="0.2">
      <c r="A4" s="27"/>
      <c r="B4" s="413"/>
      <c r="C4" s="414"/>
      <c r="D4" s="414"/>
      <c r="E4" s="414"/>
      <c r="F4" s="414"/>
      <c r="G4" s="415"/>
      <c r="H4" s="413"/>
      <c r="I4" s="414"/>
      <c r="J4" s="414"/>
      <c r="K4" s="414"/>
      <c r="L4" s="414"/>
      <c r="M4" s="414"/>
      <c r="N4" s="52"/>
    </row>
    <row r="5" spans="1:21" x14ac:dyDescent="0.2">
      <c r="A5" s="15"/>
      <c r="B5" s="408"/>
      <c r="C5" s="416"/>
      <c r="D5" s="408"/>
      <c r="E5" s="416"/>
      <c r="F5" s="408"/>
      <c r="G5" s="416"/>
      <c r="H5" s="408"/>
      <c r="I5" s="416"/>
      <c r="J5" s="408"/>
      <c r="K5" s="416"/>
      <c r="L5" s="408"/>
      <c r="M5" s="409"/>
      <c r="N5" s="53"/>
    </row>
    <row r="6" spans="1:21" x14ac:dyDescent="0.2">
      <c r="A6" s="13"/>
      <c r="B6" s="63"/>
      <c r="C6" s="31"/>
      <c r="D6" s="31"/>
      <c r="E6" s="31"/>
      <c r="F6" s="31"/>
      <c r="G6" s="31"/>
      <c r="H6" s="31"/>
      <c r="I6" s="31"/>
      <c r="J6" s="31"/>
      <c r="K6" s="31"/>
      <c r="L6" s="31"/>
      <c r="M6" s="48"/>
      <c r="N6" s="53"/>
    </row>
    <row r="7" spans="1:21" x14ac:dyDescent="0.2">
      <c r="A7" s="421"/>
      <c r="B7" s="419"/>
      <c r="C7" s="420"/>
      <c r="D7" s="420"/>
      <c r="E7" s="420"/>
      <c r="F7" s="420"/>
      <c r="G7" s="423"/>
      <c r="H7" s="419"/>
      <c r="I7" s="420"/>
      <c r="J7" s="420"/>
      <c r="K7" s="420"/>
      <c r="L7" s="420"/>
      <c r="M7" s="420"/>
      <c r="N7" s="54"/>
    </row>
    <row r="8" spans="1:21" x14ac:dyDescent="0.2">
      <c r="A8" s="422"/>
      <c r="B8" s="33"/>
      <c r="C8" s="45"/>
      <c r="D8" s="34"/>
      <c r="E8" s="45"/>
      <c r="F8" s="34"/>
      <c r="G8" s="45"/>
      <c r="H8" s="33"/>
      <c r="I8" s="45"/>
      <c r="J8" s="34"/>
      <c r="K8" s="45"/>
      <c r="L8" s="34"/>
      <c r="M8" s="45"/>
      <c r="N8" s="55"/>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0"/>
      <c r="C18" s="410"/>
      <c r="D18" s="410"/>
      <c r="E18" s="410"/>
      <c r="F18" s="410"/>
      <c r="G18" s="411"/>
      <c r="H18" s="7"/>
      <c r="I18" s="7"/>
      <c r="J18" s="7"/>
      <c r="K18" s="7"/>
      <c r="L18" s="7"/>
      <c r="M18" s="7"/>
      <c r="N18" s="85"/>
      <c r="O18" s="82"/>
      <c r="P18" s="59"/>
      <c r="Q18" s="38"/>
      <c r="R18" s="8"/>
      <c r="S18" s="8"/>
      <c r="T18" s="8"/>
    </row>
    <row r="19" spans="1:20" x14ac:dyDescent="0.2">
      <c r="A19" s="36"/>
      <c r="B19" s="424"/>
      <c r="C19" s="425"/>
      <c r="D19" s="425"/>
      <c r="E19" s="425"/>
      <c r="F19" s="425"/>
      <c r="G19" s="425"/>
      <c r="H19" s="85"/>
      <c r="I19" s="86"/>
      <c r="J19" s="87"/>
      <c r="K19" s="50"/>
      <c r="L19" s="87"/>
      <c r="M19" s="88"/>
      <c r="N19" s="85"/>
      <c r="O19" s="82"/>
      <c r="P19" s="59"/>
      <c r="Q19" s="38"/>
      <c r="R19" s="8"/>
      <c r="S19" s="8"/>
      <c r="T19" s="8"/>
    </row>
    <row r="20" spans="1:20" x14ac:dyDescent="0.2">
      <c r="A20" s="37"/>
      <c r="B20" s="409"/>
      <c r="C20" s="416"/>
      <c r="D20" s="409"/>
      <c r="E20" s="416"/>
      <c r="F20" s="409"/>
      <c r="G20" s="416"/>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7"/>
      <c r="B22" s="419"/>
      <c r="C22" s="420"/>
      <c r="D22" s="420"/>
      <c r="E22" s="420"/>
      <c r="F22" s="420"/>
      <c r="G22" s="420"/>
      <c r="H22" s="85"/>
      <c r="I22" s="86"/>
      <c r="J22" s="87"/>
      <c r="K22" s="50"/>
      <c r="L22" s="87"/>
      <c r="M22" s="88"/>
      <c r="N22" s="85"/>
      <c r="O22" s="82"/>
      <c r="P22" s="59"/>
      <c r="Q22" s="38"/>
      <c r="R22" s="8"/>
      <c r="S22" s="8"/>
      <c r="T22" s="8"/>
    </row>
    <row r="23" spans="1:20" x14ac:dyDescent="0.2">
      <c r="A23" s="41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topLeftCell="A3" zoomScaleNormal="100" workbookViewId="0">
      <selection activeCell="A3" sqref="A3"/>
    </sheetView>
  </sheetViews>
  <sheetFormatPr defaultRowHeight="12" x14ac:dyDescent="0.2"/>
  <cols>
    <col min="1" max="1" width="4.7109375" style="177" customWidth="1"/>
    <col min="2" max="6" width="9.140625" style="177"/>
    <col min="7" max="7" width="9.140625" style="177" customWidth="1"/>
    <col min="8" max="8" width="9.140625" style="292" customWidth="1"/>
    <col min="9" max="9" width="9.140625" style="177" customWidth="1"/>
    <col min="10" max="10" width="9" style="177" customWidth="1"/>
    <col min="11" max="11" width="12.42578125" style="177" customWidth="1"/>
    <col min="12" max="16384" width="9.140625" style="177"/>
  </cols>
  <sheetData>
    <row r="1" spans="1:11" ht="18.75" x14ac:dyDescent="0.3">
      <c r="A1" s="334" t="s">
        <v>43</v>
      </c>
      <c r="J1" s="293"/>
      <c r="K1" s="293"/>
    </row>
    <row r="2" spans="1:11" ht="6" customHeight="1" x14ac:dyDescent="0.2">
      <c r="A2" s="294"/>
      <c r="B2" s="134"/>
      <c r="C2" s="134"/>
      <c r="D2" s="134"/>
      <c r="E2" s="134"/>
      <c r="F2" s="134"/>
      <c r="G2" s="134"/>
      <c r="H2" s="295"/>
      <c r="I2" s="134"/>
      <c r="J2" s="296"/>
      <c r="K2" s="296"/>
    </row>
    <row r="3" spans="1:11" s="134" customFormat="1" ht="15" x14ac:dyDescent="0.25">
      <c r="A3" s="297" t="s">
        <v>191</v>
      </c>
      <c r="B3" s="298" t="s">
        <v>30</v>
      </c>
      <c r="C3" s="181"/>
      <c r="D3" s="181"/>
      <c r="E3" s="181"/>
      <c r="F3" s="181"/>
      <c r="G3" s="181"/>
      <c r="H3" s="299"/>
      <c r="I3" s="300"/>
      <c r="J3" s="301"/>
      <c r="K3" s="302">
        <v>4</v>
      </c>
    </row>
    <row r="4" spans="1:11" s="134" customFormat="1" ht="15" x14ac:dyDescent="0.25">
      <c r="A4" s="297" t="s">
        <v>192</v>
      </c>
      <c r="B4" s="298" t="s">
        <v>193</v>
      </c>
      <c r="C4" s="181"/>
      <c r="D4" s="181"/>
      <c r="E4" s="181"/>
      <c r="F4" s="181"/>
      <c r="G4" s="181"/>
      <c r="H4" s="299"/>
      <c r="I4" s="300"/>
      <c r="J4" s="301"/>
      <c r="K4" s="302">
        <v>5</v>
      </c>
    </row>
    <row r="5" spans="1:11" s="134" customFormat="1" ht="15" x14ac:dyDescent="0.25">
      <c r="A5" s="297" t="s">
        <v>194</v>
      </c>
      <c r="B5" s="298" t="s">
        <v>228</v>
      </c>
      <c r="C5" s="181"/>
      <c r="D5" s="181"/>
      <c r="E5" s="300"/>
      <c r="F5" s="300"/>
      <c r="G5" s="300"/>
      <c r="H5" s="181"/>
      <c r="I5" s="300"/>
      <c r="J5" s="181"/>
      <c r="K5" s="302">
        <v>6</v>
      </c>
    </row>
    <row r="6" spans="1:11" s="134" customFormat="1" ht="15" x14ac:dyDescent="0.25">
      <c r="A6" s="297" t="s">
        <v>195</v>
      </c>
      <c r="B6" s="298" t="s">
        <v>229</v>
      </c>
      <c r="C6" s="181"/>
      <c r="D6" s="181"/>
      <c r="E6" s="300"/>
      <c r="F6" s="300"/>
      <c r="G6" s="300"/>
      <c r="H6" s="181"/>
      <c r="I6" s="300"/>
      <c r="J6" s="181"/>
      <c r="K6" s="302">
        <v>7</v>
      </c>
    </row>
    <row r="7" spans="1:11" s="134" customFormat="1" ht="15" x14ac:dyDescent="0.25">
      <c r="A7" s="303" t="s">
        <v>196</v>
      </c>
      <c r="B7" s="304" t="s">
        <v>230</v>
      </c>
      <c r="C7" s="181"/>
      <c r="D7" s="181"/>
      <c r="E7" s="300"/>
      <c r="F7" s="300"/>
      <c r="G7" s="300"/>
      <c r="H7" s="181"/>
      <c r="I7" s="300"/>
      <c r="J7" s="181"/>
      <c r="K7" s="305">
        <v>7</v>
      </c>
    </row>
    <row r="8" spans="1:11" s="134" customFormat="1" ht="15" x14ac:dyDescent="0.25">
      <c r="A8" s="303" t="s">
        <v>197</v>
      </c>
      <c r="B8" s="304" t="s">
        <v>231</v>
      </c>
      <c r="C8" s="181"/>
      <c r="D8" s="181"/>
      <c r="E8" s="300"/>
      <c r="F8" s="300"/>
      <c r="G8" s="300"/>
      <c r="H8" s="181"/>
      <c r="I8" s="300"/>
      <c r="J8" s="181"/>
      <c r="K8" s="305">
        <v>8</v>
      </c>
    </row>
    <row r="9" spans="1:11" s="134" customFormat="1" ht="15" x14ac:dyDescent="0.25">
      <c r="A9" s="303" t="s">
        <v>198</v>
      </c>
      <c r="B9" s="304" t="s">
        <v>232</v>
      </c>
      <c r="C9" s="181"/>
      <c r="D9" s="181"/>
      <c r="E9" s="300"/>
      <c r="F9" s="300"/>
      <c r="G9" s="300"/>
      <c r="H9" s="181"/>
      <c r="I9" s="300"/>
      <c r="J9" s="181"/>
      <c r="K9" s="305">
        <v>9</v>
      </c>
    </row>
    <row r="10" spans="1:11" s="134" customFormat="1" ht="15" x14ac:dyDescent="0.25">
      <c r="A10" s="297" t="s">
        <v>199</v>
      </c>
      <c r="B10" s="298" t="s">
        <v>125</v>
      </c>
      <c r="C10" s="306"/>
      <c r="D10" s="306"/>
      <c r="E10" s="307"/>
      <c r="F10" s="307"/>
      <c r="G10" s="307"/>
      <c r="H10" s="306"/>
      <c r="I10" s="307"/>
      <c r="J10" s="306"/>
      <c r="K10" s="302">
        <v>10</v>
      </c>
    </row>
    <row r="11" spans="1:11" s="134" customFormat="1" ht="15" x14ac:dyDescent="0.25">
      <c r="A11" s="303" t="s">
        <v>233</v>
      </c>
      <c r="B11" s="304" t="s">
        <v>234</v>
      </c>
      <c r="C11" s="181"/>
      <c r="D11" s="181"/>
      <c r="E11" s="300"/>
      <c r="F11" s="300"/>
      <c r="G11" s="300"/>
      <c r="H11" s="181"/>
      <c r="I11" s="300"/>
      <c r="J11" s="181"/>
      <c r="K11" s="305">
        <v>10</v>
      </c>
    </row>
    <row r="12" spans="1:11" s="134" customFormat="1" ht="15" x14ac:dyDescent="0.25">
      <c r="A12" s="303" t="s">
        <v>235</v>
      </c>
      <c r="B12" s="304" t="s">
        <v>236</v>
      </c>
      <c r="C12" s="181"/>
      <c r="D12" s="181"/>
      <c r="E12" s="300"/>
      <c r="F12" s="300"/>
      <c r="G12" s="300"/>
      <c r="H12" s="181"/>
      <c r="I12" s="300"/>
      <c r="J12" s="181"/>
      <c r="K12" s="305">
        <v>11</v>
      </c>
    </row>
    <row r="13" spans="1:11" s="134" customFormat="1" ht="15" x14ac:dyDescent="0.25">
      <c r="A13" s="303" t="s">
        <v>237</v>
      </c>
      <c r="B13" s="304" t="s">
        <v>238</v>
      </c>
      <c r="C13" s="181"/>
      <c r="D13" s="308"/>
      <c r="E13" s="300"/>
      <c r="F13" s="300"/>
      <c r="G13" s="300"/>
      <c r="H13" s="181"/>
      <c r="I13" s="300"/>
      <c r="J13" s="181"/>
      <c r="K13" s="305">
        <v>12</v>
      </c>
    </row>
    <row r="14" spans="1:11" s="134" customFormat="1" ht="15" x14ac:dyDescent="0.25">
      <c r="A14" s="303" t="s">
        <v>239</v>
      </c>
      <c r="B14" s="304" t="s">
        <v>240</v>
      </c>
      <c r="C14" s="181"/>
      <c r="D14" s="181"/>
      <c r="E14" s="300"/>
      <c r="F14" s="300"/>
      <c r="G14" s="300"/>
      <c r="H14" s="181"/>
      <c r="I14" s="300"/>
      <c r="J14" s="181"/>
      <c r="K14" s="305">
        <v>13</v>
      </c>
    </row>
    <row r="15" spans="1:11" s="134" customFormat="1" ht="15" x14ac:dyDescent="0.25">
      <c r="A15" s="297" t="s">
        <v>200</v>
      </c>
      <c r="B15" s="298" t="s">
        <v>241</v>
      </c>
      <c r="C15" s="306"/>
      <c r="D15" s="306"/>
      <c r="E15" s="307"/>
      <c r="F15" s="307"/>
      <c r="G15" s="307"/>
      <c r="H15" s="306"/>
      <c r="I15" s="307"/>
      <c r="J15" s="306"/>
      <c r="K15" s="302">
        <v>14</v>
      </c>
    </row>
    <row r="16" spans="1:11" s="134" customFormat="1" ht="15" x14ac:dyDescent="0.25">
      <c r="A16" s="297" t="s">
        <v>201</v>
      </c>
      <c r="B16" s="298" t="s">
        <v>242</v>
      </c>
      <c r="C16" s="306"/>
      <c r="D16" s="306"/>
      <c r="E16" s="307"/>
      <c r="F16" s="307"/>
      <c r="G16" s="307"/>
      <c r="H16" s="306"/>
      <c r="I16" s="307"/>
      <c r="J16" s="306"/>
      <c r="K16" s="302">
        <v>15</v>
      </c>
    </row>
    <row r="17" spans="1:12" s="134" customFormat="1" ht="15" x14ac:dyDescent="0.25">
      <c r="A17" s="303" t="s">
        <v>202</v>
      </c>
      <c r="B17" s="304" t="s">
        <v>243</v>
      </c>
      <c r="C17" s="181"/>
      <c r="D17" s="181"/>
      <c r="E17" s="300"/>
      <c r="F17" s="300"/>
      <c r="G17" s="300"/>
      <c r="H17" s="181"/>
      <c r="I17" s="300"/>
      <c r="J17" s="181"/>
      <c r="K17" s="305">
        <v>15</v>
      </c>
    </row>
    <row r="18" spans="1:12" s="134" customFormat="1" ht="15" x14ac:dyDescent="0.25">
      <c r="A18" s="303" t="s">
        <v>203</v>
      </c>
      <c r="B18" s="304" t="s">
        <v>244</v>
      </c>
      <c r="C18" s="181"/>
      <c r="D18" s="181"/>
      <c r="E18" s="300"/>
      <c r="F18" s="300"/>
      <c r="G18" s="300"/>
      <c r="H18" s="181"/>
      <c r="I18" s="300"/>
      <c r="J18" s="181"/>
      <c r="K18" s="305">
        <v>16</v>
      </c>
    </row>
    <row r="19" spans="1:12" s="309" customFormat="1" ht="15" x14ac:dyDescent="0.25">
      <c r="A19" s="297" t="s">
        <v>204</v>
      </c>
      <c r="B19" s="298" t="s">
        <v>289</v>
      </c>
      <c r="C19" s="306"/>
      <c r="D19" s="306"/>
      <c r="E19" s="307"/>
      <c r="F19" s="307"/>
      <c r="G19" s="307"/>
      <c r="H19" s="306"/>
      <c r="I19" s="307"/>
      <c r="J19" s="306"/>
      <c r="K19" s="302">
        <v>17</v>
      </c>
      <c r="L19" s="134"/>
    </row>
    <row r="20" spans="1:12" s="134" customFormat="1" ht="15" x14ac:dyDescent="0.25">
      <c r="A20" s="303" t="s">
        <v>245</v>
      </c>
      <c r="B20" s="304" t="s">
        <v>246</v>
      </c>
      <c r="C20" s="181"/>
      <c r="D20" s="181"/>
      <c r="E20" s="300"/>
      <c r="F20" s="300"/>
      <c r="G20" s="300"/>
      <c r="H20" s="181"/>
      <c r="I20" s="300"/>
      <c r="J20" s="181"/>
      <c r="K20" s="305">
        <v>17</v>
      </c>
    </row>
    <row r="21" spans="1:12" s="134" customFormat="1" ht="15" x14ac:dyDescent="0.25">
      <c r="A21" s="303" t="s">
        <v>247</v>
      </c>
      <c r="B21" s="304" t="s">
        <v>248</v>
      </c>
      <c r="C21" s="181"/>
      <c r="D21" s="181"/>
      <c r="E21" s="300"/>
      <c r="F21" s="300"/>
      <c r="G21" s="300"/>
      <c r="H21" s="181"/>
      <c r="I21" s="300"/>
      <c r="J21" s="181"/>
      <c r="K21" s="305">
        <v>18</v>
      </c>
    </row>
    <row r="22" spans="1:12" s="134" customFormat="1" ht="15" x14ac:dyDescent="0.25">
      <c r="A22" s="303" t="s">
        <v>249</v>
      </c>
      <c r="B22" s="304" t="s">
        <v>250</v>
      </c>
      <c r="C22" s="181"/>
      <c r="D22" s="181"/>
      <c r="E22" s="300"/>
      <c r="F22" s="300"/>
      <c r="G22" s="300"/>
      <c r="H22" s="181"/>
      <c r="I22" s="300"/>
      <c r="J22" s="181"/>
      <c r="K22" s="305">
        <v>19</v>
      </c>
    </row>
    <row r="23" spans="1:12" s="134" customFormat="1" ht="15" x14ac:dyDescent="0.25">
      <c r="A23" s="303" t="s">
        <v>251</v>
      </c>
      <c r="B23" s="304" t="s">
        <v>252</v>
      </c>
      <c r="C23" s="181"/>
      <c r="D23" s="181"/>
      <c r="E23" s="300"/>
      <c r="F23" s="300"/>
      <c r="G23" s="300"/>
      <c r="H23" s="181"/>
      <c r="I23" s="300"/>
      <c r="J23" s="181"/>
      <c r="K23" s="305">
        <v>20</v>
      </c>
    </row>
    <row r="24" spans="1:12" s="134" customFormat="1" ht="15" x14ac:dyDescent="0.25">
      <c r="A24" s="303" t="s">
        <v>253</v>
      </c>
      <c r="B24" s="304" t="s">
        <v>254</v>
      </c>
      <c r="C24" s="181"/>
      <c r="D24" s="181"/>
      <c r="E24" s="300"/>
      <c r="F24" s="300"/>
      <c r="G24" s="300"/>
      <c r="H24" s="181"/>
      <c r="I24" s="300"/>
      <c r="J24" s="181"/>
      <c r="K24" s="305">
        <v>21</v>
      </c>
    </row>
    <row r="25" spans="1:12" s="134" customFormat="1" ht="15" x14ac:dyDescent="0.25">
      <c r="A25" s="303" t="s">
        <v>255</v>
      </c>
      <c r="B25" s="304" t="s">
        <v>256</v>
      </c>
      <c r="C25" s="181"/>
      <c r="D25" s="181"/>
      <c r="E25" s="300"/>
      <c r="F25" s="300"/>
      <c r="G25" s="300"/>
      <c r="H25" s="181"/>
      <c r="I25" s="300"/>
      <c r="J25" s="181"/>
      <c r="K25" s="305">
        <v>22</v>
      </c>
    </row>
    <row r="26" spans="1:12" s="134" customFormat="1" ht="15" x14ac:dyDescent="0.25">
      <c r="A26" s="303" t="s">
        <v>257</v>
      </c>
      <c r="B26" s="304" t="s">
        <v>258</v>
      </c>
      <c r="C26" s="181"/>
      <c r="D26" s="181"/>
      <c r="E26" s="300"/>
      <c r="F26" s="300"/>
      <c r="G26" s="300"/>
      <c r="H26" s="181"/>
      <c r="I26" s="300"/>
      <c r="J26" s="181"/>
      <c r="K26" s="305">
        <v>23</v>
      </c>
    </row>
    <row r="27" spans="1:12" s="134" customFormat="1" ht="15" x14ac:dyDescent="0.25">
      <c r="A27" s="303" t="s">
        <v>259</v>
      </c>
      <c r="B27" s="304" t="s">
        <v>260</v>
      </c>
      <c r="C27" s="181"/>
      <c r="D27" s="181"/>
      <c r="E27" s="300"/>
      <c r="F27" s="300"/>
      <c r="G27" s="300"/>
      <c r="H27" s="181"/>
      <c r="I27" s="300"/>
      <c r="J27" s="181"/>
      <c r="K27" s="305">
        <v>24</v>
      </c>
    </row>
    <row r="28" spans="1:12" s="134" customFormat="1" ht="15" x14ac:dyDescent="0.25">
      <c r="A28" s="303" t="s">
        <v>261</v>
      </c>
      <c r="B28" s="304" t="s">
        <v>262</v>
      </c>
      <c r="C28" s="181"/>
      <c r="D28" s="181"/>
      <c r="E28" s="300"/>
      <c r="F28" s="300"/>
      <c r="G28" s="300"/>
      <c r="H28" s="181"/>
      <c r="I28" s="300"/>
      <c r="J28" s="181"/>
      <c r="K28" s="305">
        <v>25</v>
      </c>
    </row>
    <row r="29" spans="1:12" s="134" customFormat="1" ht="15" x14ac:dyDescent="0.25">
      <c r="A29" s="303" t="s">
        <v>263</v>
      </c>
      <c r="B29" s="304" t="s">
        <v>264</v>
      </c>
      <c r="C29" s="181"/>
      <c r="D29" s="181"/>
      <c r="E29" s="300"/>
      <c r="F29" s="300"/>
      <c r="G29" s="300"/>
      <c r="H29" s="181"/>
      <c r="I29" s="300"/>
      <c r="J29" s="181"/>
      <c r="K29" s="305">
        <v>26</v>
      </c>
    </row>
    <row r="30" spans="1:12" s="134" customFormat="1" ht="15" x14ac:dyDescent="0.25">
      <c r="A30" s="303" t="s">
        <v>265</v>
      </c>
      <c r="B30" s="304" t="s">
        <v>266</v>
      </c>
      <c r="C30" s="181"/>
      <c r="D30" s="181"/>
      <c r="E30" s="300"/>
      <c r="F30" s="300"/>
      <c r="G30" s="300"/>
      <c r="H30" s="181"/>
      <c r="I30" s="300"/>
      <c r="J30" s="181"/>
      <c r="K30" s="305">
        <v>27</v>
      </c>
    </row>
    <row r="31" spans="1:12" s="134" customFormat="1" ht="15" x14ac:dyDescent="0.25">
      <c r="A31" s="303" t="s">
        <v>267</v>
      </c>
      <c r="B31" s="304" t="s">
        <v>268</v>
      </c>
      <c r="C31" s="181"/>
      <c r="D31" s="181"/>
      <c r="E31" s="300"/>
      <c r="F31" s="300"/>
      <c r="G31" s="300"/>
      <c r="H31" s="181"/>
      <c r="I31" s="300"/>
      <c r="J31" s="181"/>
      <c r="K31" s="305">
        <v>28</v>
      </c>
    </row>
    <row r="32" spans="1:12" s="134" customFormat="1" ht="15" x14ac:dyDescent="0.25">
      <c r="A32" s="303" t="s">
        <v>269</v>
      </c>
      <c r="B32" s="304" t="s">
        <v>270</v>
      </c>
      <c r="C32" s="181"/>
      <c r="D32" s="181"/>
      <c r="E32" s="300"/>
      <c r="F32" s="300"/>
      <c r="G32" s="300"/>
      <c r="H32" s="181"/>
      <c r="I32" s="300"/>
      <c r="J32" s="181"/>
      <c r="K32" s="305">
        <v>29</v>
      </c>
    </row>
    <row r="33" spans="1:12" s="134" customFormat="1" ht="15" x14ac:dyDescent="0.25">
      <c r="A33" s="303" t="s">
        <v>271</v>
      </c>
      <c r="B33" s="304" t="s">
        <v>272</v>
      </c>
      <c r="C33" s="181"/>
      <c r="D33" s="181"/>
      <c r="E33" s="300"/>
      <c r="F33" s="300"/>
      <c r="G33" s="300"/>
      <c r="H33" s="181"/>
      <c r="I33" s="300"/>
      <c r="J33" s="181"/>
      <c r="K33" s="305">
        <v>30</v>
      </c>
    </row>
    <row r="34" spans="1:12" s="310" customFormat="1" ht="15" x14ac:dyDescent="0.25">
      <c r="A34" s="297" t="s">
        <v>205</v>
      </c>
      <c r="B34" s="298" t="s">
        <v>273</v>
      </c>
      <c r="C34" s="306"/>
      <c r="D34" s="306"/>
      <c r="E34" s="307"/>
      <c r="F34" s="307"/>
      <c r="G34" s="307"/>
      <c r="H34" s="306"/>
      <c r="I34" s="307"/>
      <c r="J34" s="306"/>
      <c r="K34" s="302">
        <v>31</v>
      </c>
      <c r="L34" s="134"/>
    </row>
    <row r="35" spans="1:12" ht="15" x14ac:dyDescent="0.25">
      <c r="A35" s="311" t="s">
        <v>206</v>
      </c>
      <c r="B35" s="312" t="s">
        <v>274</v>
      </c>
      <c r="C35" s="313"/>
      <c r="D35" s="313"/>
      <c r="E35" s="314"/>
      <c r="F35" s="314"/>
      <c r="G35" s="314"/>
      <c r="H35" s="313"/>
      <c r="I35" s="314"/>
      <c r="J35" s="313"/>
      <c r="K35" s="132">
        <v>32</v>
      </c>
      <c r="L35" s="134"/>
    </row>
    <row r="36" spans="1:12" ht="15" x14ac:dyDescent="0.25">
      <c r="A36" s="303" t="s">
        <v>275</v>
      </c>
      <c r="B36" s="304" t="s">
        <v>291</v>
      </c>
      <c r="C36" s="181"/>
      <c r="D36" s="181"/>
      <c r="E36" s="300"/>
      <c r="F36" s="300"/>
      <c r="G36" s="300"/>
      <c r="H36" s="181"/>
      <c r="I36" s="300"/>
      <c r="J36" s="181"/>
      <c r="K36" s="305">
        <v>32</v>
      </c>
      <c r="L36" s="134"/>
    </row>
    <row r="37" spans="1:12" ht="15" x14ac:dyDescent="0.25">
      <c r="A37" s="303" t="s">
        <v>276</v>
      </c>
      <c r="B37" s="304" t="s">
        <v>292</v>
      </c>
      <c r="C37" s="181"/>
      <c r="D37" s="181"/>
      <c r="E37" s="300"/>
      <c r="F37" s="300"/>
      <c r="G37" s="300"/>
      <c r="H37" s="181"/>
      <c r="I37" s="300"/>
      <c r="J37" s="181"/>
      <c r="K37" s="305">
        <v>33</v>
      </c>
      <c r="L37" s="134"/>
    </row>
    <row r="38" spans="1:12" ht="15" x14ac:dyDescent="0.25">
      <c r="A38" s="315" t="s">
        <v>277</v>
      </c>
      <c r="B38" s="304" t="s">
        <v>278</v>
      </c>
      <c r="C38" s="181"/>
      <c r="D38" s="181"/>
      <c r="E38" s="300"/>
      <c r="F38" s="300"/>
      <c r="G38" s="300"/>
      <c r="H38" s="181"/>
      <c r="I38" s="300"/>
      <c r="J38" s="181"/>
      <c r="K38" s="305">
        <v>34</v>
      </c>
      <c r="L38" s="134"/>
    </row>
    <row r="39" spans="1:12" ht="15" x14ac:dyDescent="0.25">
      <c r="A39" s="315" t="s">
        <v>279</v>
      </c>
      <c r="B39" s="316" t="s">
        <v>280</v>
      </c>
      <c r="C39" s="317"/>
      <c r="D39" s="317"/>
      <c r="E39" s="318"/>
      <c r="F39" s="318"/>
      <c r="G39" s="318"/>
      <c r="H39" s="317"/>
      <c r="I39" s="318"/>
      <c r="J39" s="317"/>
      <c r="K39" s="133">
        <v>35</v>
      </c>
      <c r="L39" s="134"/>
    </row>
  </sheetData>
  <pageMargins left="0.31496062992125984" right="0.31496062992125984" top="0.35433070866141736" bottom="0.35433070866141736" header="0.31496062992125984" footer="0.19685039370078741"/>
  <pageSetup paperSize="9" orientation="portrait" r:id="rId1"/>
  <headerFooter differentFirst="1"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51</v>
      </c>
      <c r="M1" s="74" t="e">
        <f>#REF!</f>
        <v>#REF!</v>
      </c>
    </row>
    <row r="2" spans="1:24" ht="7.5" customHeight="1" x14ac:dyDescent="0.2"/>
    <row r="3" spans="1:24" x14ac:dyDescent="0.2">
      <c r="A3" s="27"/>
      <c r="B3" s="410"/>
      <c r="C3" s="410"/>
      <c r="D3" s="410"/>
      <c r="E3" s="410"/>
      <c r="F3" s="410"/>
      <c r="G3" s="411"/>
      <c r="H3" s="412"/>
      <c r="I3" s="410"/>
      <c r="J3" s="410"/>
      <c r="K3" s="410"/>
      <c r="L3" s="410"/>
      <c r="M3" s="410"/>
      <c r="N3" s="9"/>
    </row>
    <row r="4" spans="1:24" x14ac:dyDescent="0.2">
      <c r="A4" s="27"/>
      <c r="B4" s="413"/>
      <c r="C4" s="414"/>
      <c r="D4" s="414"/>
      <c r="E4" s="414"/>
      <c r="F4" s="414"/>
      <c r="G4" s="415"/>
      <c r="H4" s="413"/>
      <c r="I4" s="414"/>
      <c r="J4" s="414"/>
      <c r="K4" s="414"/>
      <c r="L4" s="414"/>
      <c r="M4" s="414"/>
      <c r="N4" s="39"/>
    </row>
    <row r="5" spans="1:24" x14ac:dyDescent="0.2">
      <c r="A5" s="15"/>
      <c r="B5" s="408"/>
      <c r="C5" s="416"/>
      <c r="D5" s="408"/>
      <c r="E5" s="416"/>
      <c r="F5" s="408"/>
      <c r="G5" s="416"/>
      <c r="H5" s="408"/>
      <c r="I5" s="416"/>
      <c r="J5" s="408"/>
      <c r="K5" s="416"/>
      <c r="L5" s="408"/>
      <c r="M5" s="409"/>
      <c r="N5" s="58"/>
    </row>
    <row r="6" spans="1:24" x14ac:dyDescent="0.2">
      <c r="A6" s="13"/>
      <c r="B6" s="63"/>
      <c r="C6" s="31"/>
      <c r="D6" s="31"/>
      <c r="E6" s="31"/>
      <c r="F6" s="31"/>
      <c r="G6" s="31"/>
      <c r="H6" s="31"/>
      <c r="I6" s="31"/>
      <c r="J6" s="31"/>
      <c r="K6" s="31"/>
      <c r="L6" s="31"/>
      <c r="M6" s="32"/>
      <c r="N6" s="58"/>
    </row>
    <row r="7" spans="1:24" x14ac:dyDescent="0.2">
      <c r="A7" s="421"/>
      <c r="B7" s="419"/>
      <c r="C7" s="420"/>
      <c r="D7" s="420"/>
      <c r="E7" s="420"/>
      <c r="F7" s="420"/>
      <c r="G7" s="423"/>
      <c r="H7" s="419"/>
      <c r="I7" s="420"/>
      <c r="J7" s="420"/>
      <c r="K7" s="420"/>
      <c r="L7" s="420"/>
      <c r="M7" s="420"/>
      <c r="N7" s="40"/>
    </row>
    <row r="8" spans="1:24" x14ac:dyDescent="0.2">
      <c r="A8" s="42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0"/>
      <c r="C18" s="410"/>
      <c r="D18" s="410"/>
      <c r="E18" s="410"/>
      <c r="F18" s="410"/>
      <c r="G18" s="411"/>
      <c r="H18" s="82"/>
      <c r="I18" s="82"/>
      <c r="J18" s="82"/>
      <c r="K18" s="82"/>
      <c r="L18" s="82"/>
      <c r="M18" s="82"/>
      <c r="N18" s="85"/>
      <c r="O18" s="82"/>
    </row>
    <row r="19" spans="1:15" x14ac:dyDescent="0.2">
      <c r="A19" s="36"/>
      <c r="B19" s="424"/>
      <c r="C19" s="425"/>
      <c r="D19" s="425"/>
      <c r="E19" s="425"/>
      <c r="F19" s="425"/>
      <c r="G19" s="425"/>
      <c r="H19" s="85"/>
      <c r="I19" s="86"/>
      <c r="J19" s="87"/>
      <c r="K19" s="50"/>
      <c r="L19" s="87"/>
      <c r="M19" s="88"/>
      <c r="N19" s="85"/>
      <c r="O19" s="82"/>
    </row>
    <row r="20" spans="1:15" x14ac:dyDescent="0.2">
      <c r="A20" s="37"/>
      <c r="B20" s="409"/>
      <c r="C20" s="416"/>
      <c r="D20" s="409"/>
      <c r="E20" s="416"/>
      <c r="F20" s="409"/>
      <c r="G20" s="416"/>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7"/>
      <c r="B22" s="419"/>
      <c r="C22" s="420"/>
      <c r="D22" s="420"/>
      <c r="E22" s="420"/>
      <c r="F22" s="420"/>
      <c r="G22" s="420"/>
      <c r="H22" s="85"/>
      <c r="I22" s="86"/>
      <c r="J22" s="87"/>
      <c r="K22" s="50"/>
      <c r="L22" s="87"/>
      <c r="M22" s="88"/>
      <c r="N22" s="85"/>
      <c r="O22" s="82"/>
    </row>
    <row r="23" spans="1:15" x14ac:dyDescent="0.2">
      <c r="A23" s="41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52</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0"/>
      <c r="C3" s="410"/>
      <c r="D3" s="410"/>
      <c r="E3" s="410"/>
      <c r="F3" s="410"/>
      <c r="G3" s="411"/>
      <c r="H3" s="412"/>
      <c r="I3" s="410"/>
      <c r="J3" s="410"/>
      <c r="K3" s="410"/>
      <c r="L3" s="410"/>
      <c r="M3" s="410"/>
      <c r="N3" s="9"/>
    </row>
    <row r="4" spans="1:21" ht="13.5" customHeight="1" x14ac:dyDescent="0.2">
      <c r="A4" s="27"/>
      <c r="B4" s="413"/>
      <c r="C4" s="414"/>
      <c r="D4" s="414"/>
      <c r="E4" s="414"/>
      <c r="F4" s="414"/>
      <c r="G4" s="415"/>
      <c r="H4" s="413"/>
      <c r="I4" s="414"/>
      <c r="J4" s="414"/>
      <c r="K4" s="414"/>
      <c r="L4" s="414"/>
      <c r="M4" s="414"/>
      <c r="N4" s="39"/>
    </row>
    <row r="5" spans="1:21" x14ac:dyDescent="0.2">
      <c r="A5" s="15"/>
      <c r="B5" s="408"/>
      <c r="C5" s="416"/>
      <c r="D5" s="408"/>
      <c r="E5" s="416"/>
      <c r="F5" s="408"/>
      <c r="G5" s="416"/>
      <c r="H5" s="408"/>
      <c r="I5" s="416"/>
      <c r="J5" s="408"/>
      <c r="K5" s="416"/>
      <c r="L5" s="408"/>
      <c r="M5" s="409"/>
      <c r="N5" s="58"/>
    </row>
    <row r="6" spans="1:21" x14ac:dyDescent="0.2">
      <c r="A6" s="13"/>
      <c r="B6" s="63"/>
      <c r="C6" s="31"/>
      <c r="D6" s="31"/>
      <c r="E6" s="31"/>
      <c r="F6" s="31"/>
      <c r="G6" s="31"/>
      <c r="H6" s="31"/>
      <c r="I6" s="31"/>
      <c r="J6" s="31"/>
      <c r="K6" s="31"/>
      <c r="L6" s="31"/>
      <c r="M6" s="48"/>
      <c r="N6" s="58"/>
    </row>
    <row r="7" spans="1:21" x14ac:dyDescent="0.2">
      <c r="A7" s="421"/>
      <c r="B7" s="419"/>
      <c r="C7" s="420"/>
      <c r="D7" s="420"/>
      <c r="E7" s="420"/>
      <c r="F7" s="420"/>
      <c r="G7" s="423"/>
      <c r="H7" s="419"/>
      <c r="I7" s="420"/>
      <c r="J7" s="420"/>
      <c r="K7" s="420"/>
      <c r="L7" s="420"/>
      <c r="M7" s="420"/>
      <c r="N7" s="40"/>
    </row>
    <row r="8" spans="1:21" x14ac:dyDescent="0.2">
      <c r="A8" s="42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0"/>
      <c r="C18" s="410"/>
      <c r="D18" s="410"/>
      <c r="E18" s="410"/>
      <c r="F18" s="410"/>
      <c r="G18" s="411"/>
      <c r="H18" s="7"/>
      <c r="I18" s="7"/>
      <c r="J18" s="7"/>
      <c r="K18" s="7"/>
      <c r="L18" s="7"/>
      <c r="M18" s="7"/>
      <c r="N18" s="85"/>
      <c r="O18" s="82"/>
      <c r="P18" s="59"/>
      <c r="Q18" s="38"/>
      <c r="R18" s="8"/>
      <c r="S18" s="8"/>
      <c r="T18" s="8"/>
    </row>
    <row r="19" spans="1:20" x14ac:dyDescent="0.2">
      <c r="A19" s="36"/>
      <c r="B19" s="424"/>
      <c r="C19" s="425"/>
      <c r="D19" s="425"/>
      <c r="E19" s="425"/>
      <c r="F19" s="425"/>
      <c r="G19" s="425"/>
      <c r="H19" s="85"/>
      <c r="I19" s="86"/>
      <c r="J19" s="87"/>
      <c r="K19" s="50"/>
      <c r="L19" s="87"/>
      <c r="M19" s="88"/>
      <c r="N19" s="85"/>
      <c r="O19" s="82"/>
      <c r="P19" s="59"/>
      <c r="Q19" s="38"/>
      <c r="R19" s="8"/>
      <c r="S19" s="8"/>
      <c r="T19" s="8"/>
    </row>
    <row r="20" spans="1:20" x14ac:dyDescent="0.2">
      <c r="A20" s="37"/>
      <c r="B20" s="409"/>
      <c r="C20" s="416"/>
      <c r="D20" s="409"/>
      <c r="E20" s="416"/>
      <c r="F20" s="409"/>
      <c r="G20" s="416"/>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7"/>
      <c r="B22" s="419"/>
      <c r="C22" s="420"/>
      <c r="D22" s="420"/>
      <c r="E22" s="420"/>
      <c r="F22" s="420"/>
      <c r="G22" s="420"/>
      <c r="H22" s="85"/>
      <c r="I22" s="86"/>
      <c r="J22" s="87"/>
      <c r="K22" s="50"/>
      <c r="L22" s="87"/>
      <c r="M22" s="88"/>
      <c r="N22" s="85"/>
      <c r="O22" s="82"/>
      <c r="P22" s="59"/>
      <c r="Q22" s="38"/>
      <c r="R22" s="8"/>
      <c r="S22" s="8"/>
      <c r="T22" s="8"/>
    </row>
    <row r="23" spans="1:20" x14ac:dyDescent="0.2">
      <c r="A23" s="41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53</v>
      </c>
      <c r="M1" s="74" t="e">
        <f>#REF!</f>
        <v>#REF!</v>
      </c>
    </row>
    <row r="2" spans="1:24" ht="7.5" customHeight="1" x14ac:dyDescent="0.2"/>
    <row r="3" spans="1:24" x14ac:dyDescent="0.2">
      <c r="A3" s="27"/>
      <c r="B3" s="410"/>
      <c r="C3" s="410"/>
      <c r="D3" s="410"/>
      <c r="E3" s="410"/>
      <c r="F3" s="410"/>
      <c r="G3" s="411"/>
      <c r="H3" s="412"/>
      <c r="I3" s="410"/>
      <c r="J3" s="410"/>
      <c r="K3" s="410"/>
      <c r="L3" s="410"/>
      <c r="M3" s="410"/>
      <c r="N3" s="9"/>
    </row>
    <row r="4" spans="1:24" x14ac:dyDescent="0.2">
      <c r="A4" s="27"/>
      <c r="B4" s="413"/>
      <c r="C4" s="414"/>
      <c r="D4" s="414"/>
      <c r="E4" s="414"/>
      <c r="F4" s="414"/>
      <c r="G4" s="415"/>
      <c r="H4" s="413"/>
      <c r="I4" s="414"/>
      <c r="J4" s="414"/>
      <c r="K4" s="414"/>
      <c r="L4" s="414"/>
      <c r="M4" s="414"/>
      <c r="N4" s="39"/>
    </row>
    <row r="5" spans="1:24" x14ac:dyDescent="0.2">
      <c r="A5" s="15"/>
      <c r="B5" s="408"/>
      <c r="C5" s="416"/>
      <c r="D5" s="408"/>
      <c r="E5" s="416"/>
      <c r="F5" s="408"/>
      <c r="G5" s="416"/>
      <c r="H5" s="408"/>
      <c r="I5" s="416"/>
      <c r="J5" s="408"/>
      <c r="K5" s="416"/>
      <c r="L5" s="408"/>
      <c r="M5" s="409"/>
      <c r="N5" s="58"/>
    </row>
    <row r="6" spans="1:24" x14ac:dyDescent="0.2">
      <c r="A6" s="13"/>
      <c r="B6" s="63"/>
      <c r="C6" s="31"/>
      <c r="D6" s="31"/>
      <c r="E6" s="31"/>
      <c r="F6" s="31"/>
      <c r="G6" s="31"/>
      <c r="H6" s="31"/>
      <c r="I6" s="31"/>
      <c r="J6" s="31"/>
      <c r="K6" s="31"/>
      <c r="L6" s="31"/>
      <c r="M6" s="32"/>
      <c r="N6" s="58"/>
    </row>
    <row r="7" spans="1:24" x14ac:dyDescent="0.2">
      <c r="A7" s="421"/>
      <c r="B7" s="419"/>
      <c r="C7" s="420"/>
      <c r="D7" s="420"/>
      <c r="E7" s="420"/>
      <c r="F7" s="420"/>
      <c r="G7" s="423"/>
      <c r="H7" s="419"/>
      <c r="I7" s="420"/>
      <c r="J7" s="420"/>
      <c r="K7" s="420"/>
      <c r="L7" s="420"/>
      <c r="M7" s="420"/>
      <c r="N7" s="40"/>
    </row>
    <row r="8" spans="1:24" x14ac:dyDescent="0.2">
      <c r="A8" s="42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0"/>
      <c r="C18" s="410"/>
      <c r="D18" s="410"/>
      <c r="E18" s="410"/>
      <c r="F18" s="410"/>
      <c r="G18" s="411"/>
      <c r="H18" s="82"/>
      <c r="I18" s="82"/>
      <c r="J18" s="82"/>
      <c r="K18" s="82"/>
      <c r="L18" s="82"/>
      <c r="M18" s="82"/>
      <c r="N18" s="85"/>
      <c r="O18" s="82"/>
    </row>
    <row r="19" spans="1:15" x14ac:dyDescent="0.2">
      <c r="A19" s="36"/>
      <c r="B19" s="424"/>
      <c r="C19" s="425"/>
      <c r="D19" s="425"/>
      <c r="E19" s="425"/>
      <c r="F19" s="425"/>
      <c r="G19" s="425"/>
      <c r="H19" s="85"/>
      <c r="I19" s="86"/>
      <c r="J19" s="87"/>
      <c r="K19" s="50"/>
      <c r="L19" s="87"/>
      <c r="M19" s="88"/>
      <c r="N19" s="85"/>
      <c r="O19" s="82"/>
    </row>
    <row r="20" spans="1:15" x14ac:dyDescent="0.2">
      <c r="A20" s="37"/>
      <c r="B20" s="409"/>
      <c r="C20" s="416"/>
      <c r="D20" s="409"/>
      <c r="E20" s="416"/>
      <c r="F20" s="409"/>
      <c r="G20" s="416"/>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7"/>
      <c r="B22" s="419"/>
      <c r="C22" s="420"/>
      <c r="D22" s="420"/>
      <c r="E22" s="420"/>
      <c r="F22" s="420"/>
      <c r="G22" s="420"/>
      <c r="H22" s="85"/>
      <c r="I22" s="86"/>
      <c r="J22" s="87"/>
      <c r="K22" s="50"/>
      <c r="L22" s="87"/>
      <c r="M22" s="88"/>
      <c r="N22" s="85"/>
      <c r="O22" s="82"/>
    </row>
    <row r="23" spans="1:15" x14ac:dyDescent="0.2">
      <c r="A23" s="41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54</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0"/>
      <c r="C3" s="410"/>
      <c r="D3" s="410"/>
      <c r="E3" s="410"/>
      <c r="F3" s="410"/>
      <c r="G3" s="411"/>
      <c r="H3" s="412"/>
      <c r="I3" s="410"/>
      <c r="J3" s="410"/>
      <c r="K3" s="410"/>
      <c r="L3" s="410"/>
      <c r="M3" s="410"/>
      <c r="N3" s="9"/>
    </row>
    <row r="4" spans="1:21" ht="13.5" customHeight="1" x14ac:dyDescent="0.2">
      <c r="A4" s="27"/>
      <c r="B4" s="413"/>
      <c r="C4" s="414"/>
      <c r="D4" s="414"/>
      <c r="E4" s="414"/>
      <c r="F4" s="414"/>
      <c r="G4" s="415"/>
      <c r="H4" s="413"/>
      <c r="I4" s="414"/>
      <c r="J4" s="414"/>
      <c r="K4" s="414"/>
      <c r="L4" s="414"/>
      <c r="M4" s="414"/>
      <c r="N4" s="39"/>
    </row>
    <row r="5" spans="1:21" x14ac:dyDescent="0.2">
      <c r="A5" s="15"/>
      <c r="B5" s="408"/>
      <c r="C5" s="416"/>
      <c r="D5" s="408"/>
      <c r="E5" s="416"/>
      <c r="F5" s="408"/>
      <c r="G5" s="416"/>
      <c r="H5" s="408"/>
      <c r="I5" s="416"/>
      <c r="J5" s="408"/>
      <c r="K5" s="416"/>
      <c r="L5" s="408"/>
      <c r="M5" s="409"/>
      <c r="N5" s="58"/>
    </row>
    <row r="6" spans="1:21" x14ac:dyDescent="0.2">
      <c r="A6" s="13"/>
      <c r="B6" s="63"/>
      <c r="C6" s="31"/>
      <c r="D6" s="31"/>
      <c r="E6" s="31"/>
      <c r="F6" s="31"/>
      <c r="G6" s="31"/>
      <c r="H6" s="31"/>
      <c r="I6" s="31"/>
      <c r="J6" s="31"/>
      <c r="K6" s="31"/>
      <c r="L6" s="31"/>
      <c r="M6" s="48"/>
      <c r="N6" s="58"/>
    </row>
    <row r="7" spans="1:21" x14ac:dyDescent="0.2">
      <c r="A7" s="421"/>
      <c r="B7" s="419"/>
      <c r="C7" s="420"/>
      <c r="D7" s="420"/>
      <c r="E7" s="420"/>
      <c r="F7" s="420"/>
      <c r="G7" s="423"/>
      <c r="H7" s="419"/>
      <c r="I7" s="420"/>
      <c r="J7" s="420"/>
      <c r="K7" s="420"/>
      <c r="L7" s="420"/>
      <c r="M7" s="420"/>
      <c r="N7" s="40"/>
    </row>
    <row r="8" spans="1:21" x14ac:dyDescent="0.2">
      <c r="A8" s="42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0"/>
      <c r="C18" s="410"/>
      <c r="D18" s="410"/>
      <c r="E18" s="410"/>
      <c r="F18" s="410"/>
      <c r="G18" s="411"/>
      <c r="H18" s="7"/>
      <c r="I18" s="7"/>
      <c r="J18" s="7"/>
      <c r="K18" s="7"/>
      <c r="L18" s="7"/>
      <c r="M18" s="7"/>
      <c r="N18" s="85"/>
      <c r="O18" s="82"/>
      <c r="P18" s="59"/>
      <c r="Q18" s="38"/>
      <c r="R18" s="8"/>
      <c r="S18" s="8"/>
      <c r="T18" s="8"/>
    </row>
    <row r="19" spans="1:20" x14ac:dyDescent="0.2">
      <c r="A19" s="36"/>
      <c r="B19" s="424"/>
      <c r="C19" s="425"/>
      <c r="D19" s="425"/>
      <c r="E19" s="425"/>
      <c r="F19" s="425"/>
      <c r="G19" s="425"/>
      <c r="H19" s="85"/>
      <c r="I19" s="86"/>
      <c r="J19" s="87"/>
      <c r="K19" s="50"/>
      <c r="L19" s="87"/>
      <c r="M19" s="88"/>
      <c r="N19" s="85"/>
      <c r="O19" s="82"/>
      <c r="P19" s="59"/>
      <c r="Q19" s="38"/>
      <c r="R19" s="8"/>
      <c r="S19" s="8"/>
      <c r="T19" s="8"/>
    </row>
    <row r="20" spans="1:20" x14ac:dyDescent="0.2">
      <c r="A20" s="37"/>
      <c r="B20" s="409"/>
      <c r="C20" s="416"/>
      <c r="D20" s="409"/>
      <c r="E20" s="416"/>
      <c r="F20" s="409"/>
      <c r="G20" s="416"/>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7"/>
      <c r="B22" s="419"/>
      <c r="C22" s="420"/>
      <c r="D22" s="420"/>
      <c r="E22" s="420"/>
      <c r="F22" s="420"/>
      <c r="G22" s="420"/>
      <c r="H22" s="85"/>
      <c r="I22" s="86"/>
      <c r="J22" s="87"/>
      <c r="K22" s="50"/>
      <c r="L22" s="87"/>
      <c r="M22" s="88"/>
      <c r="N22" s="85"/>
      <c r="O22" s="82"/>
      <c r="P22" s="59"/>
      <c r="Q22" s="38"/>
      <c r="R22" s="8"/>
      <c r="S22" s="8"/>
      <c r="T22" s="8"/>
    </row>
    <row r="23" spans="1:20" x14ac:dyDescent="0.2">
      <c r="A23" s="41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55</v>
      </c>
      <c r="M1" s="74" t="e">
        <f>#REF!</f>
        <v>#REF!</v>
      </c>
    </row>
    <row r="2" spans="1:24" ht="7.5" customHeight="1" x14ac:dyDescent="0.2"/>
    <row r="3" spans="1:24" x14ac:dyDescent="0.2">
      <c r="A3" s="27"/>
      <c r="B3" s="410"/>
      <c r="C3" s="410"/>
      <c r="D3" s="410"/>
      <c r="E3" s="410"/>
      <c r="F3" s="410"/>
      <c r="G3" s="411"/>
      <c r="H3" s="412"/>
      <c r="I3" s="410"/>
      <c r="J3" s="410"/>
      <c r="K3" s="410"/>
      <c r="L3" s="410"/>
      <c r="M3" s="410"/>
      <c r="N3" s="9"/>
    </row>
    <row r="4" spans="1:24" x14ac:dyDescent="0.2">
      <c r="A4" s="27"/>
      <c r="B4" s="413"/>
      <c r="C4" s="414"/>
      <c r="D4" s="414"/>
      <c r="E4" s="414"/>
      <c r="F4" s="414"/>
      <c r="G4" s="415"/>
      <c r="H4" s="413"/>
      <c r="I4" s="414"/>
      <c r="J4" s="414"/>
      <c r="K4" s="414"/>
      <c r="L4" s="414"/>
      <c r="M4" s="414"/>
      <c r="N4" s="39"/>
    </row>
    <row r="5" spans="1:24" x14ac:dyDescent="0.2">
      <c r="A5" s="15"/>
      <c r="B5" s="408"/>
      <c r="C5" s="416"/>
      <c r="D5" s="408"/>
      <c r="E5" s="416"/>
      <c r="F5" s="408"/>
      <c r="G5" s="416"/>
      <c r="H5" s="408"/>
      <c r="I5" s="416"/>
      <c r="J5" s="408"/>
      <c r="K5" s="416"/>
      <c r="L5" s="408"/>
      <c r="M5" s="409"/>
      <c r="N5" s="58"/>
    </row>
    <row r="6" spans="1:24" x14ac:dyDescent="0.2">
      <c r="A6" s="13"/>
      <c r="B6" s="63"/>
      <c r="C6" s="31"/>
      <c r="D6" s="31"/>
      <c r="E6" s="31"/>
      <c r="F6" s="31"/>
      <c r="G6" s="31"/>
      <c r="H6" s="31"/>
      <c r="I6" s="31"/>
      <c r="J6" s="31"/>
      <c r="K6" s="31"/>
      <c r="L6" s="31"/>
      <c r="M6" s="32"/>
      <c r="N6" s="58"/>
    </row>
    <row r="7" spans="1:24" x14ac:dyDescent="0.2">
      <c r="A7" s="421"/>
      <c r="B7" s="419"/>
      <c r="C7" s="420"/>
      <c r="D7" s="420"/>
      <c r="E7" s="420"/>
      <c r="F7" s="420"/>
      <c r="G7" s="423"/>
      <c r="H7" s="419"/>
      <c r="I7" s="420"/>
      <c r="J7" s="420"/>
      <c r="K7" s="420"/>
      <c r="L7" s="420"/>
      <c r="M7" s="420"/>
      <c r="N7" s="40"/>
    </row>
    <row r="8" spans="1:24" x14ac:dyDescent="0.2">
      <c r="A8" s="42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0"/>
      <c r="C18" s="410"/>
      <c r="D18" s="410"/>
      <c r="E18" s="410"/>
      <c r="F18" s="410"/>
      <c r="G18" s="411"/>
      <c r="H18" s="82"/>
      <c r="I18" s="82"/>
      <c r="J18" s="82"/>
      <c r="K18" s="82"/>
      <c r="L18" s="82"/>
      <c r="M18" s="82"/>
      <c r="N18" s="85"/>
      <c r="O18" s="82"/>
    </row>
    <row r="19" spans="1:15" x14ac:dyDescent="0.2">
      <c r="A19" s="36"/>
      <c r="B19" s="424"/>
      <c r="C19" s="425"/>
      <c r="D19" s="425"/>
      <c r="E19" s="425"/>
      <c r="F19" s="425"/>
      <c r="G19" s="425"/>
      <c r="H19" s="85"/>
      <c r="I19" s="86"/>
      <c r="J19" s="87"/>
      <c r="K19" s="50"/>
      <c r="L19" s="87"/>
      <c r="M19" s="88"/>
      <c r="N19" s="85"/>
      <c r="O19" s="82"/>
    </row>
    <row r="20" spans="1:15" x14ac:dyDescent="0.2">
      <c r="A20" s="37"/>
      <c r="B20" s="409"/>
      <c r="C20" s="416"/>
      <c r="D20" s="409"/>
      <c r="E20" s="416"/>
      <c r="F20" s="409"/>
      <c r="G20" s="416"/>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7"/>
      <c r="B22" s="419"/>
      <c r="C22" s="420"/>
      <c r="D22" s="420"/>
      <c r="E22" s="420"/>
      <c r="F22" s="420"/>
      <c r="G22" s="420"/>
      <c r="H22" s="85"/>
      <c r="I22" s="86"/>
      <c r="J22" s="87"/>
      <c r="K22" s="50"/>
      <c r="L22" s="87"/>
      <c r="M22" s="88"/>
      <c r="N22" s="85"/>
      <c r="O22" s="82"/>
    </row>
    <row r="23" spans="1:15" x14ac:dyDescent="0.2">
      <c r="A23" s="41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56</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0"/>
      <c r="C3" s="410"/>
      <c r="D3" s="410"/>
      <c r="E3" s="410"/>
      <c r="F3" s="410"/>
      <c r="G3" s="411"/>
      <c r="H3" s="412"/>
      <c r="I3" s="410"/>
      <c r="J3" s="410"/>
      <c r="K3" s="410"/>
      <c r="L3" s="410"/>
      <c r="M3" s="410"/>
      <c r="N3" s="9"/>
    </row>
    <row r="4" spans="1:21" ht="13.5" customHeight="1" x14ac:dyDescent="0.2">
      <c r="A4" s="27"/>
      <c r="B4" s="413"/>
      <c r="C4" s="414"/>
      <c r="D4" s="414"/>
      <c r="E4" s="414"/>
      <c r="F4" s="414"/>
      <c r="G4" s="415"/>
      <c r="H4" s="413"/>
      <c r="I4" s="414"/>
      <c r="J4" s="414"/>
      <c r="K4" s="414"/>
      <c r="L4" s="414"/>
      <c r="M4" s="414"/>
      <c r="N4" s="39"/>
    </row>
    <row r="5" spans="1:21" x14ac:dyDescent="0.2">
      <c r="A5" s="15"/>
      <c r="B5" s="408"/>
      <c r="C5" s="416"/>
      <c r="D5" s="408"/>
      <c r="E5" s="416"/>
      <c r="F5" s="408"/>
      <c r="G5" s="416"/>
      <c r="H5" s="408"/>
      <c r="I5" s="416"/>
      <c r="J5" s="408"/>
      <c r="K5" s="416"/>
      <c r="L5" s="408"/>
      <c r="M5" s="409"/>
      <c r="N5" s="58"/>
    </row>
    <row r="6" spans="1:21" x14ac:dyDescent="0.2">
      <c r="A6" s="13"/>
      <c r="B6" s="63"/>
      <c r="C6" s="31"/>
      <c r="D6" s="31"/>
      <c r="E6" s="31"/>
      <c r="F6" s="31"/>
      <c r="G6" s="31"/>
      <c r="H6" s="31"/>
      <c r="I6" s="31"/>
      <c r="J6" s="31"/>
      <c r="K6" s="31"/>
      <c r="L6" s="31"/>
      <c r="M6" s="48"/>
      <c r="N6" s="58"/>
    </row>
    <row r="7" spans="1:21" x14ac:dyDescent="0.2">
      <c r="A7" s="421"/>
      <c r="B7" s="419"/>
      <c r="C7" s="420"/>
      <c r="D7" s="420"/>
      <c r="E7" s="420"/>
      <c r="F7" s="420"/>
      <c r="G7" s="423"/>
      <c r="H7" s="419"/>
      <c r="I7" s="420"/>
      <c r="J7" s="420"/>
      <c r="K7" s="420"/>
      <c r="L7" s="420"/>
      <c r="M7" s="420"/>
      <c r="N7" s="40"/>
    </row>
    <row r="8" spans="1:21" x14ac:dyDescent="0.2">
      <c r="A8" s="42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0"/>
      <c r="C18" s="410"/>
      <c r="D18" s="410"/>
      <c r="E18" s="410"/>
      <c r="F18" s="410"/>
      <c r="G18" s="411"/>
      <c r="H18" s="7"/>
      <c r="I18" s="7"/>
      <c r="J18" s="7"/>
      <c r="K18" s="7"/>
      <c r="L18" s="7"/>
      <c r="M18" s="7"/>
      <c r="N18" s="85"/>
      <c r="O18" s="82"/>
      <c r="P18" s="59"/>
      <c r="Q18" s="38"/>
      <c r="R18" s="8"/>
      <c r="S18" s="8"/>
      <c r="T18" s="8"/>
    </row>
    <row r="19" spans="1:20" x14ac:dyDescent="0.2">
      <c r="A19" s="36"/>
      <c r="B19" s="424"/>
      <c r="C19" s="425"/>
      <c r="D19" s="425"/>
      <c r="E19" s="425"/>
      <c r="F19" s="425"/>
      <c r="G19" s="425"/>
      <c r="H19" s="85"/>
      <c r="I19" s="86"/>
      <c r="J19" s="87"/>
      <c r="K19" s="50"/>
      <c r="L19" s="87"/>
      <c r="M19" s="88"/>
      <c r="N19" s="85"/>
      <c r="O19" s="82"/>
      <c r="P19" s="59"/>
      <c r="Q19" s="38"/>
      <c r="R19" s="8"/>
      <c r="S19" s="8"/>
      <c r="T19" s="8"/>
    </row>
    <row r="20" spans="1:20" x14ac:dyDescent="0.2">
      <c r="A20" s="37"/>
      <c r="B20" s="409"/>
      <c r="C20" s="416"/>
      <c r="D20" s="409"/>
      <c r="E20" s="416"/>
      <c r="F20" s="409"/>
      <c r="G20" s="416"/>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7"/>
      <c r="B22" s="419"/>
      <c r="C22" s="420"/>
      <c r="D22" s="420"/>
      <c r="E22" s="420"/>
      <c r="F22" s="420"/>
      <c r="G22" s="420"/>
      <c r="H22" s="85"/>
      <c r="I22" s="86"/>
      <c r="J22" s="87"/>
      <c r="K22" s="50"/>
      <c r="L22" s="87"/>
      <c r="M22" s="88"/>
      <c r="N22" s="85"/>
      <c r="O22" s="82"/>
      <c r="P22" s="59"/>
      <c r="Q22" s="38"/>
      <c r="R22" s="8"/>
      <c r="S22" s="8"/>
      <c r="T22" s="8"/>
    </row>
    <row r="23" spans="1:20" x14ac:dyDescent="0.2">
      <c r="A23" s="41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57</v>
      </c>
      <c r="M1" s="74" t="e">
        <f>#REF!</f>
        <v>#REF!</v>
      </c>
    </row>
    <row r="2" spans="1:24" ht="7.5" customHeight="1" x14ac:dyDescent="0.2"/>
    <row r="3" spans="1:24" x14ac:dyDescent="0.2">
      <c r="A3" s="27"/>
      <c r="B3" s="410"/>
      <c r="C3" s="410"/>
      <c r="D3" s="410"/>
      <c r="E3" s="410"/>
      <c r="F3" s="410"/>
      <c r="G3" s="411"/>
      <c r="H3" s="412"/>
      <c r="I3" s="410"/>
      <c r="J3" s="410"/>
      <c r="K3" s="410"/>
      <c r="L3" s="410"/>
      <c r="M3" s="410"/>
      <c r="N3" s="9"/>
    </row>
    <row r="4" spans="1:24" x14ac:dyDescent="0.2">
      <c r="A4" s="27"/>
      <c r="B4" s="413"/>
      <c r="C4" s="414"/>
      <c r="D4" s="414"/>
      <c r="E4" s="414"/>
      <c r="F4" s="414"/>
      <c r="G4" s="415"/>
      <c r="H4" s="413"/>
      <c r="I4" s="414"/>
      <c r="J4" s="414"/>
      <c r="K4" s="414"/>
      <c r="L4" s="414"/>
      <c r="M4" s="414"/>
      <c r="N4" s="39"/>
    </row>
    <row r="5" spans="1:24" x14ac:dyDescent="0.2">
      <c r="A5" s="15"/>
      <c r="B5" s="408"/>
      <c r="C5" s="416"/>
      <c r="D5" s="408"/>
      <c r="E5" s="416"/>
      <c r="F5" s="408"/>
      <c r="G5" s="416"/>
      <c r="H5" s="408"/>
      <c r="I5" s="416"/>
      <c r="J5" s="408"/>
      <c r="K5" s="416"/>
      <c r="L5" s="408"/>
      <c r="M5" s="409"/>
      <c r="N5" s="58"/>
    </row>
    <row r="6" spans="1:24" x14ac:dyDescent="0.2">
      <c r="A6" s="47"/>
      <c r="B6" s="63"/>
      <c r="C6" s="31"/>
      <c r="D6" s="31"/>
      <c r="E6" s="31"/>
      <c r="F6" s="31"/>
      <c r="G6" s="31"/>
      <c r="H6" s="31"/>
      <c r="I6" s="31"/>
      <c r="J6" s="31"/>
      <c r="K6" s="31"/>
      <c r="L6" s="31"/>
      <c r="M6" s="32"/>
      <c r="N6" s="58"/>
    </row>
    <row r="7" spans="1:24" x14ac:dyDescent="0.2">
      <c r="A7" s="421"/>
      <c r="B7" s="419"/>
      <c r="C7" s="420"/>
      <c r="D7" s="420"/>
      <c r="E7" s="420"/>
      <c r="F7" s="420"/>
      <c r="G7" s="423"/>
      <c r="H7" s="419"/>
      <c r="I7" s="420"/>
      <c r="J7" s="420"/>
      <c r="K7" s="420"/>
      <c r="L7" s="420"/>
      <c r="M7" s="420"/>
      <c r="N7" s="40"/>
    </row>
    <row r="8" spans="1:24" x14ac:dyDescent="0.2">
      <c r="A8" s="42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0"/>
      <c r="C18" s="410"/>
      <c r="D18" s="410"/>
      <c r="E18" s="410"/>
      <c r="F18" s="410"/>
      <c r="G18" s="411"/>
      <c r="H18" s="82"/>
      <c r="I18" s="82"/>
      <c r="J18" s="82"/>
      <c r="K18" s="82"/>
      <c r="L18" s="82"/>
      <c r="M18" s="82"/>
      <c r="N18" s="85"/>
      <c r="O18" s="82"/>
    </row>
    <row r="19" spans="1:15" x14ac:dyDescent="0.2">
      <c r="A19" s="36"/>
      <c r="B19" s="424"/>
      <c r="C19" s="425"/>
      <c r="D19" s="425"/>
      <c r="E19" s="425"/>
      <c r="F19" s="425"/>
      <c r="G19" s="425"/>
      <c r="H19" s="85"/>
      <c r="I19" s="86"/>
      <c r="J19" s="87"/>
      <c r="K19" s="50"/>
      <c r="L19" s="87"/>
      <c r="M19" s="88"/>
      <c r="N19" s="85"/>
      <c r="O19" s="82"/>
    </row>
    <row r="20" spans="1:15" x14ac:dyDescent="0.2">
      <c r="A20" s="37"/>
      <c r="B20" s="409"/>
      <c r="C20" s="416"/>
      <c r="D20" s="409"/>
      <c r="E20" s="416"/>
      <c r="F20" s="409"/>
      <c r="G20" s="416"/>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7"/>
      <c r="B22" s="419"/>
      <c r="C22" s="420"/>
      <c r="D22" s="420"/>
      <c r="E22" s="420"/>
      <c r="F22" s="420"/>
      <c r="G22" s="420"/>
      <c r="H22" s="85"/>
      <c r="I22" s="86"/>
      <c r="J22" s="87"/>
      <c r="K22" s="50"/>
      <c r="L22" s="87"/>
      <c r="M22" s="88"/>
      <c r="N22" s="85"/>
      <c r="O22" s="82"/>
    </row>
    <row r="23" spans="1:15" x14ac:dyDescent="0.2">
      <c r="A23" s="41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58</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0"/>
      <c r="C3" s="410"/>
      <c r="D3" s="410"/>
      <c r="E3" s="410"/>
      <c r="F3" s="410"/>
      <c r="G3" s="411"/>
      <c r="H3" s="412"/>
      <c r="I3" s="410"/>
      <c r="J3" s="410"/>
      <c r="K3" s="410"/>
      <c r="L3" s="410"/>
      <c r="M3" s="410"/>
      <c r="N3" s="9"/>
    </row>
    <row r="4" spans="1:21" ht="13.5" customHeight="1" x14ac:dyDescent="0.2">
      <c r="A4" s="27"/>
      <c r="B4" s="413"/>
      <c r="C4" s="414"/>
      <c r="D4" s="414"/>
      <c r="E4" s="414"/>
      <c r="F4" s="414"/>
      <c r="G4" s="415"/>
      <c r="H4" s="413"/>
      <c r="I4" s="414"/>
      <c r="J4" s="414"/>
      <c r="K4" s="414"/>
      <c r="L4" s="414"/>
      <c r="M4" s="414"/>
      <c r="N4" s="39"/>
    </row>
    <row r="5" spans="1:21" x14ac:dyDescent="0.2">
      <c r="A5" s="15"/>
      <c r="B5" s="408"/>
      <c r="C5" s="416"/>
      <c r="D5" s="408"/>
      <c r="E5" s="416"/>
      <c r="F5" s="408"/>
      <c r="G5" s="416"/>
      <c r="H5" s="408"/>
      <c r="I5" s="416"/>
      <c r="J5" s="408"/>
      <c r="K5" s="416"/>
      <c r="L5" s="408"/>
      <c r="M5" s="409"/>
      <c r="N5" s="58"/>
    </row>
    <row r="6" spans="1:21" x14ac:dyDescent="0.2">
      <c r="A6" s="13"/>
      <c r="B6" s="63"/>
      <c r="C6" s="31"/>
      <c r="D6" s="31"/>
      <c r="E6" s="31"/>
      <c r="F6" s="31"/>
      <c r="G6" s="31"/>
      <c r="H6" s="31"/>
      <c r="I6" s="31"/>
      <c r="J6" s="31"/>
      <c r="K6" s="31"/>
      <c r="L6" s="31"/>
      <c r="M6" s="48"/>
      <c r="N6" s="58"/>
    </row>
    <row r="7" spans="1:21" x14ac:dyDescent="0.2">
      <c r="A7" s="421"/>
      <c r="B7" s="419"/>
      <c r="C7" s="420"/>
      <c r="D7" s="420"/>
      <c r="E7" s="420"/>
      <c r="F7" s="420"/>
      <c r="G7" s="423"/>
      <c r="H7" s="419"/>
      <c r="I7" s="420"/>
      <c r="J7" s="420"/>
      <c r="K7" s="420"/>
      <c r="L7" s="420"/>
      <c r="M7" s="420"/>
      <c r="N7" s="40"/>
    </row>
    <row r="8" spans="1:21" x14ac:dyDescent="0.2">
      <c r="A8" s="42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0"/>
      <c r="C18" s="410"/>
      <c r="D18" s="410"/>
      <c r="E18" s="410"/>
      <c r="F18" s="410"/>
      <c r="G18" s="411"/>
      <c r="H18" s="7"/>
      <c r="I18" s="7"/>
      <c r="J18" s="7"/>
      <c r="K18" s="7"/>
      <c r="L18" s="7"/>
      <c r="M18" s="7"/>
      <c r="N18" s="85"/>
      <c r="O18" s="82"/>
      <c r="P18" s="59"/>
      <c r="Q18" s="38"/>
      <c r="R18" s="8"/>
      <c r="S18" s="8"/>
      <c r="T18" s="8"/>
    </row>
    <row r="19" spans="1:20" x14ac:dyDescent="0.2">
      <c r="A19" s="36"/>
      <c r="B19" s="424"/>
      <c r="C19" s="425"/>
      <c r="D19" s="425"/>
      <c r="E19" s="425"/>
      <c r="F19" s="425"/>
      <c r="G19" s="425"/>
      <c r="H19" s="85"/>
      <c r="I19" s="86"/>
      <c r="J19" s="87"/>
      <c r="K19" s="50"/>
      <c r="L19" s="87"/>
      <c r="M19" s="88"/>
      <c r="N19" s="85"/>
      <c r="O19" s="82"/>
      <c r="P19" s="59"/>
      <c r="Q19" s="38"/>
      <c r="R19" s="8"/>
      <c r="S19" s="8"/>
      <c r="T19" s="8"/>
    </row>
    <row r="20" spans="1:20" x14ac:dyDescent="0.2">
      <c r="A20" s="37"/>
      <c r="B20" s="409"/>
      <c r="C20" s="416"/>
      <c r="D20" s="409"/>
      <c r="E20" s="416"/>
      <c r="F20" s="409"/>
      <c r="G20" s="416"/>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7"/>
      <c r="B22" s="419"/>
      <c r="C22" s="420"/>
      <c r="D22" s="420"/>
      <c r="E22" s="420"/>
      <c r="F22" s="420"/>
      <c r="G22" s="420"/>
      <c r="H22" s="85"/>
      <c r="I22" s="86"/>
      <c r="J22" s="87"/>
      <c r="K22" s="50"/>
      <c r="L22" s="87"/>
      <c r="M22" s="88"/>
      <c r="N22" s="85"/>
      <c r="O22" s="82"/>
      <c r="P22" s="59"/>
      <c r="Q22" s="38"/>
      <c r="R22" s="8"/>
      <c r="S22" s="8"/>
      <c r="T22" s="8"/>
    </row>
    <row r="23" spans="1:20" x14ac:dyDescent="0.2">
      <c r="A23" s="41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4" ht="18.75" x14ac:dyDescent="0.3">
      <c r="A1" s="73" t="s">
        <v>59</v>
      </c>
      <c r="M1" s="74" t="e">
        <f>#REF!</f>
        <v>#REF!</v>
      </c>
    </row>
    <row r="2" spans="1:24" ht="7.5" customHeight="1" x14ac:dyDescent="0.2"/>
    <row r="3" spans="1:24" x14ac:dyDescent="0.2">
      <c r="A3" s="27"/>
      <c r="B3" s="410"/>
      <c r="C3" s="410"/>
      <c r="D3" s="410"/>
      <c r="E3" s="410"/>
      <c r="F3" s="410"/>
      <c r="G3" s="411"/>
      <c r="H3" s="412"/>
      <c r="I3" s="410"/>
      <c r="J3" s="410"/>
      <c r="K3" s="410"/>
      <c r="L3" s="410"/>
      <c r="M3" s="410"/>
      <c r="N3" s="9"/>
    </row>
    <row r="4" spans="1:24" x14ac:dyDescent="0.2">
      <c r="A4" s="27"/>
      <c r="B4" s="413"/>
      <c r="C4" s="414"/>
      <c r="D4" s="414"/>
      <c r="E4" s="414"/>
      <c r="F4" s="414"/>
      <c r="G4" s="415"/>
      <c r="H4" s="413"/>
      <c r="I4" s="414"/>
      <c r="J4" s="414"/>
      <c r="K4" s="414"/>
      <c r="L4" s="414"/>
      <c r="M4" s="414"/>
      <c r="N4" s="39"/>
    </row>
    <row r="5" spans="1:24" x14ac:dyDescent="0.2">
      <c r="A5" s="15"/>
      <c r="B5" s="408"/>
      <c r="C5" s="416"/>
      <c r="D5" s="408"/>
      <c r="E5" s="416"/>
      <c r="F5" s="408"/>
      <c r="G5" s="416"/>
      <c r="H5" s="408"/>
      <c r="I5" s="416"/>
      <c r="J5" s="408"/>
      <c r="K5" s="416"/>
      <c r="L5" s="408"/>
      <c r="M5" s="409"/>
      <c r="N5" s="58"/>
    </row>
    <row r="6" spans="1:24" x14ac:dyDescent="0.2">
      <c r="A6" s="13"/>
      <c r="B6" s="63"/>
      <c r="C6" s="31"/>
      <c r="D6" s="31"/>
      <c r="E6" s="31"/>
      <c r="F6" s="31"/>
      <c r="G6" s="31"/>
      <c r="H6" s="31"/>
      <c r="I6" s="31"/>
      <c r="J6" s="31"/>
      <c r="K6" s="31"/>
      <c r="L6" s="31"/>
      <c r="M6" s="32"/>
      <c r="N6" s="58"/>
    </row>
    <row r="7" spans="1:24" x14ac:dyDescent="0.2">
      <c r="A7" s="421"/>
      <c r="B7" s="419"/>
      <c r="C7" s="420"/>
      <c r="D7" s="420"/>
      <c r="E7" s="420"/>
      <c r="F7" s="420"/>
      <c r="G7" s="423"/>
      <c r="H7" s="419"/>
      <c r="I7" s="420"/>
      <c r="J7" s="420"/>
      <c r="K7" s="420"/>
      <c r="L7" s="420"/>
      <c r="M7" s="420"/>
      <c r="N7" s="40"/>
    </row>
    <row r="8" spans="1:24" x14ac:dyDescent="0.2">
      <c r="A8" s="42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0"/>
      <c r="C18" s="410"/>
      <c r="D18" s="410"/>
      <c r="E18" s="410"/>
      <c r="F18" s="410"/>
      <c r="G18" s="411"/>
      <c r="H18" s="82"/>
      <c r="I18" s="82"/>
      <c r="J18" s="82"/>
      <c r="K18" s="82"/>
      <c r="L18" s="82"/>
      <c r="M18" s="82"/>
      <c r="N18" s="85"/>
      <c r="O18" s="82"/>
    </row>
    <row r="19" spans="1:15" x14ac:dyDescent="0.2">
      <c r="A19" s="36"/>
      <c r="B19" s="424"/>
      <c r="C19" s="425"/>
      <c r="D19" s="425"/>
      <c r="E19" s="425"/>
      <c r="F19" s="425"/>
      <c r="G19" s="425"/>
      <c r="H19" s="85"/>
      <c r="I19" s="86"/>
      <c r="J19" s="87"/>
      <c r="K19" s="50"/>
      <c r="L19" s="87"/>
      <c r="M19" s="88"/>
      <c r="N19" s="85"/>
      <c r="O19" s="82"/>
    </row>
    <row r="20" spans="1:15" x14ac:dyDescent="0.2">
      <c r="A20" s="37"/>
      <c r="B20" s="409"/>
      <c r="C20" s="416"/>
      <c r="D20" s="409"/>
      <c r="E20" s="416"/>
      <c r="F20" s="409"/>
      <c r="G20" s="416"/>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7"/>
      <c r="B22" s="419"/>
      <c r="C22" s="420"/>
      <c r="D22" s="420"/>
      <c r="E22" s="420"/>
      <c r="F22" s="420"/>
      <c r="G22" s="420"/>
      <c r="H22" s="85"/>
      <c r="I22" s="86"/>
      <c r="J22" s="87"/>
      <c r="K22" s="50"/>
      <c r="L22" s="87"/>
      <c r="M22" s="88"/>
      <c r="N22" s="85"/>
      <c r="O22" s="82"/>
    </row>
    <row r="23" spans="1:15" x14ac:dyDescent="0.2">
      <c r="A23" s="41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60</v>
      </c>
      <c r="B1" s="82"/>
      <c r="C1" s="82"/>
      <c r="D1" s="82"/>
      <c r="E1" s="82"/>
      <c r="F1" s="82"/>
      <c r="G1" s="82"/>
      <c r="H1" s="82"/>
      <c r="I1" s="82"/>
      <c r="J1" s="82"/>
      <c r="K1" s="82"/>
      <c r="L1" s="82"/>
      <c r="M1" s="74" t="e">
        <f>#REF!</f>
        <v>#REF!</v>
      </c>
      <c r="N1" s="82"/>
      <c r="O1" s="82"/>
    </row>
    <row r="2" spans="1:21" ht="7.5" customHeight="1" x14ac:dyDescent="0.3">
      <c r="A2" s="73"/>
      <c r="B2" s="82"/>
      <c r="C2" s="82"/>
      <c r="D2" s="82"/>
      <c r="E2" s="82"/>
      <c r="F2" s="82"/>
      <c r="G2" s="82"/>
      <c r="H2" s="82"/>
      <c r="I2" s="82"/>
      <c r="J2" s="82"/>
      <c r="K2" s="82"/>
      <c r="L2" s="82"/>
      <c r="M2" s="82"/>
      <c r="N2" s="82"/>
      <c r="O2" s="82"/>
    </row>
    <row r="3" spans="1:21" x14ac:dyDescent="0.2">
      <c r="A3" s="27"/>
      <c r="B3" s="410"/>
      <c r="C3" s="410"/>
      <c r="D3" s="410"/>
      <c r="E3" s="410"/>
      <c r="F3" s="410"/>
      <c r="G3" s="411"/>
      <c r="H3" s="412"/>
      <c r="I3" s="410"/>
      <c r="J3" s="410"/>
      <c r="K3" s="410"/>
      <c r="L3" s="410"/>
      <c r="M3" s="410"/>
      <c r="N3" s="9"/>
    </row>
    <row r="4" spans="1:21" ht="13.5" customHeight="1" x14ac:dyDescent="0.2">
      <c r="A4" s="27"/>
      <c r="B4" s="413"/>
      <c r="C4" s="414"/>
      <c r="D4" s="414"/>
      <c r="E4" s="414"/>
      <c r="F4" s="414"/>
      <c r="G4" s="415"/>
      <c r="H4" s="413"/>
      <c r="I4" s="414"/>
      <c r="J4" s="414"/>
      <c r="K4" s="414"/>
      <c r="L4" s="414"/>
      <c r="M4" s="414"/>
      <c r="N4" s="39"/>
    </row>
    <row r="5" spans="1:21" x14ac:dyDescent="0.2">
      <c r="A5" s="15"/>
      <c r="B5" s="408"/>
      <c r="C5" s="416"/>
      <c r="D5" s="408"/>
      <c r="E5" s="416"/>
      <c r="F5" s="408"/>
      <c r="G5" s="416"/>
      <c r="H5" s="408"/>
      <c r="I5" s="416"/>
      <c r="J5" s="408"/>
      <c r="K5" s="416"/>
      <c r="L5" s="408"/>
      <c r="M5" s="409"/>
      <c r="N5" s="58"/>
    </row>
    <row r="6" spans="1:21" x14ac:dyDescent="0.2">
      <c r="A6" s="13"/>
      <c r="B6" s="63"/>
      <c r="C6" s="31"/>
      <c r="D6" s="31"/>
      <c r="E6" s="31"/>
      <c r="F6" s="31"/>
      <c r="G6" s="31"/>
      <c r="H6" s="31"/>
      <c r="I6" s="31"/>
      <c r="J6" s="31"/>
      <c r="K6" s="31"/>
      <c r="L6" s="31"/>
      <c r="M6" s="48"/>
      <c r="N6" s="58"/>
    </row>
    <row r="7" spans="1:21" x14ac:dyDescent="0.2">
      <c r="A7" s="421"/>
      <c r="B7" s="419"/>
      <c r="C7" s="420"/>
      <c r="D7" s="420"/>
      <c r="E7" s="420"/>
      <c r="F7" s="420"/>
      <c r="G7" s="423"/>
      <c r="H7" s="419"/>
      <c r="I7" s="420"/>
      <c r="J7" s="420"/>
      <c r="K7" s="420"/>
      <c r="L7" s="420"/>
      <c r="M7" s="420"/>
      <c r="N7" s="40"/>
    </row>
    <row r="8" spans="1:21" x14ac:dyDescent="0.2">
      <c r="A8" s="422"/>
      <c r="B8" s="33"/>
      <c r="C8" s="45"/>
      <c r="D8" s="34"/>
      <c r="E8" s="45"/>
      <c r="F8" s="34"/>
      <c r="G8" s="45"/>
      <c r="H8" s="33"/>
      <c r="I8" s="45"/>
      <c r="J8" s="34"/>
      <c r="K8" s="45"/>
      <c r="L8" s="34"/>
      <c r="M8" s="45"/>
      <c r="N8" s="2"/>
    </row>
    <row r="9" spans="1:21" x14ac:dyDescent="0.2">
      <c r="A9" s="35"/>
      <c r="B9" s="75"/>
      <c r="C9" s="76"/>
      <c r="D9" s="18"/>
      <c r="E9" s="76"/>
      <c r="F9" s="18"/>
      <c r="G9" s="76"/>
      <c r="H9" s="75"/>
      <c r="I9" s="76"/>
      <c r="J9" s="18"/>
      <c r="K9" s="76"/>
      <c r="L9" s="18"/>
      <c r="M9" s="76"/>
      <c r="N9" s="50"/>
      <c r="O9" s="88"/>
    </row>
    <row r="10" spans="1:21" x14ac:dyDescent="0.2">
      <c r="A10" s="35"/>
      <c r="B10" s="75"/>
      <c r="C10" s="76"/>
      <c r="D10" s="18"/>
      <c r="E10" s="76"/>
      <c r="F10" s="18"/>
      <c r="G10" s="76"/>
      <c r="H10" s="75"/>
      <c r="I10" s="76"/>
      <c r="J10" s="18"/>
      <c r="K10" s="76"/>
      <c r="L10" s="18"/>
      <c r="M10" s="76"/>
      <c r="N10" s="50"/>
      <c r="O10" s="88"/>
    </row>
    <row r="11" spans="1:21" x14ac:dyDescent="0.2">
      <c r="A11" s="26"/>
      <c r="B11" s="23"/>
      <c r="C11" s="76"/>
      <c r="D11" s="12"/>
      <c r="E11" s="76"/>
      <c r="F11" s="12"/>
      <c r="G11" s="76"/>
      <c r="H11" s="23"/>
      <c r="I11" s="76"/>
      <c r="J11" s="12"/>
      <c r="K11" s="76"/>
      <c r="L11" s="12"/>
      <c r="M11" s="76"/>
      <c r="N11" s="50"/>
      <c r="O11" s="88"/>
    </row>
    <row r="12" spans="1:21" x14ac:dyDescent="0.2">
      <c r="A12" s="26"/>
      <c r="B12" s="75"/>
      <c r="C12" s="76"/>
      <c r="D12" s="18"/>
      <c r="E12" s="76"/>
      <c r="F12" s="18"/>
      <c r="G12" s="76"/>
      <c r="H12" s="75"/>
      <c r="I12" s="76"/>
      <c r="J12" s="18"/>
      <c r="K12" s="76"/>
      <c r="L12" s="18"/>
      <c r="M12" s="76"/>
      <c r="N12" s="50"/>
      <c r="O12" s="88"/>
    </row>
    <row r="13" spans="1:21" x14ac:dyDescent="0.2">
      <c r="A13" s="26"/>
      <c r="B13" s="23"/>
      <c r="C13" s="76"/>
      <c r="D13" s="12"/>
      <c r="E13" s="76"/>
      <c r="F13" s="12"/>
      <c r="G13" s="76"/>
      <c r="H13" s="23"/>
      <c r="I13" s="76"/>
      <c r="J13" s="12"/>
      <c r="K13" s="76"/>
      <c r="L13" s="12"/>
      <c r="M13" s="76"/>
      <c r="N13" s="50"/>
      <c r="O13" s="88"/>
    </row>
    <row r="14" spans="1:21" x14ac:dyDescent="0.2">
      <c r="A14" s="26"/>
      <c r="B14" s="75"/>
      <c r="C14" s="76"/>
      <c r="D14" s="18"/>
      <c r="E14" s="76"/>
      <c r="F14" s="18"/>
      <c r="G14" s="76"/>
      <c r="H14" s="75"/>
      <c r="I14" s="76"/>
      <c r="J14" s="18"/>
      <c r="K14" s="76"/>
      <c r="L14" s="18"/>
      <c r="M14" s="76"/>
      <c r="N14" s="50"/>
      <c r="O14" s="88"/>
      <c r="P14" s="17"/>
      <c r="Q14" s="38"/>
      <c r="R14" s="8"/>
      <c r="S14" s="8"/>
      <c r="T14" s="8"/>
      <c r="U14" s="8"/>
    </row>
    <row r="15" spans="1:21" x14ac:dyDescent="0.2">
      <c r="A15" s="26"/>
      <c r="B15" s="75"/>
      <c r="C15" s="76"/>
      <c r="D15" s="18"/>
      <c r="E15" s="78"/>
      <c r="F15" s="18"/>
      <c r="G15" s="78"/>
      <c r="H15" s="75"/>
      <c r="I15" s="78"/>
      <c r="J15" s="18"/>
      <c r="K15" s="78"/>
      <c r="L15" s="18"/>
      <c r="M15" s="78"/>
      <c r="N15" s="50"/>
      <c r="O15" s="88"/>
      <c r="P15" s="17"/>
      <c r="Q15" s="38"/>
      <c r="R15" s="8"/>
      <c r="S15" s="8"/>
      <c r="T15" s="8"/>
      <c r="U15" s="8"/>
    </row>
    <row r="16" spans="1:21" ht="12.75" thickBot="1" x14ac:dyDescent="0.25">
      <c r="A16" s="14"/>
      <c r="B16" s="22"/>
      <c r="C16" s="79"/>
      <c r="D16" s="6"/>
      <c r="E16" s="80"/>
      <c r="F16" s="6"/>
      <c r="G16" s="80"/>
      <c r="H16" s="22"/>
      <c r="I16" s="81"/>
      <c r="J16" s="6"/>
      <c r="K16" s="81"/>
      <c r="L16" s="6"/>
      <c r="M16" s="81"/>
      <c r="N16" s="50"/>
      <c r="O16" s="88"/>
      <c r="P16" s="17"/>
      <c r="Q16" s="38"/>
      <c r="R16" s="8"/>
      <c r="S16" s="8"/>
      <c r="T16" s="8"/>
      <c r="U16" s="8"/>
    </row>
    <row r="17" spans="1:20" x14ac:dyDescent="0.2">
      <c r="A17" s="16"/>
      <c r="B17" s="82"/>
      <c r="C17" s="82"/>
      <c r="D17" s="82"/>
      <c r="E17" s="82"/>
      <c r="F17" s="82"/>
      <c r="G17" s="82"/>
      <c r="H17" s="82"/>
      <c r="I17" s="82"/>
      <c r="J17" s="82"/>
      <c r="K17" s="82"/>
      <c r="L17" s="83"/>
      <c r="M17" s="83"/>
      <c r="N17" s="84"/>
      <c r="O17" s="83"/>
    </row>
    <row r="18" spans="1:20" x14ac:dyDescent="0.2">
      <c r="A18" s="49"/>
      <c r="B18" s="410"/>
      <c r="C18" s="410"/>
      <c r="D18" s="410"/>
      <c r="E18" s="410"/>
      <c r="F18" s="410"/>
      <c r="G18" s="411"/>
      <c r="H18" s="7"/>
      <c r="I18" s="7"/>
      <c r="J18" s="7"/>
      <c r="K18" s="7"/>
      <c r="L18" s="7"/>
      <c r="M18" s="7"/>
      <c r="N18" s="85"/>
      <c r="O18" s="82"/>
      <c r="P18" s="59"/>
      <c r="Q18" s="38"/>
      <c r="R18" s="8"/>
      <c r="S18" s="8"/>
      <c r="T18" s="8"/>
    </row>
    <row r="19" spans="1:20" x14ac:dyDescent="0.2">
      <c r="A19" s="36"/>
      <c r="B19" s="424"/>
      <c r="C19" s="425"/>
      <c r="D19" s="425"/>
      <c r="E19" s="425"/>
      <c r="F19" s="425"/>
      <c r="G19" s="425"/>
      <c r="H19" s="85"/>
      <c r="I19" s="86"/>
      <c r="J19" s="87"/>
      <c r="K19" s="50"/>
      <c r="L19" s="87"/>
      <c r="M19" s="88"/>
      <c r="N19" s="85"/>
      <c r="O19" s="82"/>
      <c r="P19" s="59"/>
      <c r="Q19" s="38"/>
      <c r="R19" s="8"/>
      <c r="S19" s="8"/>
      <c r="T19" s="8"/>
    </row>
    <row r="20" spans="1:20" x14ac:dyDescent="0.2">
      <c r="A20" s="37"/>
      <c r="B20" s="409"/>
      <c r="C20" s="416"/>
      <c r="D20" s="409"/>
      <c r="E20" s="416"/>
      <c r="F20" s="409"/>
      <c r="G20" s="416"/>
      <c r="H20" s="85"/>
      <c r="I20" s="86"/>
      <c r="J20" s="87"/>
      <c r="K20" s="50"/>
      <c r="L20" s="87"/>
      <c r="M20" s="88"/>
      <c r="N20" s="85"/>
      <c r="O20" s="82"/>
      <c r="P20" s="59"/>
      <c r="Q20" s="38"/>
      <c r="R20" s="44"/>
      <c r="S20" s="44"/>
      <c r="T20" s="44"/>
    </row>
    <row r="21" spans="1:20" x14ac:dyDescent="0.2">
      <c r="A21" s="62"/>
      <c r="B21" s="63"/>
      <c r="C21" s="31"/>
      <c r="D21" s="31"/>
      <c r="E21" s="31"/>
      <c r="F21" s="31"/>
      <c r="G21" s="48"/>
      <c r="H21" s="85"/>
      <c r="I21" s="86"/>
      <c r="J21" s="87"/>
      <c r="K21" s="50"/>
      <c r="L21" s="87"/>
      <c r="M21" s="88"/>
      <c r="N21" s="85"/>
      <c r="O21" s="82"/>
      <c r="P21" s="59"/>
      <c r="Q21" s="38"/>
      <c r="R21" s="8"/>
      <c r="S21" s="8"/>
      <c r="T21" s="8"/>
    </row>
    <row r="22" spans="1:20" x14ac:dyDescent="0.2">
      <c r="A22" s="417"/>
      <c r="B22" s="419"/>
      <c r="C22" s="420"/>
      <c r="D22" s="420"/>
      <c r="E22" s="420"/>
      <c r="F22" s="420"/>
      <c r="G22" s="420"/>
      <c r="H22" s="85"/>
      <c r="I22" s="86"/>
      <c r="J22" s="87"/>
      <c r="K22" s="50"/>
      <c r="L22" s="87"/>
      <c r="M22" s="88"/>
      <c r="N22" s="85"/>
      <c r="O22" s="82"/>
      <c r="P22" s="59"/>
      <c r="Q22" s="38"/>
      <c r="R22" s="8"/>
      <c r="S22" s="8"/>
      <c r="T22" s="8"/>
    </row>
    <row r="23" spans="1:20" x14ac:dyDescent="0.2">
      <c r="A23" s="418"/>
      <c r="B23" s="33"/>
      <c r="C23" s="46"/>
      <c r="D23" s="34"/>
      <c r="E23" s="46"/>
      <c r="F23" s="34"/>
      <c r="G23" s="46"/>
      <c r="H23" s="82"/>
      <c r="I23" s="82"/>
      <c r="J23" s="87"/>
      <c r="K23" s="50"/>
      <c r="L23" s="87"/>
      <c r="M23" s="88"/>
      <c r="N23" s="85"/>
      <c r="O23" s="82"/>
      <c r="P23" s="59"/>
      <c r="Q23" s="38"/>
      <c r="R23" s="41"/>
      <c r="S23" s="44"/>
      <c r="T23" s="44"/>
    </row>
    <row r="24" spans="1:20" x14ac:dyDescent="0.2">
      <c r="A24" s="29"/>
      <c r="B24" s="56"/>
      <c r="C24" s="42"/>
      <c r="D24" s="19"/>
      <c r="E24" s="42"/>
      <c r="F24" s="19"/>
      <c r="G24" s="42"/>
      <c r="H24" s="82"/>
      <c r="I24" s="82"/>
      <c r="J24" s="87"/>
      <c r="K24" s="50"/>
      <c r="L24" s="87"/>
      <c r="M24" s="88"/>
      <c r="N24" s="85"/>
      <c r="O24" s="86"/>
      <c r="T24" s="83"/>
    </row>
    <row r="25" spans="1:20" x14ac:dyDescent="0.2">
      <c r="A25" s="29"/>
      <c r="B25" s="56"/>
      <c r="C25" s="42"/>
      <c r="D25" s="19"/>
      <c r="E25" s="42"/>
      <c r="F25" s="19"/>
      <c r="G25" s="42"/>
      <c r="H25" s="82"/>
      <c r="I25" s="82"/>
      <c r="J25" s="87"/>
      <c r="K25" s="50"/>
      <c r="L25" s="87"/>
      <c r="M25" s="88"/>
      <c r="N25" s="85"/>
      <c r="O25" s="86"/>
    </row>
    <row r="26" spans="1:20" x14ac:dyDescent="0.2">
      <c r="A26" s="29"/>
      <c r="B26" s="56"/>
      <c r="C26" s="42"/>
      <c r="D26" s="19"/>
      <c r="E26" s="42"/>
      <c r="F26" s="19"/>
      <c r="G26" s="42"/>
      <c r="H26" s="82"/>
      <c r="I26" s="82"/>
      <c r="J26" s="87"/>
      <c r="K26" s="50"/>
      <c r="L26" s="87"/>
      <c r="M26" s="88"/>
      <c r="N26" s="85"/>
      <c r="O26" s="86"/>
    </row>
    <row r="27" spans="1:20" ht="12.75" thickBot="1" x14ac:dyDescent="0.25">
      <c r="A27" s="30"/>
      <c r="B27" s="57"/>
      <c r="C27" s="43"/>
      <c r="D27" s="21"/>
      <c r="E27" s="43"/>
      <c r="F27" s="21"/>
      <c r="G27" s="43"/>
      <c r="H27" s="82"/>
      <c r="I27" s="82"/>
      <c r="J27" s="82"/>
      <c r="K27" s="82"/>
      <c r="L27" s="82"/>
      <c r="M27" s="82"/>
      <c r="N27" s="85"/>
      <c r="O27" s="86"/>
    </row>
    <row r="28" spans="1:20" x14ac:dyDescent="0.2">
      <c r="A28" s="17"/>
      <c r="B28" s="17"/>
      <c r="C28" s="38"/>
      <c r="D28" s="8"/>
      <c r="E28" s="8"/>
      <c r="F28" s="8"/>
      <c r="G28" s="83"/>
      <c r="H28" s="82"/>
      <c r="I28" s="82"/>
      <c r="J28" s="82"/>
      <c r="K28" s="82"/>
      <c r="L28" s="82"/>
      <c r="M28" s="82"/>
    </row>
    <row r="29" spans="1:20" x14ac:dyDescent="0.2">
      <c r="H29" s="82"/>
      <c r="I29" s="82"/>
      <c r="J29" s="82"/>
      <c r="K29" s="82"/>
      <c r="L29" s="82"/>
      <c r="M29" s="82"/>
    </row>
    <row r="30" spans="1:20" x14ac:dyDescent="0.2">
      <c r="J30" s="87"/>
      <c r="K30" s="87"/>
      <c r="L30" s="87"/>
      <c r="M30" s="87"/>
    </row>
    <row r="31" spans="1:20" x14ac:dyDescent="0.2">
      <c r="H31" s="87"/>
      <c r="I31" s="89"/>
      <c r="J31" s="87"/>
      <c r="K31" s="77"/>
      <c r="L31" s="77"/>
      <c r="M31" s="77"/>
    </row>
    <row r="32" spans="1:20" ht="12.75" customHeight="1" x14ac:dyDescent="0.2">
      <c r="H32" s="87"/>
      <c r="I32" s="89"/>
      <c r="J32" s="87"/>
      <c r="K32" s="77"/>
      <c r="L32" s="77"/>
      <c r="M32" s="77"/>
    </row>
    <row r="33" spans="8:13" x14ac:dyDescent="0.2">
      <c r="H33" s="87"/>
      <c r="I33" s="89"/>
      <c r="J33" s="87"/>
      <c r="K33" s="77"/>
      <c r="L33" s="77"/>
      <c r="M33" s="77"/>
    </row>
    <row r="34" spans="8:13" ht="13.5" customHeight="1" x14ac:dyDescent="0.2">
      <c r="H34" s="87"/>
      <c r="I34" s="89"/>
      <c r="J34" s="87"/>
      <c r="K34" s="77"/>
      <c r="L34" s="77"/>
      <c r="M34" s="77"/>
    </row>
    <row r="35" spans="8:13" ht="12.7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zoomScaleNormal="100" zoomScaleSheetLayoutView="100" zoomScalePageLayoutView="70" workbookViewId="0"/>
  </sheetViews>
  <sheetFormatPr defaultRowHeight="12.75" x14ac:dyDescent="0.2"/>
  <cols>
    <col min="1" max="8" width="11" style="134" customWidth="1"/>
    <col min="9" max="9" width="11.42578125" style="134" customWidth="1"/>
    <col min="10" max="16384" width="9.140625" style="134"/>
  </cols>
  <sheetData>
    <row r="1" spans="1:9" ht="18.75" x14ac:dyDescent="0.3">
      <c r="A1" s="334" t="s">
        <v>207</v>
      </c>
      <c r="I1" s="135"/>
    </row>
    <row r="2" spans="1:9" s="177" customFormat="1" ht="6" customHeight="1" x14ac:dyDescent="0.25">
      <c r="A2" s="136"/>
    </row>
    <row r="3" spans="1:9" ht="12.75" customHeight="1" x14ac:dyDescent="0.2">
      <c r="A3" s="354" t="s">
        <v>287</v>
      </c>
      <c r="B3" s="354"/>
      <c r="C3" s="354"/>
      <c r="D3" s="354"/>
      <c r="E3" s="354"/>
      <c r="F3" s="354"/>
      <c r="G3" s="354"/>
      <c r="H3" s="354"/>
      <c r="I3" s="354"/>
    </row>
    <row r="4" spans="1:9" x14ac:dyDescent="0.2">
      <c r="A4" s="354"/>
      <c r="B4" s="354"/>
      <c r="C4" s="354"/>
      <c r="D4" s="354"/>
      <c r="E4" s="354"/>
      <c r="F4" s="354"/>
      <c r="G4" s="354"/>
      <c r="H4" s="354"/>
      <c r="I4" s="354"/>
    </row>
    <row r="5" spans="1:9" x14ac:dyDescent="0.2">
      <c r="A5" s="354"/>
      <c r="B5" s="354"/>
      <c r="C5" s="354"/>
      <c r="D5" s="354"/>
      <c r="E5" s="354"/>
      <c r="F5" s="354"/>
      <c r="G5" s="354"/>
      <c r="H5" s="354"/>
      <c r="I5" s="354"/>
    </row>
    <row r="6" spans="1:9" x14ac:dyDescent="0.2">
      <c r="A6" s="354"/>
      <c r="B6" s="354"/>
      <c r="C6" s="354"/>
      <c r="D6" s="354"/>
      <c r="E6" s="354"/>
      <c r="F6" s="354"/>
      <c r="G6" s="354"/>
      <c r="H6" s="354"/>
      <c r="I6" s="354"/>
    </row>
    <row r="7" spans="1:9" x14ac:dyDescent="0.2">
      <c r="A7" s="354"/>
      <c r="B7" s="354"/>
      <c r="C7" s="354"/>
      <c r="D7" s="354"/>
      <c r="E7" s="354"/>
      <c r="F7" s="354"/>
      <c r="G7" s="354"/>
      <c r="H7" s="354"/>
      <c r="I7" s="354"/>
    </row>
    <row r="8" spans="1:9" x14ac:dyDescent="0.2">
      <c r="A8" s="354"/>
      <c r="B8" s="354"/>
      <c r="C8" s="354"/>
      <c r="D8" s="354"/>
      <c r="E8" s="354"/>
      <c r="F8" s="354"/>
      <c r="G8" s="354"/>
      <c r="H8" s="354"/>
      <c r="I8" s="354"/>
    </row>
    <row r="9" spans="1:9" x14ac:dyDescent="0.2">
      <c r="A9" s="354"/>
      <c r="B9" s="354"/>
      <c r="C9" s="354"/>
      <c r="D9" s="354"/>
      <c r="E9" s="354"/>
      <c r="F9" s="354"/>
      <c r="G9" s="354"/>
      <c r="H9" s="354"/>
      <c r="I9" s="354"/>
    </row>
    <row r="10" spans="1:9" x14ac:dyDescent="0.2">
      <c r="A10" s="354"/>
      <c r="B10" s="354"/>
      <c r="C10" s="354"/>
      <c r="D10" s="354"/>
      <c r="E10" s="354"/>
      <c r="F10" s="354"/>
      <c r="G10" s="354"/>
      <c r="H10" s="354"/>
      <c r="I10" s="354"/>
    </row>
    <row r="11" spans="1:9" x14ac:dyDescent="0.2">
      <c r="A11" s="354"/>
      <c r="B11" s="354"/>
      <c r="C11" s="354"/>
      <c r="D11" s="354"/>
      <c r="E11" s="354"/>
      <c r="F11" s="354"/>
      <c r="G11" s="354"/>
      <c r="H11" s="354"/>
      <c r="I11" s="354"/>
    </row>
    <row r="12" spans="1:9" x14ac:dyDescent="0.2">
      <c r="A12" s="354"/>
      <c r="B12" s="354"/>
      <c r="C12" s="354"/>
      <c r="D12" s="354"/>
      <c r="E12" s="354"/>
      <c r="F12" s="354"/>
      <c r="G12" s="354"/>
      <c r="H12" s="354"/>
      <c r="I12" s="354"/>
    </row>
    <row r="13" spans="1:9" x14ac:dyDescent="0.2">
      <c r="A13" s="354"/>
      <c r="B13" s="354"/>
      <c r="C13" s="354"/>
      <c r="D13" s="354"/>
      <c r="E13" s="354"/>
      <c r="F13" s="354"/>
      <c r="G13" s="354"/>
      <c r="H13" s="354"/>
      <c r="I13" s="354"/>
    </row>
    <row r="14" spans="1:9" x14ac:dyDescent="0.2">
      <c r="A14" s="354"/>
      <c r="B14" s="354"/>
      <c r="C14" s="354"/>
      <c r="D14" s="354"/>
      <c r="E14" s="354"/>
      <c r="F14" s="354"/>
      <c r="G14" s="354"/>
      <c r="H14" s="354"/>
      <c r="I14" s="354"/>
    </row>
    <row r="15" spans="1:9" x14ac:dyDescent="0.2">
      <c r="A15" s="354"/>
      <c r="B15" s="354"/>
      <c r="C15" s="354"/>
      <c r="D15" s="354"/>
      <c r="E15" s="354"/>
      <c r="F15" s="354"/>
      <c r="G15" s="354"/>
      <c r="H15" s="354"/>
      <c r="I15" s="354"/>
    </row>
    <row r="16" spans="1:9" x14ac:dyDescent="0.2">
      <c r="A16" s="354"/>
      <c r="B16" s="354"/>
      <c r="C16" s="354"/>
      <c r="D16" s="354"/>
      <c r="E16" s="354"/>
      <c r="F16" s="354"/>
      <c r="G16" s="354"/>
      <c r="H16" s="354"/>
      <c r="I16" s="354"/>
    </row>
    <row r="17" spans="1:9" x14ac:dyDescent="0.2">
      <c r="A17" s="354"/>
      <c r="B17" s="354"/>
      <c r="C17" s="354"/>
      <c r="D17" s="354"/>
      <c r="E17" s="354"/>
      <c r="F17" s="354"/>
      <c r="G17" s="354"/>
      <c r="H17" s="354"/>
      <c r="I17" s="354"/>
    </row>
    <row r="18" spans="1:9" x14ac:dyDescent="0.2">
      <c r="A18" s="354"/>
      <c r="B18" s="354"/>
      <c r="C18" s="354"/>
      <c r="D18" s="354"/>
      <c r="E18" s="354"/>
      <c r="F18" s="354"/>
      <c r="G18" s="354"/>
      <c r="H18" s="354"/>
      <c r="I18" s="354"/>
    </row>
    <row r="19" spans="1:9" x14ac:dyDescent="0.2">
      <c r="A19" s="354"/>
      <c r="B19" s="354"/>
      <c r="C19" s="354"/>
      <c r="D19" s="354"/>
      <c r="E19" s="354"/>
      <c r="F19" s="354"/>
      <c r="G19" s="354"/>
      <c r="H19" s="354"/>
      <c r="I19" s="354"/>
    </row>
    <row r="20" spans="1:9" x14ac:dyDescent="0.2">
      <c r="A20" s="354"/>
      <c r="B20" s="354"/>
      <c r="C20" s="354"/>
      <c r="D20" s="354"/>
      <c r="E20" s="354"/>
      <c r="F20" s="354"/>
      <c r="G20" s="354"/>
      <c r="H20" s="354"/>
      <c r="I20" s="354"/>
    </row>
    <row r="21" spans="1:9" x14ac:dyDescent="0.2">
      <c r="A21" s="354"/>
      <c r="B21" s="354"/>
      <c r="C21" s="354"/>
      <c r="D21" s="354"/>
      <c r="E21" s="354"/>
      <c r="F21" s="354"/>
      <c r="G21" s="354"/>
      <c r="H21" s="354"/>
      <c r="I21" s="354"/>
    </row>
    <row r="22" spans="1:9" x14ac:dyDescent="0.2">
      <c r="A22" s="354"/>
      <c r="B22" s="354"/>
      <c r="C22" s="354"/>
      <c r="D22" s="354"/>
      <c r="E22" s="354"/>
      <c r="F22" s="354"/>
      <c r="G22" s="354"/>
      <c r="H22" s="354"/>
      <c r="I22" s="354"/>
    </row>
    <row r="23" spans="1:9" x14ac:dyDescent="0.2">
      <c r="A23" s="354"/>
      <c r="B23" s="354"/>
      <c r="C23" s="354"/>
      <c r="D23" s="354"/>
      <c r="E23" s="354"/>
      <c r="F23" s="354"/>
      <c r="G23" s="354"/>
      <c r="H23" s="354"/>
      <c r="I23" s="354"/>
    </row>
    <row r="24" spans="1:9" x14ac:dyDescent="0.2">
      <c r="A24" s="354"/>
      <c r="B24" s="354"/>
      <c r="C24" s="354"/>
      <c r="D24" s="354"/>
      <c r="E24" s="354"/>
      <c r="F24" s="354"/>
      <c r="G24" s="354"/>
      <c r="H24" s="354"/>
      <c r="I24" s="354"/>
    </row>
    <row r="25" spans="1:9" x14ac:dyDescent="0.2">
      <c r="A25" s="354"/>
      <c r="B25" s="354"/>
      <c r="C25" s="354"/>
      <c r="D25" s="354"/>
      <c r="E25" s="354"/>
      <c r="F25" s="354"/>
      <c r="G25" s="354"/>
      <c r="H25" s="354"/>
      <c r="I25" s="354"/>
    </row>
    <row r="26" spans="1:9" x14ac:dyDescent="0.2">
      <c r="A26" s="354"/>
      <c r="B26" s="354"/>
      <c r="C26" s="354"/>
      <c r="D26" s="354"/>
      <c r="E26" s="354"/>
      <c r="F26" s="354"/>
      <c r="G26" s="354"/>
      <c r="H26" s="354"/>
      <c r="I26" s="354"/>
    </row>
    <row r="27" spans="1:9" x14ac:dyDescent="0.2">
      <c r="A27" s="354"/>
      <c r="B27" s="354"/>
      <c r="C27" s="354"/>
      <c r="D27" s="354"/>
      <c r="E27" s="354"/>
      <c r="F27" s="354"/>
      <c r="G27" s="354"/>
      <c r="H27" s="354"/>
      <c r="I27" s="354"/>
    </row>
    <row r="28" spans="1:9" x14ac:dyDescent="0.2">
      <c r="A28" s="354"/>
      <c r="B28" s="354"/>
      <c r="C28" s="354"/>
      <c r="D28" s="354"/>
      <c r="E28" s="354"/>
      <c r="F28" s="354"/>
      <c r="G28" s="354"/>
      <c r="H28" s="354"/>
      <c r="I28" s="354"/>
    </row>
    <row r="29" spans="1:9" x14ac:dyDescent="0.2">
      <c r="A29" s="354"/>
      <c r="B29" s="354"/>
      <c r="C29" s="354"/>
      <c r="D29" s="354"/>
      <c r="E29" s="354"/>
      <c r="F29" s="354"/>
      <c r="G29" s="354"/>
      <c r="H29" s="354"/>
      <c r="I29" s="354"/>
    </row>
    <row r="30" spans="1:9" x14ac:dyDescent="0.2">
      <c r="A30" s="354"/>
      <c r="B30" s="354"/>
      <c r="C30" s="354"/>
      <c r="D30" s="354"/>
      <c r="E30" s="354"/>
      <c r="F30" s="354"/>
      <c r="G30" s="354"/>
      <c r="H30" s="354"/>
      <c r="I30" s="354"/>
    </row>
    <row r="31" spans="1:9" x14ac:dyDescent="0.2">
      <c r="A31" s="354"/>
      <c r="B31" s="354"/>
      <c r="C31" s="354"/>
      <c r="D31" s="354"/>
      <c r="E31" s="354"/>
      <c r="F31" s="354"/>
      <c r="G31" s="354"/>
      <c r="H31" s="354"/>
      <c r="I31" s="354"/>
    </row>
    <row r="32" spans="1:9" x14ac:dyDescent="0.2">
      <c r="A32" s="354"/>
      <c r="B32" s="354"/>
      <c r="C32" s="354"/>
      <c r="D32" s="354"/>
      <c r="E32" s="354"/>
      <c r="F32" s="354"/>
      <c r="G32" s="354"/>
      <c r="H32" s="354"/>
      <c r="I32" s="354"/>
    </row>
    <row r="33" spans="1:9" x14ac:dyDescent="0.2">
      <c r="A33" s="354"/>
      <c r="B33" s="354"/>
      <c r="C33" s="354"/>
      <c r="D33" s="354"/>
      <c r="E33" s="354"/>
      <c r="F33" s="354"/>
      <c r="G33" s="354"/>
      <c r="H33" s="354"/>
      <c r="I33" s="354"/>
    </row>
    <row r="34" spans="1:9" x14ac:dyDescent="0.2">
      <c r="A34" s="354"/>
      <c r="B34" s="354"/>
      <c r="C34" s="354"/>
      <c r="D34" s="354"/>
      <c r="E34" s="354"/>
      <c r="F34" s="354"/>
      <c r="G34" s="354"/>
      <c r="H34" s="354"/>
      <c r="I34" s="354"/>
    </row>
    <row r="35" spans="1:9" x14ac:dyDescent="0.2">
      <c r="A35" s="354"/>
      <c r="B35" s="354"/>
      <c r="C35" s="354"/>
      <c r="D35" s="354"/>
      <c r="E35" s="354"/>
      <c r="F35" s="354"/>
      <c r="G35" s="354"/>
      <c r="H35" s="354"/>
      <c r="I35" s="354"/>
    </row>
    <row r="36" spans="1:9" x14ac:dyDescent="0.2">
      <c r="A36" s="354"/>
      <c r="B36" s="354"/>
      <c r="C36" s="354"/>
      <c r="D36" s="354"/>
      <c r="E36" s="354"/>
      <c r="F36" s="354"/>
      <c r="G36" s="354"/>
      <c r="H36" s="354"/>
      <c r="I36" s="354"/>
    </row>
    <row r="37" spans="1:9" x14ac:dyDescent="0.2">
      <c r="A37" s="354"/>
      <c r="B37" s="354"/>
      <c r="C37" s="354"/>
      <c r="D37" s="354"/>
      <c r="E37" s="354"/>
      <c r="F37" s="354"/>
      <c r="G37" s="354"/>
      <c r="H37" s="354"/>
      <c r="I37" s="354"/>
    </row>
    <row r="38" spans="1:9" x14ac:dyDescent="0.2">
      <c r="A38" s="354"/>
      <c r="B38" s="354"/>
      <c r="C38" s="354"/>
      <c r="D38" s="354"/>
      <c r="E38" s="354"/>
      <c r="F38" s="354"/>
      <c r="G38" s="354"/>
      <c r="H38" s="354"/>
      <c r="I38" s="354"/>
    </row>
    <row r="39" spans="1:9" x14ac:dyDescent="0.2">
      <c r="A39" s="354"/>
      <c r="B39" s="354"/>
      <c r="C39" s="354"/>
      <c r="D39" s="354"/>
      <c r="E39" s="354"/>
      <c r="F39" s="354"/>
      <c r="G39" s="354"/>
      <c r="H39" s="354"/>
      <c r="I39" s="354"/>
    </row>
    <row r="40" spans="1:9" x14ac:dyDescent="0.2">
      <c r="A40" s="354"/>
      <c r="B40" s="354"/>
      <c r="C40" s="354"/>
      <c r="D40" s="354"/>
      <c r="E40" s="354"/>
      <c r="F40" s="354"/>
      <c r="G40" s="354"/>
      <c r="H40" s="354"/>
      <c r="I40" s="354"/>
    </row>
    <row r="41" spans="1:9" x14ac:dyDescent="0.2">
      <c r="A41" s="354"/>
      <c r="B41" s="354"/>
      <c r="C41" s="354"/>
      <c r="D41" s="354"/>
      <c r="E41" s="354"/>
      <c r="F41" s="354"/>
      <c r="G41" s="354"/>
      <c r="H41" s="354"/>
      <c r="I41" s="354"/>
    </row>
    <row r="42" spans="1:9" x14ac:dyDescent="0.2">
      <c r="A42" s="354"/>
      <c r="B42" s="354"/>
      <c r="C42" s="354"/>
      <c r="D42" s="354"/>
      <c r="E42" s="354"/>
      <c r="F42" s="354"/>
      <c r="G42" s="354"/>
      <c r="H42" s="354"/>
      <c r="I42" s="354"/>
    </row>
    <row r="43" spans="1:9" x14ac:dyDescent="0.2">
      <c r="A43" s="354"/>
      <c r="B43" s="354"/>
      <c r="C43" s="354"/>
      <c r="D43" s="354"/>
      <c r="E43" s="354"/>
      <c r="F43" s="354"/>
      <c r="G43" s="354"/>
      <c r="H43" s="354"/>
      <c r="I43" s="354"/>
    </row>
    <row r="44" spans="1:9" x14ac:dyDescent="0.2">
      <c r="A44" s="354"/>
      <c r="B44" s="354"/>
      <c r="C44" s="354"/>
      <c r="D44" s="354"/>
      <c r="E44" s="354"/>
      <c r="F44" s="354"/>
      <c r="G44" s="354"/>
      <c r="H44" s="354"/>
      <c r="I44" s="354"/>
    </row>
    <row r="45" spans="1:9" x14ac:dyDescent="0.2">
      <c r="A45" s="354"/>
      <c r="B45" s="354"/>
      <c r="C45" s="354"/>
      <c r="D45" s="354"/>
      <c r="E45" s="354"/>
      <c r="F45" s="354"/>
      <c r="G45" s="354"/>
      <c r="H45" s="354"/>
      <c r="I45" s="354"/>
    </row>
    <row r="46" spans="1:9" x14ac:dyDescent="0.2">
      <c r="A46" s="354"/>
      <c r="B46" s="354"/>
      <c r="C46" s="354"/>
      <c r="D46" s="354"/>
      <c r="E46" s="354"/>
      <c r="F46" s="354"/>
      <c r="G46" s="354"/>
      <c r="H46" s="354"/>
      <c r="I46" s="354"/>
    </row>
    <row r="47" spans="1:9" x14ac:dyDescent="0.2">
      <c r="A47" s="354"/>
      <c r="B47" s="354"/>
      <c r="C47" s="354"/>
      <c r="D47" s="354"/>
      <c r="E47" s="354"/>
      <c r="F47" s="354"/>
      <c r="G47" s="354"/>
      <c r="H47" s="354"/>
      <c r="I47" s="354"/>
    </row>
    <row r="48" spans="1:9" x14ac:dyDescent="0.2">
      <c r="A48" s="354"/>
      <c r="B48" s="354"/>
      <c r="C48" s="354"/>
      <c r="D48" s="354"/>
      <c r="E48" s="354"/>
      <c r="F48" s="354"/>
      <c r="G48" s="354"/>
      <c r="H48" s="354"/>
      <c r="I48" s="354"/>
    </row>
    <row r="49" spans="1:9" x14ac:dyDescent="0.2">
      <c r="A49" s="354"/>
      <c r="B49" s="354"/>
      <c r="C49" s="354"/>
      <c r="D49" s="354"/>
      <c r="E49" s="354"/>
      <c r="F49" s="354"/>
      <c r="G49" s="354"/>
      <c r="H49" s="354"/>
      <c r="I49" s="354"/>
    </row>
    <row r="50" spans="1:9" x14ac:dyDescent="0.2">
      <c r="A50" s="354"/>
      <c r="B50" s="354"/>
      <c r="C50" s="354"/>
      <c r="D50" s="354"/>
      <c r="E50" s="354"/>
      <c r="F50" s="354"/>
      <c r="G50" s="354"/>
      <c r="H50" s="354"/>
      <c r="I50" s="354"/>
    </row>
    <row r="51" spans="1:9" x14ac:dyDescent="0.2">
      <c r="A51" s="354"/>
      <c r="B51" s="354"/>
      <c r="C51" s="354"/>
      <c r="D51" s="354"/>
      <c r="E51" s="354"/>
      <c r="F51" s="354"/>
      <c r="G51" s="354"/>
      <c r="H51" s="354"/>
      <c r="I51" s="354"/>
    </row>
    <row r="52" spans="1:9" x14ac:dyDescent="0.2">
      <c r="A52" s="354"/>
      <c r="B52" s="354"/>
      <c r="C52" s="354"/>
      <c r="D52" s="354"/>
      <c r="E52" s="354"/>
      <c r="F52" s="354"/>
      <c r="G52" s="354"/>
      <c r="H52" s="354"/>
      <c r="I52" s="354"/>
    </row>
    <row r="53" spans="1:9" x14ac:dyDescent="0.2">
      <c r="A53" s="354"/>
      <c r="B53" s="354"/>
      <c r="C53" s="354"/>
      <c r="D53" s="354"/>
      <c r="E53" s="354"/>
      <c r="F53" s="354"/>
      <c r="G53" s="354"/>
      <c r="H53" s="354"/>
      <c r="I53" s="354"/>
    </row>
    <row r="54" spans="1:9" x14ac:dyDescent="0.2">
      <c r="A54" s="354"/>
      <c r="B54" s="354"/>
      <c r="C54" s="354"/>
      <c r="D54" s="354"/>
      <c r="E54" s="354"/>
      <c r="F54" s="354"/>
      <c r="G54" s="354"/>
      <c r="H54" s="354"/>
      <c r="I54" s="354"/>
    </row>
    <row r="55" spans="1:9" x14ac:dyDescent="0.2">
      <c r="A55" s="354"/>
      <c r="B55" s="354"/>
      <c r="C55" s="354"/>
      <c r="D55" s="354"/>
      <c r="E55" s="354"/>
      <c r="F55" s="354"/>
      <c r="G55" s="354"/>
      <c r="H55" s="354"/>
      <c r="I55" s="354"/>
    </row>
    <row r="56" spans="1:9" x14ac:dyDescent="0.2">
      <c r="A56" s="354"/>
      <c r="B56" s="354"/>
      <c r="C56" s="354"/>
      <c r="D56" s="354"/>
      <c r="E56" s="354"/>
      <c r="F56" s="354"/>
      <c r="G56" s="354"/>
      <c r="H56" s="354"/>
      <c r="I56" s="354"/>
    </row>
    <row r="57" spans="1:9" x14ac:dyDescent="0.2">
      <c r="A57" s="354"/>
      <c r="B57" s="354"/>
      <c r="C57" s="354"/>
      <c r="D57" s="354"/>
      <c r="E57" s="354"/>
      <c r="F57" s="354"/>
      <c r="G57" s="354"/>
      <c r="H57" s="354"/>
      <c r="I57" s="354"/>
    </row>
    <row r="58" spans="1:9" x14ac:dyDescent="0.2">
      <c r="A58" s="354"/>
      <c r="B58" s="354"/>
      <c r="C58" s="354"/>
      <c r="D58" s="354"/>
      <c r="E58" s="354"/>
      <c r="F58" s="354"/>
      <c r="G58" s="354"/>
      <c r="H58" s="354"/>
      <c r="I58" s="354"/>
    </row>
    <row r="59" spans="1:9" x14ac:dyDescent="0.2">
      <c r="A59" s="354"/>
      <c r="B59" s="354"/>
      <c r="C59" s="354"/>
      <c r="D59" s="354"/>
      <c r="E59" s="354"/>
      <c r="F59" s="354"/>
      <c r="G59" s="354"/>
      <c r="H59" s="354"/>
      <c r="I59" s="354"/>
    </row>
    <row r="60" spans="1:9" x14ac:dyDescent="0.2">
      <c r="A60" s="354"/>
      <c r="B60" s="354"/>
      <c r="C60" s="354"/>
      <c r="D60" s="354"/>
      <c r="E60" s="354"/>
      <c r="F60" s="354"/>
      <c r="G60" s="354"/>
      <c r="H60" s="354"/>
      <c r="I60" s="354"/>
    </row>
    <row r="61" spans="1:9" x14ac:dyDescent="0.2">
      <c r="A61" s="354"/>
      <c r="B61" s="354"/>
      <c r="C61" s="354"/>
      <c r="D61" s="354"/>
      <c r="E61" s="354"/>
      <c r="F61" s="354"/>
      <c r="G61" s="354"/>
      <c r="H61" s="354"/>
      <c r="I61" s="354"/>
    </row>
    <row r="62" spans="1:9" x14ac:dyDescent="0.2">
      <c r="A62" s="354"/>
      <c r="B62" s="354"/>
      <c r="C62" s="354"/>
      <c r="D62" s="354"/>
      <c r="E62" s="354"/>
      <c r="F62" s="354"/>
      <c r="G62" s="354"/>
      <c r="H62" s="354"/>
      <c r="I62" s="354"/>
    </row>
    <row r="63" spans="1:9" x14ac:dyDescent="0.2">
      <c r="A63" s="354"/>
      <c r="B63" s="354"/>
      <c r="C63" s="354"/>
      <c r="D63" s="354"/>
      <c r="E63" s="354"/>
      <c r="F63" s="354"/>
      <c r="G63" s="354"/>
      <c r="H63" s="354"/>
      <c r="I63" s="354"/>
    </row>
  </sheetData>
  <mergeCells count="1">
    <mergeCell ref="A3:I63"/>
  </mergeCells>
  <pageMargins left="0.31496062992125984" right="0.31496062992125984" top="0.35433070866141736" bottom="0.35433070866141736" header="0.31496062992125984" footer="0.19685039370078741"/>
  <pageSetup paperSize="9" fitToHeight="0" orientation="portrait" r:id="rId1"/>
  <headerFooter differentFirst="1" scaleWithDoc="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customWidth="1"/>
    <col min="8" max="8" width="14.42578125" style="70" customWidth="1"/>
    <col min="9" max="9" width="8" style="70" bestFit="1" customWidth="1"/>
    <col min="10" max="10" width="14.42578125" style="70" customWidth="1"/>
    <col min="11" max="11" width="8" style="70" customWidth="1"/>
    <col min="12" max="12" width="14.42578125" style="70" customWidth="1"/>
    <col min="13" max="13" width="8" style="70" customWidth="1"/>
    <col min="14" max="26" width="9.140625" style="70" customWidth="1"/>
    <col min="27" max="16384" width="9.140625" style="70"/>
  </cols>
  <sheetData>
    <row r="1" spans="1:24" ht="18.75" x14ac:dyDescent="0.3">
      <c r="A1" s="73" t="s">
        <v>61</v>
      </c>
      <c r="M1" s="74" t="e">
        <f>#REF!</f>
        <v>#REF!</v>
      </c>
    </row>
    <row r="2" spans="1:24" ht="7.5" customHeight="1" x14ac:dyDescent="0.2"/>
    <row r="3" spans="1:24" x14ac:dyDescent="0.2">
      <c r="A3" s="27"/>
      <c r="B3" s="410"/>
      <c r="C3" s="410"/>
      <c r="D3" s="410"/>
      <c r="E3" s="410"/>
      <c r="F3" s="410"/>
      <c r="G3" s="411"/>
      <c r="H3" s="412"/>
      <c r="I3" s="410"/>
      <c r="J3" s="410"/>
      <c r="K3" s="410"/>
      <c r="L3" s="410"/>
      <c r="M3" s="410"/>
      <c r="N3" s="9"/>
    </row>
    <row r="4" spans="1:24" x14ac:dyDescent="0.2">
      <c r="A4" s="27"/>
      <c r="B4" s="413"/>
      <c r="C4" s="414"/>
      <c r="D4" s="414"/>
      <c r="E4" s="414"/>
      <c r="F4" s="414"/>
      <c r="G4" s="415"/>
      <c r="H4" s="413"/>
      <c r="I4" s="414"/>
      <c r="J4" s="414"/>
      <c r="K4" s="414"/>
      <c r="L4" s="414"/>
      <c r="M4" s="414"/>
      <c r="N4" s="39"/>
    </row>
    <row r="5" spans="1:24" x14ac:dyDescent="0.2">
      <c r="A5" s="15"/>
      <c r="B5" s="408"/>
      <c r="C5" s="416"/>
      <c r="D5" s="408"/>
      <c r="E5" s="416"/>
      <c r="F5" s="408"/>
      <c r="G5" s="416"/>
      <c r="H5" s="408"/>
      <c r="I5" s="416"/>
      <c r="J5" s="408"/>
      <c r="K5" s="416"/>
      <c r="L5" s="408"/>
      <c r="M5" s="409"/>
      <c r="N5" s="58"/>
    </row>
    <row r="6" spans="1:24" x14ac:dyDescent="0.2">
      <c r="A6" s="13"/>
      <c r="B6" s="63"/>
      <c r="C6" s="31"/>
      <c r="D6" s="31"/>
      <c r="E6" s="31"/>
      <c r="F6" s="31"/>
      <c r="G6" s="31"/>
      <c r="H6" s="31"/>
      <c r="I6" s="31"/>
      <c r="J6" s="31"/>
      <c r="K6" s="31"/>
      <c r="L6" s="31"/>
      <c r="M6" s="32"/>
      <c r="N6" s="58"/>
    </row>
    <row r="7" spans="1:24" x14ac:dyDescent="0.2">
      <c r="A7" s="421"/>
      <c r="B7" s="419"/>
      <c r="C7" s="420"/>
      <c r="D7" s="420"/>
      <c r="E7" s="420"/>
      <c r="F7" s="420"/>
      <c r="G7" s="423"/>
      <c r="H7" s="419"/>
      <c r="I7" s="420"/>
      <c r="J7" s="420"/>
      <c r="K7" s="420"/>
      <c r="L7" s="420"/>
      <c r="M7" s="420"/>
      <c r="N7" s="40"/>
    </row>
    <row r="8" spans="1:24" x14ac:dyDescent="0.2">
      <c r="A8" s="422"/>
      <c r="B8" s="33"/>
      <c r="C8" s="45"/>
      <c r="D8" s="34"/>
      <c r="E8" s="45"/>
      <c r="F8" s="34"/>
      <c r="G8" s="45"/>
      <c r="H8" s="33"/>
      <c r="I8" s="45"/>
      <c r="J8" s="34"/>
      <c r="K8" s="45"/>
      <c r="L8" s="34"/>
      <c r="M8" s="45"/>
      <c r="N8" s="2"/>
    </row>
    <row r="9" spans="1:24" x14ac:dyDescent="0.2">
      <c r="A9" s="35"/>
      <c r="B9" s="75"/>
      <c r="C9" s="76"/>
      <c r="D9" s="18"/>
      <c r="E9" s="76"/>
      <c r="F9" s="18"/>
      <c r="G9" s="76"/>
      <c r="H9" s="75"/>
      <c r="I9" s="76"/>
      <c r="J9" s="18"/>
      <c r="K9" s="76"/>
      <c r="L9" s="18"/>
      <c r="M9" s="76"/>
      <c r="N9" s="50"/>
      <c r="O9" s="88"/>
      <c r="X9" s="77"/>
    </row>
    <row r="10" spans="1:24" x14ac:dyDescent="0.2">
      <c r="A10" s="26"/>
      <c r="B10" s="75"/>
      <c r="C10" s="76"/>
      <c r="D10" s="18"/>
      <c r="E10" s="76"/>
      <c r="F10" s="18"/>
      <c r="G10" s="76"/>
      <c r="H10" s="75"/>
      <c r="I10" s="76"/>
      <c r="J10" s="18"/>
      <c r="K10" s="76"/>
      <c r="L10" s="18"/>
      <c r="M10" s="76"/>
      <c r="N10" s="50"/>
      <c r="O10" s="88"/>
      <c r="X10" s="77"/>
    </row>
    <row r="11" spans="1:24" x14ac:dyDescent="0.2">
      <c r="A11" s="26"/>
      <c r="B11" s="23"/>
      <c r="C11" s="76"/>
      <c r="D11" s="12"/>
      <c r="E11" s="76"/>
      <c r="F11" s="12"/>
      <c r="G11" s="76"/>
      <c r="H11" s="23"/>
      <c r="I11" s="76"/>
      <c r="J11" s="12"/>
      <c r="K11" s="76"/>
      <c r="L11" s="12"/>
      <c r="M11" s="76"/>
      <c r="N11" s="50"/>
      <c r="O11" s="88"/>
      <c r="X11" s="77"/>
    </row>
    <row r="12" spans="1:24" x14ac:dyDescent="0.2">
      <c r="A12" s="26"/>
      <c r="B12" s="75"/>
      <c r="C12" s="76"/>
      <c r="D12" s="18"/>
      <c r="E12" s="76"/>
      <c r="F12" s="18"/>
      <c r="G12" s="76"/>
      <c r="H12" s="75"/>
      <c r="I12" s="76"/>
      <c r="J12" s="18"/>
      <c r="K12" s="76"/>
      <c r="L12" s="18"/>
      <c r="M12" s="76"/>
      <c r="N12" s="50"/>
      <c r="O12" s="88"/>
      <c r="X12" s="77"/>
    </row>
    <row r="13" spans="1:24" x14ac:dyDescent="0.2">
      <c r="A13" s="26"/>
      <c r="B13" s="23"/>
      <c r="C13" s="76"/>
      <c r="D13" s="12"/>
      <c r="E13" s="76"/>
      <c r="F13" s="12"/>
      <c r="G13" s="76"/>
      <c r="H13" s="23"/>
      <c r="I13" s="76"/>
      <c r="J13" s="12"/>
      <c r="K13" s="76"/>
      <c r="L13" s="12"/>
      <c r="M13" s="76"/>
      <c r="N13" s="50"/>
      <c r="O13" s="88"/>
      <c r="X13" s="77"/>
    </row>
    <row r="14" spans="1:24" x14ac:dyDescent="0.2">
      <c r="A14" s="26"/>
      <c r="B14" s="75"/>
      <c r="C14" s="76"/>
      <c r="D14" s="18"/>
      <c r="E14" s="76"/>
      <c r="F14" s="18"/>
      <c r="G14" s="76"/>
      <c r="H14" s="75"/>
      <c r="I14" s="76"/>
      <c r="J14" s="18"/>
      <c r="K14" s="76"/>
      <c r="L14" s="18"/>
      <c r="M14" s="76"/>
      <c r="N14" s="50"/>
      <c r="O14" s="88"/>
      <c r="P14" s="17"/>
      <c r="Q14" s="38"/>
      <c r="R14" s="8"/>
      <c r="S14" s="8"/>
      <c r="T14" s="8"/>
      <c r="U14" s="8"/>
      <c r="X14" s="77"/>
    </row>
    <row r="15" spans="1:24" x14ac:dyDescent="0.2">
      <c r="A15" s="26"/>
      <c r="B15" s="75"/>
      <c r="C15" s="76"/>
      <c r="D15" s="18"/>
      <c r="E15" s="78"/>
      <c r="F15" s="18"/>
      <c r="G15" s="78"/>
      <c r="H15" s="75"/>
      <c r="I15" s="78"/>
      <c r="J15" s="18"/>
      <c r="K15" s="78"/>
      <c r="L15" s="18"/>
      <c r="M15" s="78"/>
      <c r="N15" s="50"/>
      <c r="O15" s="88"/>
      <c r="P15" s="17"/>
      <c r="Q15" s="38"/>
      <c r="R15" s="8"/>
      <c r="S15" s="8"/>
      <c r="T15" s="8"/>
      <c r="U15" s="8"/>
      <c r="X15" s="77"/>
    </row>
    <row r="16" spans="1:24" ht="12.75" thickBot="1" x14ac:dyDescent="0.25">
      <c r="A16" s="14"/>
      <c r="B16" s="22"/>
      <c r="C16" s="79"/>
      <c r="D16" s="6"/>
      <c r="E16" s="80"/>
      <c r="F16" s="6"/>
      <c r="G16" s="80"/>
      <c r="H16" s="22"/>
      <c r="I16" s="81"/>
      <c r="J16" s="6"/>
      <c r="K16" s="81"/>
      <c r="L16" s="6"/>
      <c r="M16" s="81"/>
      <c r="N16" s="50"/>
      <c r="O16" s="88"/>
      <c r="P16" s="17"/>
      <c r="Q16" s="38"/>
      <c r="R16" s="8"/>
      <c r="S16" s="8"/>
      <c r="T16" s="8"/>
      <c r="U16" s="8"/>
      <c r="X16" s="77"/>
    </row>
    <row r="17" spans="1:15" x14ac:dyDescent="0.2">
      <c r="A17" s="16"/>
      <c r="B17" s="82"/>
      <c r="C17" s="82"/>
      <c r="D17" s="82"/>
      <c r="E17" s="82"/>
      <c r="F17" s="82"/>
      <c r="G17" s="82"/>
      <c r="H17" s="82"/>
      <c r="I17" s="82"/>
      <c r="J17" s="82"/>
      <c r="K17" s="82"/>
      <c r="L17" s="83"/>
      <c r="M17" s="83"/>
      <c r="N17" s="84"/>
      <c r="O17" s="83"/>
    </row>
    <row r="18" spans="1:15" x14ac:dyDescent="0.2">
      <c r="A18" s="28"/>
      <c r="B18" s="410"/>
      <c r="C18" s="410"/>
      <c r="D18" s="410"/>
      <c r="E18" s="410"/>
      <c r="F18" s="410"/>
      <c r="G18" s="411"/>
      <c r="H18" s="82"/>
      <c r="I18" s="82"/>
      <c r="J18" s="82"/>
      <c r="K18" s="82"/>
      <c r="L18" s="82"/>
      <c r="M18" s="82"/>
      <c r="N18" s="85"/>
      <c r="O18" s="82"/>
    </row>
    <row r="19" spans="1:15" x14ac:dyDescent="0.2">
      <c r="A19" s="36"/>
      <c r="B19" s="424"/>
      <c r="C19" s="425"/>
      <c r="D19" s="425"/>
      <c r="E19" s="425"/>
      <c r="F19" s="425"/>
      <c r="G19" s="425"/>
      <c r="H19" s="85"/>
      <c r="I19" s="86"/>
      <c r="J19" s="87"/>
      <c r="K19" s="50"/>
      <c r="L19" s="87"/>
      <c r="M19" s="88"/>
      <c r="N19" s="85"/>
      <c r="O19" s="82"/>
    </row>
    <row r="20" spans="1:15" x14ac:dyDescent="0.2">
      <c r="A20" s="37"/>
      <c r="B20" s="409"/>
      <c r="C20" s="416"/>
      <c r="D20" s="409"/>
      <c r="E20" s="416"/>
      <c r="F20" s="409"/>
      <c r="G20" s="416"/>
      <c r="H20" s="85"/>
      <c r="I20" s="86"/>
      <c r="J20" s="87"/>
      <c r="K20" s="50"/>
      <c r="L20" s="87"/>
      <c r="M20" s="88"/>
      <c r="N20" s="85"/>
      <c r="O20" s="82"/>
    </row>
    <row r="21" spans="1:15" x14ac:dyDescent="0.2">
      <c r="A21" s="62"/>
      <c r="B21" s="63"/>
      <c r="C21" s="31"/>
      <c r="D21" s="31"/>
      <c r="E21" s="31"/>
      <c r="F21" s="31"/>
      <c r="G21" s="48"/>
      <c r="H21" s="85"/>
      <c r="I21" s="86"/>
      <c r="J21" s="87"/>
      <c r="K21" s="50"/>
      <c r="L21" s="87"/>
      <c r="M21" s="88"/>
      <c r="N21" s="85"/>
      <c r="O21" s="82"/>
    </row>
    <row r="22" spans="1:15" x14ac:dyDescent="0.2">
      <c r="A22" s="417"/>
      <c r="B22" s="419"/>
      <c r="C22" s="420"/>
      <c r="D22" s="420"/>
      <c r="E22" s="420"/>
      <c r="F22" s="420"/>
      <c r="G22" s="420"/>
      <c r="H22" s="85"/>
      <c r="I22" s="86"/>
      <c r="J22" s="87"/>
      <c r="K22" s="50"/>
      <c r="L22" s="87"/>
      <c r="M22" s="88"/>
      <c r="N22" s="85"/>
      <c r="O22" s="82"/>
    </row>
    <row r="23" spans="1:15" x14ac:dyDescent="0.2">
      <c r="A23" s="418"/>
      <c r="B23" s="33"/>
      <c r="C23" s="46"/>
      <c r="D23" s="34"/>
      <c r="E23" s="46"/>
      <c r="F23" s="34"/>
      <c r="G23" s="46"/>
      <c r="H23" s="82"/>
      <c r="I23" s="82"/>
      <c r="J23" s="87"/>
      <c r="K23" s="50"/>
      <c r="L23" s="87"/>
      <c r="M23" s="88"/>
      <c r="N23" s="85"/>
      <c r="O23" s="82"/>
    </row>
    <row r="24" spans="1:15" x14ac:dyDescent="0.2">
      <c r="A24" s="29"/>
      <c r="B24" s="56"/>
      <c r="C24" s="42"/>
      <c r="D24" s="19"/>
      <c r="E24" s="42"/>
      <c r="F24" s="19"/>
      <c r="G24" s="42"/>
      <c r="H24" s="82"/>
      <c r="I24" s="82"/>
      <c r="J24" s="87"/>
      <c r="K24" s="50"/>
      <c r="L24" s="87"/>
      <c r="M24" s="88"/>
      <c r="N24" s="85"/>
      <c r="O24" s="86"/>
    </row>
    <row r="25" spans="1:15" x14ac:dyDescent="0.2">
      <c r="A25" s="29"/>
      <c r="B25" s="56"/>
      <c r="C25" s="42"/>
      <c r="D25" s="19"/>
      <c r="E25" s="42"/>
      <c r="F25" s="19"/>
      <c r="G25" s="42"/>
      <c r="H25" s="82"/>
      <c r="I25" s="82"/>
      <c r="J25" s="87"/>
      <c r="K25" s="50"/>
      <c r="L25" s="87"/>
      <c r="M25" s="88"/>
      <c r="N25" s="85"/>
      <c r="O25" s="86"/>
    </row>
    <row r="26" spans="1:15" x14ac:dyDescent="0.2">
      <c r="A26" s="29"/>
      <c r="B26" s="56"/>
      <c r="C26" s="42"/>
      <c r="D26" s="19"/>
      <c r="E26" s="42"/>
      <c r="F26" s="19"/>
      <c r="G26" s="42"/>
      <c r="H26" s="82"/>
      <c r="I26" s="82"/>
      <c r="J26" s="87"/>
      <c r="K26" s="50"/>
      <c r="L26" s="87"/>
      <c r="M26" s="88"/>
      <c r="N26" s="85"/>
      <c r="O26" s="86"/>
    </row>
    <row r="27" spans="1:15" ht="12.75" thickBot="1" x14ac:dyDescent="0.25">
      <c r="A27" s="30"/>
      <c r="B27" s="57"/>
      <c r="C27" s="43"/>
      <c r="D27" s="21"/>
      <c r="E27" s="43"/>
      <c r="F27" s="21"/>
      <c r="G27" s="43"/>
      <c r="H27" s="82"/>
      <c r="I27" s="82"/>
      <c r="J27" s="82"/>
      <c r="K27" s="82"/>
      <c r="L27" s="82"/>
      <c r="M27" s="82"/>
      <c r="N27" s="85"/>
      <c r="O27" s="86"/>
    </row>
    <row r="28" spans="1:15" x14ac:dyDescent="0.2">
      <c r="A28" s="17"/>
      <c r="B28" s="17"/>
      <c r="C28" s="38"/>
      <c r="D28" s="8"/>
      <c r="E28" s="8"/>
      <c r="F28" s="8"/>
      <c r="G28" s="83"/>
      <c r="H28" s="82"/>
      <c r="I28" s="82"/>
      <c r="J28" s="82"/>
      <c r="K28" s="82"/>
      <c r="L28" s="82"/>
      <c r="M28" s="82"/>
      <c r="N28" s="82"/>
      <c r="O28" s="82"/>
    </row>
    <row r="29" spans="1:15" x14ac:dyDescent="0.2">
      <c r="A29" s="17"/>
      <c r="B29" s="17"/>
      <c r="C29" s="38"/>
      <c r="D29" s="8"/>
      <c r="E29" s="8"/>
      <c r="F29" s="8"/>
      <c r="G29" s="83"/>
      <c r="H29" s="82"/>
      <c r="I29" s="82"/>
      <c r="J29" s="82"/>
      <c r="K29" s="82"/>
      <c r="L29" s="82"/>
      <c r="M29" s="82"/>
      <c r="N29" s="82"/>
      <c r="O29" s="82"/>
    </row>
    <row r="30" spans="1:15" x14ac:dyDescent="0.2">
      <c r="J30" s="87"/>
      <c r="K30" s="87"/>
      <c r="L30" s="87"/>
      <c r="M30" s="87"/>
    </row>
    <row r="31" spans="1:15" x14ac:dyDescent="0.2">
      <c r="H31" s="87"/>
      <c r="I31" s="89"/>
      <c r="J31" s="87"/>
      <c r="K31" s="77"/>
      <c r="L31" s="77"/>
      <c r="M31" s="77"/>
    </row>
    <row r="32" spans="1:15" x14ac:dyDescent="0.2">
      <c r="H32" s="87"/>
      <c r="I32" s="89"/>
      <c r="J32" s="87"/>
      <c r="K32" s="77"/>
      <c r="L32" s="77"/>
      <c r="M32" s="77"/>
    </row>
    <row r="33" spans="8:13" ht="12.75" customHeight="1" x14ac:dyDescent="0.2">
      <c r="H33" s="87"/>
      <c r="I33" s="89"/>
      <c r="J33" s="87"/>
      <c r="K33" s="77"/>
      <c r="L33" s="77"/>
      <c r="M33" s="77"/>
    </row>
    <row r="34" spans="8:13" x14ac:dyDescent="0.2">
      <c r="H34" s="87"/>
      <c r="I34" s="89"/>
      <c r="J34" s="87"/>
      <c r="K34" s="77"/>
      <c r="L34" s="77"/>
      <c r="M34" s="77"/>
    </row>
    <row r="35" spans="8:13" ht="13.5" customHeight="1" x14ac:dyDescent="0.2">
      <c r="H35" s="87"/>
      <c r="I35" s="89"/>
      <c r="J35" s="87"/>
      <c r="K35" s="77"/>
      <c r="L35" s="77"/>
      <c r="M35" s="77"/>
    </row>
    <row r="36" spans="8:13" ht="12.75" customHeight="1" x14ac:dyDescent="0.2">
      <c r="H36" s="87"/>
      <c r="I36" s="89"/>
      <c r="J36" s="87"/>
      <c r="K36" s="77"/>
      <c r="L36" s="77"/>
      <c r="M36" s="77"/>
    </row>
    <row r="37" spans="8:13" ht="12.75" customHeight="1" x14ac:dyDescent="0.2">
      <c r="H37" s="87"/>
      <c r="I37" s="89"/>
      <c r="J37" s="87"/>
      <c r="K37" s="77"/>
      <c r="L37" s="77"/>
      <c r="M37" s="77"/>
    </row>
    <row r="38" spans="8:13" ht="12.75" customHeight="1" x14ac:dyDescent="0.2">
      <c r="H38" s="87"/>
      <c r="I38" s="89"/>
      <c r="J38" s="87"/>
      <c r="K38" s="77"/>
      <c r="L38" s="77"/>
      <c r="M38" s="77"/>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70" customWidth="1"/>
    <col min="2" max="2" width="14.42578125" style="70" customWidth="1"/>
    <col min="3" max="3" width="8" style="70" bestFit="1" customWidth="1"/>
    <col min="4" max="4" width="14.42578125" style="70" customWidth="1"/>
    <col min="5" max="5" width="8" style="70" bestFit="1" customWidth="1"/>
    <col min="6" max="6" width="14.42578125" style="70" customWidth="1"/>
    <col min="7" max="7" width="8" style="70" bestFit="1" customWidth="1"/>
    <col min="8" max="8" width="14.42578125" style="70" customWidth="1"/>
    <col min="9" max="9" width="8" style="70" bestFit="1" customWidth="1"/>
    <col min="10" max="10" width="14.42578125" style="70" customWidth="1"/>
    <col min="11" max="11" width="8" style="70" bestFit="1" customWidth="1"/>
    <col min="12" max="12" width="14.42578125" style="70" customWidth="1"/>
    <col min="13" max="13" width="8" style="70" bestFit="1" customWidth="1"/>
    <col min="14" max="26" width="9.140625" style="70" customWidth="1"/>
    <col min="27" max="16384" width="9.140625" style="70"/>
  </cols>
  <sheetData>
    <row r="1" spans="1:21" ht="18.75" x14ac:dyDescent="0.3">
      <c r="A1" s="73" t="s">
        <v>62</v>
      </c>
      <c r="B1" s="82"/>
      <c r="C1" s="82"/>
      <c r="D1" s="82"/>
      <c r="E1" s="82"/>
      <c r="F1" s="82"/>
      <c r="G1" s="82"/>
      <c r="H1" s="82"/>
      <c r="I1" s="82"/>
      <c r="J1" s="82"/>
      <c r="K1" s="82"/>
      <c r="L1" s="82"/>
      <c r="M1" s="74" t="e">
        <f>#REF!</f>
        <v>#REF!</v>
      </c>
      <c r="N1" s="20"/>
      <c r="O1" s="20"/>
      <c r="P1" s="90"/>
    </row>
    <row r="2" spans="1:21" ht="7.5" customHeight="1" x14ac:dyDescent="0.3">
      <c r="A2" s="73"/>
      <c r="B2" s="82"/>
      <c r="C2" s="82"/>
      <c r="D2" s="82"/>
      <c r="E2" s="82"/>
      <c r="F2" s="82"/>
      <c r="G2" s="82"/>
      <c r="H2" s="82"/>
      <c r="I2" s="82"/>
      <c r="J2" s="82"/>
      <c r="K2" s="82"/>
      <c r="L2" s="82"/>
      <c r="M2" s="82"/>
      <c r="N2" s="20"/>
      <c r="O2" s="20"/>
      <c r="P2" s="90"/>
    </row>
    <row r="3" spans="1:21" x14ac:dyDescent="0.2">
      <c r="A3" s="27"/>
      <c r="B3" s="410"/>
      <c r="C3" s="410"/>
      <c r="D3" s="410"/>
      <c r="E3" s="410"/>
      <c r="F3" s="410"/>
      <c r="G3" s="411"/>
      <c r="H3" s="412"/>
      <c r="I3" s="410"/>
      <c r="J3" s="410"/>
      <c r="K3" s="410"/>
      <c r="L3" s="410"/>
      <c r="M3" s="410"/>
      <c r="N3" s="20"/>
      <c r="O3" s="90"/>
      <c r="P3" s="90"/>
    </row>
    <row r="4" spans="1:21" ht="13.5" customHeight="1" x14ac:dyDescent="0.2">
      <c r="A4" s="27"/>
      <c r="B4" s="413"/>
      <c r="C4" s="414"/>
      <c r="D4" s="414"/>
      <c r="E4" s="414"/>
      <c r="F4" s="414"/>
      <c r="G4" s="415"/>
      <c r="H4" s="413"/>
      <c r="I4" s="414"/>
      <c r="J4" s="414"/>
      <c r="K4" s="414"/>
      <c r="L4" s="414"/>
      <c r="M4" s="414"/>
      <c r="N4" s="20"/>
      <c r="O4" s="90"/>
      <c r="P4" s="90"/>
    </row>
    <row r="5" spans="1:21" x14ac:dyDescent="0.2">
      <c r="A5" s="15"/>
      <c r="B5" s="408"/>
      <c r="C5" s="416"/>
      <c r="D5" s="408"/>
      <c r="E5" s="416"/>
      <c r="F5" s="408"/>
      <c r="G5" s="416"/>
      <c r="H5" s="408"/>
      <c r="I5" s="416"/>
      <c r="J5" s="408"/>
      <c r="K5" s="416"/>
      <c r="L5" s="408"/>
      <c r="M5" s="409"/>
      <c r="N5" s="20"/>
      <c r="O5" s="90"/>
      <c r="P5" s="90"/>
    </row>
    <row r="6" spans="1:21" x14ac:dyDescent="0.2">
      <c r="A6" s="13"/>
      <c r="B6" s="63"/>
      <c r="C6" s="31"/>
      <c r="D6" s="31"/>
      <c r="E6" s="31"/>
      <c r="F6" s="31"/>
      <c r="G6" s="31"/>
      <c r="H6" s="31"/>
      <c r="I6" s="31"/>
      <c r="J6" s="31"/>
      <c r="K6" s="31"/>
      <c r="L6" s="31"/>
      <c r="M6" s="48"/>
      <c r="N6" s="20"/>
      <c r="O6" s="90"/>
      <c r="P6" s="90"/>
    </row>
    <row r="7" spans="1:21" x14ac:dyDescent="0.2">
      <c r="A7" s="421"/>
      <c r="B7" s="419"/>
      <c r="C7" s="420"/>
      <c r="D7" s="420"/>
      <c r="E7" s="420"/>
      <c r="F7" s="420"/>
      <c r="G7" s="423"/>
      <c r="H7" s="419"/>
      <c r="I7" s="420"/>
      <c r="J7" s="420"/>
      <c r="K7" s="420"/>
      <c r="L7" s="420"/>
      <c r="M7" s="420"/>
      <c r="N7" s="20"/>
      <c r="O7" s="90"/>
      <c r="P7" s="90"/>
    </row>
    <row r="8" spans="1:21" x14ac:dyDescent="0.2">
      <c r="A8" s="422"/>
      <c r="B8" s="33"/>
      <c r="C8" s="45"/>
      <c r="D8" s="34"/>
      <c r="E8" s="45"/>
      <c r="F8" s="34"/>
      <c r="G8" s="45"/>
      <c r="H8" s="33"/>
      <c r="I8" s="45"/>
      <c r="J8" s="34"/>
      <c r="K8" s="45"/>
      <c r="L8" s="34"/>
      <c r="M8" s="45"/>
      <c r="N8" s="20"/>
      <c r="O8" s="90"/>
      <c r="P8" s="90"/>
    </row>
    <row r="9" spans="1:21" x14ac:dyDescent="0.2">
      <c r="A9" s="35"/>
      <c r="B9" s="75"/>
      <c r="C9" s="76"/>
      <c r="D9" s="18"/>
      <c r="E9" s="76"/>
      <c r="F9" s="18"/>
      <c r="G9" s="76"/>
      <c r="H9" s="75"/>
      <c r="I9" s="76"/>
      <c r="J9" s="18"/>
      <c r="K9" s="76"/>
      <c r="L9" s="18"/>
      <c r="M9" s="76"/>
      <c r="N9" s="60"/>
      <c r="O9" s="91"/>
      <c r="P9" s="90"/>
    </row>
    <row r="10" spans="1:21" x14ac:dyDescent="0.2">
      <c r="A10" s="35"/>
      <c r="B10" s="75"/>
      <c r="C10" s="76"/>
      <c r="D10" s="18"/>
      <c r="E10" s="76"/>
      <c r="F10" s="18"/>
      <c r="G10" s="76"/>
      <c r="H10" s="75"/>
      <c r="I10" s="76"/>
      <c r="J10" s="18"/>
      <c r="K10" s="76"/>
      <c r="L10" s="18"/>
      <c r="M10" s="76"/>
      <c r="N10" s="60"/>
      <c r="O10" s="91"/>
      <c r="P10" s="90"/>
    </row>
    <row r="11" spans="1:21" x14ac:dyDescent="0.2">
      <c r="A11" s="26"/>
      <c r="B11" s="23"/>
      <c r="C11" s="76"/>
      <c r="D11" s="12"/>
      <c r="E11" s="76"/>
      <c r="F11" s="12"/>
      <c r="G11" s="76"/>
      <c r="H11" s="23"/>
      <c r="I11" s="76"/>
      <c r="J11" s="12"/>
      <c r="K11" s="76"/>
      <c r="L11" s="12"/>
      <c r="M11" s="76"/>
      <c r="N11" s="60"/>
      <c r="O11" s="91"/>
      <c r="P11" s="90"/>
    </row>
    <row r="12" spans="1:21" x14ac:dyDescent="0.2">
      <c r="A12" s="26"/>
      <c r="B12" s="75"/>
      <c r="C12" s="76"/>
      <c r="D12" s="18"/>
      <c r="E12" s="76"/>
      <c r="F12" s="18"/>
      <c r="G12" s="76"/>
      <c r="H12" s="75"/>
      <c r="I12" s="76"/>
      <c r="J12" s="18"/>
      <c r="K12" s="76"/>
      <c r="L12" s="18"/>
      <c r="M12" s="76"/>
      <c r="N12" s="60"/>
      <c r="O12" s="91"/>
      <c r="P12" s="90"/>
    </row>
    <row r="13" spans="1:21" x14ac:dyDescent="0.2">
      <c r="A13" s="26"/>
      <c r="B13" s="23"/>
      <c r="C13" s="76"/>
      <c r="D13" s="12"/>
      <c r="E13" s="76"/>
      <c r="F13" s="12"/>
      <c r="G13" s="76"/>
      <c r="H13" s="23"/>
      <c r="I13" s="76"/>
      <c r="J13" s="12"/>
      <c r="K13" s="76"/>
      <c r="L13" s="12"/>
      <c r="M13" s="76"/>
      <c r="N13" s="60"/>
      <c r="O13" s="91"/>
      <c r="P13" s="90"/>
    </row>
    <row r="14" spans="1:21" x14ac:dyDescent="0.2">
      <c r="A14" s="26"/>
      <c r="B14" s="75"/>
      <c r="C14" s="76"/>
      <c r="D14" s="18"/>
      <c r="E14" s="76"/>
      <c r="F14" s="18"/>
      <c r="G14" s="76"/>
      <c r="H14" s="75"/>
      <c r="I14" s="76"/>
      <c r="J14" s="18"/>
      <c r="K14" s="76"/>
      <c r="L14" s="18"/>
      <c r="M14" s="76"/>
      <c r="N14" s="60"/>
      <c r="O14" s="91"/>
      <c r="P14" s="20"/>
      <c r="Q14" s="38"/>
      <c r="R14" s="8"/>
      <c r="S14" s="8"/>
      <c r="T14" s="8"/>
      <c r="U14" s="8"/>
    </row>
    <row r="15" spans="1:21" x14ac:dyDescent="0.2">
      <c r="A15" s="26"/>
      <c r="B15" s="75"/>
      <c r="C15" s="76"/>
      <c r="D15" s="18"/>
      <c r="E15" s="78"/>
      <c r="F15" s="18"/>
      <c r="G15" s="78"/>
      <c r="H15" s="75"/>
      <c r="I15" s="78"/>
      <c r="J15" s="18"/>
      <c r="K15" s="78"/>
      <c r="L15" s="18"/>
      <c r="M15" s="78"/>
      <c r="N15" s="60"/>
      <c r="O15" s="91"/>
      <c r="P15" s="20"/>
      <c r="Q15" s="38"/>
      <c r="R15" s="8"/>
      <c r="S15" s="8"/>
      <c r="T15" s="8"/>
      <c r="U15" s="8"/>
    </row>
    <row r="16" spans="1:21" ht="12.75" thickBot="1" x14ac:dyDescent="0.25">
      <c r="A16" s="14"/>
      <c r="B16" s="22"/>
      <c r="C16" s="79"/>
      <c r="D16" s="6"/>
      <c r="E16" s="80"/>
      <c r="F16" s="6"/>
      <c r="G16" s="80"/>
      <c r="H16" s="22"/>
      <c r="I16" s="81"/>
      <c r="J16" s="6"/>
      <c r="K16" s="81"/>
      <c r="L16" s="6"/>
      <c r="M16" s="81"/>
      <c r="N16" s="60"/>
      <c r="O16" s="91"/>
      <c r="P16" s="20"/>
      <c r="Q16" s="38"/>
      <c r="R16" s="8"/>
      <c r="S16" s="8"/>
      <c r="T16" s="8"/>
      <c r="U16" s="8"/>
    </row>
    <row r="17" spans="1:20" x14ac:dyDescent="0.2">
      <c r="A17" s="16"/>
      <c r="B17" s="82"/>
      <c r="C17" s="82"/>
      <c r="D17" s="82"/>
      <c r="E17" s="82"/>
      <c r="F17" s="82"/>
      <c r="G17" s="82"/>
      <c r="H17" s="82"/>
      <c r="I17" s="82"/>
      <c r="J17" s="82"/>
      <c r="K17" s="82"/>
      <c r="L17" s="83"/>
      <c r="M17" s="83"/>
      <c r="N17" s="92"/>
      <c r="O17" s="90"/>
      <c r="P17" s="90"/>
    </row>
    <row r="18" spans="1:20" x14ac:dyDescent="0.2">
      <c r="A18" s="49"/>
      <c r="B18" s="410"/>
      <c r="C18" s="410"/>
      <c r="D18" s="410"/>
      <c r="E18" s="410"/>
      <c r="F18" s="410"/>
      <c r="G18" s="411"/>
      <c r="H18" s="7"/>
      <c r="I18" s="7"/>
      <c r="J18" s="7"/>
      <c r="K18" s="7"/>
      <c r="L18" s="7"/>
      <c r="M18" s="7"/>
      <c r="N18" s="93"/>
      <c r="O18" s="20"/>
      <c r="P18" s="61"/>
      <c r="Q18" s="38"/>
      <c r="R18" s="8"/>
      <c r="S18" s="8"/>
      <c r="T18" s="8"/>
    </row>
    <row r="19" spans="1:20" x14ac:dyDescent="0.2">
      <c r="A19" s="36"/>
      <c r="B19" s="424"/>
      <c r="C19" s="425"/>
      <c r="D19" s="425"/>
      <c r="E19" s="425"/>
      <c r="F19" s="425"/>
      <c r="G19" s="425"/>
      <c r="H19" s="85"/>
      <c r="I19" s="86"/>
      <c r="J19" s="87"/>
      <c r="K19" s="50"/>
      <c r="L19" s="87"/>
      <c r="M19" s="88"/>
      <c r="N19" s="93"/>
      <c r="O19" s="20"/>
      <c r="P19" s="61"/>
      <c r="Q19" s="38"/>
      <c r="R19" s="8"/>
      <c r="S19" s="8"/>
      <c r="T19" s="8"/>
    </row>
    <row r="20" spans="1:20" x14ac:dyDescent="0.2">
      <c r="A20" s="37"/>
      <c r="B20" s="409"/>
      <c r="C20" s="416"/>
      <c r="D20" s="409"/>
      <c r="E20" s="416"/>
      <c r="F20" s="409"/>
      <c r="G20" s="416"/>
      <c r="H20" s="85"/>
      <c r="I20" s="86"/>
      <c r="J20" s="87"/>
      <c r="K20" s="50"/>
      <c r="L20" s="87"/>
      <c r="M20" s="88"/>
      <c r="N20" s="93"/>
      <c r="O20" s="20"/>
      <c r="P20" s="61"/>
      <c r="Q20" s="38"/>
      <c r="R20" s="44"/>
      <c r="S20" s="44"/>
      <c r="T20" s="44"/>
    </row>
    <row r="21" spans="1:20" x14ac:dyDescent="0.2">
      <c r="A21" s="62"/>
      <c r="B21" s="63"/>
      <c r="C21" s="31"/>
      <c r="D21" s="31"/>
      <c r="E21" s="31"/>
      <c r="F21" s="31"/>
      <c r="G21" s="48"/>
      <c r="H21" s="85"/>
      <c r="I21" s="86"/>
      <c r="J21" s="87"/>
      <c r="K21" s="50"/>
      <c r="L21" s="87"/>
      <c r="M21" s="88"/>
      <c r="N21" s="93"/>
      <c r="O21" s="20"/>
      <c r="P21" s="61"/>
      <c r="Q21" s="38"/>
      <c r="R21" s="8"/>
      <c r="S21" s="8"/>
      <c r="T21" s="8"/>
    </row>
    <row r="22" spans="1:20" x14ac:dyDescent="0.2">
      <c r="A22" s="417"/>
      <c r="B22" s="419"/>
      <c r="C22" s="420"/>
      <c r="D22" s="420"/>
      <c r="E22" s="420"/>
      <c r="F22" s="420"/>
      <c r="G22" s="420"/>
      <c r="H22" s="85"/>
      <c r="I22" s="86"/>
      <c r="J22" s="87"/>
      <c r="K22" s="50"/>
      <c r="L22" s="87"/>
      <c r="M22" s="88"/>
      <c r="N22" s="93"/>
      <c r="O22" s="20"/>
      <c r="P22" s="61"/>
      <c r="Q22" s="38"/>
      <c r="R22" s="8"/>
      <c r="S22" s="8"/>
      <c r="T22" s="8"/>
    </row>
    <row r="23" spans="1:20" x14ac:dyDescent="0.2">
      <c r="A23" s="418"/>
      <c r="B23" s="33"/>
      <c r="C23" s="46"/>
      <c r="D23" s="34"/>
      <c r="E23" s="46"/>
      <c r="F23" s="34"/>
      <c r="G23" s="46"/>
      <c r="H23" s="82"/>
      <c r="I23" s="82"/>
      <c r="J23" s="87"/>
      <c r="K23" s="50"/>
      <c r="L23" s="87"/>
      <c r="M23" s="88"/>
      <c r="N23" s="93"/>
      <c r="O23" s="20"/>
      <c r="P23" s="61"/>
      <c r="Q23" s="38"/>
      <c r="R23" s="41"/>
      <c r="S23" s="44"/>
      <c r="T23" s="44"/>
    </row>
    <row r="24" spans="1:20" x14ac:dyDescent="0.2">
      <c r="A24" s="29"/>
      <c r="B24" s="56"/>
      <c r="C24" s="42"/>
      <c r="D24" s="19"/>
      <c r="E24" s="42"/>
      <c r="F24" s="19"/>
      <c r="G24" s="42"/>
      <c r="H24" s="82"/>
      <c r="I24" s="82"/>
      <c r="J24" s="87"/>
      <c r="K24" s="50"/>
      <c r="L24" s="87"/>
      <c r="M24" s="88"/>
      <c r="N24" s="93"/>
      <c r="O24" s="60"/>
      <c r="P24" s="90"/>
      <c r="T24" s="83"/>
    </row>
    <row r="25" spans="1:20" x14ac:dyDescent="0.2">
      <c r="A25" s="29"/>
      <c r="B25" s="56"/>
      <c r="C25" s="42"/>
      <c r="D25" s="19"/>
      <c r="E25" s="42"/>
      <c r="F25" s="19"/>
      <c r="G25" s="42"/>
      <c r="H25" s="82"/>
      <c r="I25" s="82"/>
      <c r="J25" s="87"/>
      <c r="K25" s="50"/>
      <c r="L25" s="87"/>
      <c r="M25" s="88"/>
      <c r="N25" s="93"/>
      <c r="O25" s="60"/>
      <c r="P25" s="90"/>
    </row>
    <row r="26" spans="1:20" x14ac:dyDescent="0.2">
      <c r="A26" s="29"/>
      <c r="B26" s="56"/>
      <c r="C26" s="42"/>
      <c r="D26" s="19"/>
      <c r="E26" s="42"/>
      <c r="F26" s="19"/>
      <c r="G26" s="42"/>
      <c r="H26" s="82"/>
      <c r="I26" s="82"/>
      <c r="J26" s="87"/>
      <c r="K26" s="50"/>
      <c r="L26" s="87"/>
      <c r="M26" s="88"/>
      <c r="N26" s="93"/>
      <c r="O26" s="60"/>
      <c r="P26" s="90"/>
    </row>
    <row r="27" spans="1:20" ht="12.75" thickBot="1" x14ac:dyDescent="0.25">
      <c r="A27" s="30"/>
      <c r="B27" s="57"/>
      <c r="C27" s="43"/>
      <c r="D27" s="21"/>
      <c r="E27" s="43"/>
      <c r="F27" s="21"/>
      <c r="G27" s="43"/>
      <c r="H27" s="82"/>
      <c r="I27" s="82"/>
      <c r="J27" s="82"/>
      <c r="K27" s="82"/>
      <c r="L27" s="82"/>
      <c r="M27" s="82"/>
      <c r="N27" s="93"/>
      <c r="O27" s="60"/>
      <c r="P27" s="90"/>
    </row>
    <row r="28" spans="1:20" x14ac:dyDescent="0.2">
      <c r="A28" s="17"/>
      <c r="B28" s="17"/>
      <c r="C28" s="38"/>
      <c r="D28" s="8"/>
      <c r="E28" s="8"/>
      <c r="F28" s="8"/>
      <c r="G28" s="83"/>
      <c r="H28" s="82"/>
      <c r="I28" s="82"/>
      <c r="J28" s="82"/>
      <c r="K28" s="82"/>
      <c r="L28" s="82"/>
      <c r="M28" s="82"/>
      <c r="N28" s="90"/>
      <c r="O28" s="90"/>
      <c r="P28" s="90"/>
    </row>
    <row r="29" spans="1:20" x14ac:dyDescent="0.2">
      <c r="H29" s="82"/>
      <c r="I29" s="82"/>
      <c r="J29" s="82"/>
      <c r="K29" s="82"/>
      <c r="L29" s="82"/>
      <c r="M29" s="82"/>
      <c r="N29" s="90"/>
      <c r="O29" s="90"/>
      <c r="P29" s="90"/>
    </row>
    <row r="30" spans="1:20" x14ac:dyDescent="0.2">
      <c r="J30" s="87"/>
      <c r="K30" s="87"/>
      <c r="L30" s="87"/>
      <c r="M30" s="87"/>
      <c r="N30" s="90"/>
      <c r="O30" s="90"/>
      <c r="P30" s="90"/>
    </row>
    <row r="31" spans="1:20" x14ac:dyDescent="0.2">
      <c r="H31" s="87"/>
      <c r="I31" s="89"/>
      <c r="J31" s="87"/>
      <c r="K31" s="77"/>
      <c r="L31" s="77"/>
      <c r="M31" s="77"/>
      <c r="N31" s="90"/>
      <c r="O31" s="90"/>
      <c r="P31" s="90"/>
    </row>
    <row r="32" spans="1:20" ht="12.75" customHeight="1" x14ac:dyDescent="0.2">
      <c r="H32" s="87"/>
      <c r="I32" s="89"/>
      <c r="J32" s="87"/>
      <c r="K32" s="77"/>
      <c r="L32" s="77"/>
      <c r="M32" s="77"/>
      <c r="N32" s="90"/>
      <c r="O32" s="90"/>
      <c r="P32" s="90"/>
    </row>
    <row r="33" spans="8:16" x14ac:dyDescent="0.2">
      <c r="H33" s="87"/>
      <c r="I33" s="89"/>
      <c r="J33" s="87"/>
      <c r="K33" s="77"/>
      <c r="L33" s="77"/>
      <c r="M33" s="77"/>
      <c r="N33" s="90"/>
      <c r="O33" s="90"/>
      <c r="P33" s="90"/>
    </row>
    <row r="34" spans="8:16" ht="13.5" customHeight="1" x14ac:dyDescent="0.2">
      <c r="H34" s="87"/>
      <c r="I34" s="89"/>
      <c r="J34" s="87"/>
      <c r="K34" s="77"/>
      <c r="L34" s="77"/>
      <c r="M34" s="77"/>
      <c r="N34" s="90"/>
      <c r="O34" s="90"/>
      <c r="P34" s="90"/>
    </row>
    <row r="35" spans="8:16" ht="12.75" customHeight="1" x14ac:dyDescent="0.2">
      <c r="H35" s="87"/>
      <c r="I35" s="89"/>
      <c r="J35" s="87"/>
      <c r="K35" s="77"/>
      <c r="L35" s="77"/>
      <c r="M35" s="77"/>
      <c r="N35" s="90"/>
      <c r="O35" s="90"/>
      <c r="P35" s="90"/>
    </row>
    <row r="36" spans="8:16" ht="12.75" customHeight="1" x14ac:dyDescent="0.2">
      <c r="H36" s="87"/>
      <c r="I36" s="89"/>
      <c r="J36" s="87"/>
      <c r="K36" s="77"/>
      <c r="L36" s="77"/>
      <c r="M36" s="77"/>
      <c r="N36" s="90"/>
      <c r="O36" s="90"/>
      <c r="P36" s="90"/>
    </row>
    <row r="37" spans="8:16" ht="12.75" customHeight="1" x14ac:dyDescent="0.2">
      <c r="H37" s="87"/>
      <c r="I37" s="89"/>
      <c r="J37" s="87"/>
      <c r="K37" s="77"/>
      <c r="L37" s="77"/>
      <c r="M37" s="77"/>
      <c r="N37" s="90"/>
      <c r="O37" s="90"/>
      <c r="P37" s="90"/>
    </row>
    <row r="38" spans="8:16" ht="12.75" customHeight="1" x14ac:dyDescent="0.2">
      <c r="H38" s="87"/>
      <c r="I38" s="89"/>
      <c r="J38" s="87"/>
      <c r="K38" s="77"/>
      <c r="L38" s="77"/>
      <c r="M38" s="77"/>
      <c r="N38" s="90"/>
      <c r="O38" s="90"/>
      <c r="P38" s="90"/>
    </row>
    <row r="39" spans="8:16" x14ac:dyDescent="0.2">
      <c r="N39" s="90"/>
      <c r="O39" s="90"/>
      <c r="P39" s="90"/>
    </row>
    <row r="40" spans="8:16" x14ac:dyDescent="0.2">
      <c r="N40" s="90"/>
      <c r="O40" s="90"/>
      <c r="P40" s="90"/>
    </row>
    <row r="41" spans="8:16" x14ac:dyDescent="0.2">
      <c r="N41" s="90"/>
      <c r="O41" s="90"/>
      <c r="P41" s="90"/>
    </row>
    <row r="42" spans="8:16" x14ac:dyDescent="0.2">
      <c r="N42" s="90"/>
      <c r="O42" s="90"/>
      <c r="P42" s="90"/>
    </row>
    <row r="43" spans="8:16" x14ac:dyDescent="0.2">
      <c r="N43" s="90"/>
      <c r="O43" s="90"/>
      <c r="P43" s="90"/>
    </row>
    <row r="44" spans="8:16" x14ac:dyDescent="0.2">
      <c r="N44" s="90"/>
      <c r="O44" s="90"/>
      <c r="P44" s="90"/>
    </row>
    <row r="45" spans="8:16" x14ac:dyDescent="0.2">
      <c r="N45" s="90"/>
      <c r="O45" s="90"/>
      <c r="P45" s="90"/>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38" sqref="K38"/>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142</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1934.5469999999991</v>
      </c>
      <c r="C7" s="239">
        <v>4.797451354200568E-2</v>
      </c>
      <c r="D7" s="238">
        <v>1932.234999999999</v>
      </c>
      <c r="E7" s="239">
        <v>4.7933634973375931E-2</v>
      </c>
      <c r="F7" s="238">
        <v>1932.678999999999</v>
      </c>
      <c r="G7" s="239">
        <v>4.7959799786567003E-2</v>
      </c>
      <c r="H7" s="238">
        <v>1932.678999999999</v>
      </c>
      <c r="I7" s="248">
        <v>4.7959799786567003E-2</v>
      </c>
      <c r="J7" s="95"/>
      <c r="O7" s="60"/>
    </row>
    <row r="8" spans="1:15" x14ac:dyDescent="0.2">
      <c r="A8" s="209" t="s">
        <v>182</v>
      </c>
      <c r="B8" s="238">
        <v>545200.23100000003</v>
      </c>
      <c r="C8" s="239">
        <v>4.5422389765063645E-2</v>
      </c>
      <c r="D8" s="238">
        <v>432648.56200000003</v>
      </c>
      <c r="E8" s="239">
        <v>4.0087872742332206E-2</v>
      </c>
      <c r="F8" s="238">
        <v>303326.42799999996</v>
      </c>
      <c r="G8" s="239">
        <v>3.5485159961998435E-2</v>
      </c>
      <c r="H8" s="238">
        <v>1281175.2209999999</v>
      </c>
      <c r="I8" s="248">
        <v>4.0875463553469917E-2</v>
      </c>
      <c r="J8" s="95"/>
      <c r="O8" s="60"/>
    </row>
    <row r="9" spans="1:15" x14ac:dyDescent="0.2">
      <c r="A9" s="209" t="s">
        <v>183</v>
      </c>
      <c r="B9" s="238">
        <v>385057.25</v>
      </c>
      <c r="C9" s="240">
        <v>6.1169275240683954E-2</v>
      </c>
      <c r="D9" s="238">
        <v>301937.63899999997</v>
      </c>
      <c r="E9" s="240">
        <v>5.8053556333593555E-2</v>
      </c>
      <c r="F9" s="238">
        <v>196657.45299999998</v>
      </c>
      <c r="G9" s="240">
        <v>6.1279636482389425E-2</v>
      </c>
      <c r="H9" s="238">
        <v>883652.34199999995</v>
      </c>
      <c r="I9" s="249">
        <v>6.0091370667684718E-2</v>
      </c>
      <c r="J9" s="85"/>
      <c r="K9" s="87"/>
      <c r="L9" s="87" t="str">
        <f>+B5</f>
        <v>Duben</v>
      </c>
      <c r="M9" s="87" t="str">
        <f>+D5</f>
        <v>Květen</v>
      </c>
      <c r="N9" s="87" t="str">
        <f>+F5</f>
        <v>Červen</v>
      </c>
      <c r="O9" s="88"/>
    </row>
    <row r="10" spans="1:15" x14ac:dyDescent="0.2">
      <c r="A10" s="208" t="s">
        <v>41</v>
      </c>
      <c r="B10" s="241">
        <v>36901.279999999999</v>
      </c>
      <c r="C10" s="242">
        <v>6.054974031207444E-2</v>
      </c>
      <c r="D10" s="246">
        <v>26864.28</v>
      </c>
      <c r="E10" s="244">
        <v>4.7168496701511589E-2</v>
      </c>
      <c r="F10" s="246">
        <v>18536.47</v>
      </c>
      <c r="G10" s="244">
        <v>5.2907903607018178E-2</v>
      </c>
      <c r="H10" s="246">
        <v>82302.03</v>
      </c>
      <c r="I10" s="250">
        <v>5.3815757445116047E-2</v>
      </c>
      <c r="J10" s="85"/>
      <c r="K10" s="87" t="str">
        <f>+A10</f>
        <v>Biomasa</v>
      </c>
      <c r="L10" s="77">
        <f>+B10</f>
        <v>36901.279999999999</v>
      </c>
      <c r="M10" s="77">
        <f>+D10</f>
        <v>26864.28</v>
      </c>
      <c r="N10" s="77">
        <f>+F10</f>
        <v>18536.47</v>
      </c>
      <c r="O10" s="105"/>
    </row>
    <row r="11" spans="1:15" x14ac:dyDescent="0.2">
      <c r="A11" s="208" t="s">
        <v>40</v>
      </c>
      <c r="B11" s="241">
        <v>4671.8590000000004</v>
      </c>
      <c r="C11" s="243">
        <v>0.1065847986143558</v>
      </c>
      <c r="D11" s="247">
        <v>4980.3389999999999</v>
      </c>
      <c r="E11" s="245">
        <v>0.11852256119720771</v>
      </c>
      <c r="F11" s="247">
        <v>3751.04</v>
      </c>
      <c r="G11" s="244">
        <v>0.11714892721022314</v>
      </c>
      <c r="H11" s="247">
        <v>13403.238000000001</v>
      </c>
      <c r="I11" s="250">
        <v>0.11371019512867658</v>
      </c>
      <c r="J11" s="85"/>
      <c r="K11" s="87" t="str">
        <f t="shared" ref="K11:L25" si="0">+A11</f>
        <v>Bioplyn</v>
      </c>
      <c r="L11" s="77">
        <f t="shared" si="0"/>
        <v>4671.8590000000004</v>
      </c>
      <c r="M11" s="77">
        <f t="shared" ref="M11:M25" si="1">+D11</f>
        <v>4980.3389999999999</v>
      </c>
      <c r="N11" s="77">
        <f t="shared" ref="N11:N25" si="2">+F11</f>
        <v>3751.04</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250</v>
      </c>
      <c r="C13" s="243">
        <v>0.41568564853612139</v>
      </c>
      <c r="D13" s="247">
        <v>208</v>
      </c>
      <c r="E13" s="245">
        <v>0.42931388211205918</v>
      </c>
      <c r="F13" s="247">
        <v>13</v>
      </c>
      <c r="G13" s="244">
        <v>2.9699893994224513E-2</v>
      </c>
      <c r="H13" s="247">
        <v>471</v>
      </c>
      <c r="I13" s="250">
        <v>0.30913179253121836</v>
      </c>
      <c r="J13" s="85"/>
      <c r="K13" s="87" t="str">
        <f t="shared" si="0"/>
        <v>Elektrická energie</v>
      </c>
      <c r="L13" s="77">
        <f t="shared" si="0"/>
        <v>250</v>
      </c>
      <c r="M13" s="77">
        <f t="shared" si="1"/>
        <v>208</v>
      </c>
      <c r="N13" s="77">
        <f t="shared" si="2"/>
        <v>13</v>
      </c>
      <c r="O13" s="105"/>
    </row>
    <row r="14" spans="1:15" x14ac:dyDescent="0.2">
      <c r="A14" s="208" t="s">
        <v>65</v>
      </c>
      <c r="B14" s="241">
        <v>53</v>
      </c>
      <c r="C14" s="243">
        <v>5.6846214900143729E-2</v>
      </c>
      <c r="D14" s="247">
        <v>39</v>
      </c>
      <c r="E14" s="245">
        <v>3.8862427008390307E-2</v>
      </c>
      <c r="F14" s="247">
        <v>28</v>
      </c>
      <c r="G14" s="244">
        <v>2.5437664095645615E-2</v>
      </c>
      <c r="H14" s="247">
        <v>120</v>
      </c>
      <c r="I14" s="250">
        <v>3.9517751703379761E-2</v>
      </c>
      <c r="J14" s="85"/>
      <c r="K14" s="87" t="str">
        <f t="shared" si="0"/>
        <v>Energie prostředí (tepelné čerpadlo)</v>
      </c>
      <c r="L14" s="77">
        <f t="shared" si="0"/>
        <v>53</v>
      </c>
      <c r="M14" s="77">
        <f t="shared" si="1"/>
        <v>39</v>
      </c>
      <c r="N14" s="77">
        <f t="shared" si="2"/>
        <v>28</v>
      </c>
      <c r="O14" s="105"/>
    </row>
    <row r="15" spans="1:15" x14ac:dyDescent="0.2">
      <c r="A15" s="208" t="s">
        <v>66</v>
      </c>
      <c r="B15" s="241">
        <v>16</v>
      </c>
      <c r="C15" s="243">
        <v>0.22376370552696356</v>
      </c>
      <c r="D15" s="247">
        <v>9</v>
      </c>
      <c r="E15" s="245">
        <v>0.14468057743626017</v>
      </c>
      <c r="F15" s="247">
        <v>10</v>
      </c>
      <c r="G15" s="244">
        <v>0.17262511004850764</v>
      </c>
      <c r="H15" s="247">
        <v>35</v>
      </c>
      <c r="I15" s="250">
        <v>0.1826350586258538</v>
      </c>
      <c r="J15" s="85"/>
      <c r="K15" s="87" t="str">
        <f t="shared" si="0"/>
        <v>Energie Slunce (solární kolektor)</v>
      </c>
      <c r="L15" s="77">
        <f t="shared" si="0"/>
        <v>16</v>
      </c>
      <c r="M15" s="77">
        <f t="shared" si="1"/>
        <v>9</v>
      </c>
      <c r="N15" s="77">
        <f t="shared" si="2"/>
        <v>10</v>
      </c>
      <c r="O15" s="105"/>
    </row>
    <row r="16" spans="1:15" x14ac:dyDescent="0.2">
      <c r="A16" s="208" t="s">
        <v>38</v>
      </c>
      <c r="B16" s="241">
        <v>251</v>
      </c>
      <c r="C16" s="243">
        <v>9.1066433256214486E-5</v>
      </c>
      <c r="D16" s="247">
        <v>236</v>
      </c>
      <c r="E16" s="245">
        <v>1.0794400449225253E-4</v>
      </c>
      <c r="F16" s="247">
        <v>191</v>
      </c>
      <c r="G16" s="244">
        <v>1.5955283385300876E-4</v>
      </c>
      <c r="H16" s="247">
        <v>678</v>
      </c>
      <c r="I16" s="250">
        <v>1.1042985586586735E-4</v>
      </c>
      <c r="J16" s="85"/>
      <c r="K16" s="87" t="str">
        <f t="shared" si="0"/>
        <v>Hnědé uhlí</v>
      </c>
      <c r="L16" s="77">
        <f t="shared" si="0"/>
        <v>251</v>
      </c>
      <c r="M16" s="77">
        <f t="shared" si="1"/>
        <v>236</v>
      </c>
      <c r="N16" s="77">
        <f t="shared" si="2"/>
        <v>191</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6670.33</v>
      </c>
      <c r="C19" s="243">
        <v>9.0802154602663512E-2</v>
      </c>
      <c r="D19" s="247">
        <v>4900.47</v>
      </c>
      <c r="E19" s="245">
        <v>5.6878694707618915E-2</v>
      </c>
      <c r="F19" s="247">
        <v>2445.54</v>
      </c>
      <c r="G19" s="244">
        <v>3.1985768965658357E-2</v>
      </c>
      <c r="H19" s="247">
        <v>14016.34</v>
      </c>
      <c r="I19" s="250">
        <v>5.9372734565866316E-2</v>
      </c>
      <c r="J19" s="85"/>
      <c r="K19" s="87" t="str">
        <f t="shared" si="0"/>
        <v>Odpadní teplo</v>
      </c>
      <c r="L19" s="77">
        <f t="shared" si="0"/>
        <v>6670.33</v>
      </c>
      <c r="M19" s="77">
        <f t="shared" si="1"/>
        <v>4900.47</v>
      </c>
      <c r="N19" s="77">
        <f t="shared" si="2"/>
        <v>2445.54</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114495</v>
      </c>
      <c r="C21" s="243">
        <v>0.40496676370563317</v>
      </c>
      <c r="D21" s="247">
        <v>146618</v>
      </c>
      <c r="E21" s="245">
        <v>0.52651577372751879</v>
      </c>
      <c r="F21" s="247">
        <v>108827</v>
      </c>
      <c r="G21" s="244">
        <v>0.47023841085285839</v>
      </c>
      <c r="H21" s="247">
        <v>369940</v>
      </c>
      <c r="I21" s="250">
        <v>0.46672781606941244</v>
      </c>
      <c r="J21" s="85"/>
      <c r="K21" s="87" t="str">
        <f t="shared" si="0"/>
        <v>Ostatní pevná paliva</v>
      </c>
      <c r="L21" s="77">
        <f t="shared" si="0"/>
        <v>114495</v>
      </c>
      <c r="M21" s="77">
        <f t="shared" si="1"/>
        <v>146618</v>
      </c>
      <c r="N21" s="77">
        <f t="shared" si="2"/>
        <v>108827</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0</v>
      </c>
      <c r="C24" s="243">
        <v>0</v>
      </c>
      <c r="D24" s="247">
        <v>0</v>
      </c>
      <c r="E24" s="245">
        <v>0</v>
      </c>
      <c r="F24" s="247">
        <v>0</v>
      </c>
      <c r="G24" s="244">
        <v>0</v>
      </c>
      <c r="H24" s="247">
        <v>0</v>
      </c>
      <c r="I24" s="250">
        <v>0</v>
      </c>
      <c r="J24" s="85"/>
      <c r="K24" s="87" t="str">
        <f t="shared" si="0"/>
        <v>Topné oleje</v>
      </c>
      <c r="L24" s="77">
        <f t="shared" si="0"/>
        <v>0</v>
      </c>
      <c r="M24" s="77">
        <f t="shared" si="1"/>
        <v>0</v>
      </c>
      <c r="N24" s="77">
        <f t="shared" si="2"/>
        <v>0</v>
      </c>
      <c r="O24" s="105"/>
    </row>
    <row r="25" spans="1:18" x14ac:dyDescent="0.2">
      <c r="A25" s="208" t="s">
        <v>31</v>
      </c>
      <c r="B25" s="241">
        <v>221748.78100000002</v>
      </c>
      <c r="C25" s="242">
        <v>0.13799498845209007</v>
      </c>
      <c r="D25" s="246">
        <v>118082.54999999996</v>
      </c>
      <c r="E25" s="244">
        <v>9.2884945134061592E-2</v>
      </c>
      <c r="F25" s="246">
        <v>62855.402999999998</v>
      </c>
      <c r="G25" s="244">
        <v>7.3401637463159877E-2</v>
      </c>
      <c r="H25" s="246">
        <v>402686.734</v>
      </c>
      <c r="I25" s="250">
        <v>0.10782787688134086</v>
      </c>
      <c r="J25" s="85"/>
      <c r="K25" s="87" t="str">
        <f t="shared" si="0"/>
        <v>Zemní plyn</v>
      </c>
      <c r="L25" s="77">
        <f t="shared" si="0"/>
        <v>221748.78100000002</v>
      </c>
      <c r="M25" s="77">
        <f t="shared" si="1"/>
        <v>118082.54999999996</v>
      </c>
      <c r="N25" s="77">
        <f t="shared" si="2"/>
        <v>62855.402999999998</v>
      </c>
      <c r="O25" s="82"/>
    </row>
    <row r="26" spans="1:18" ht="13.5" customHeight="1" x14ac:dyDescent="0.2">
      <c r="A26" s="210" t="s">
        <v>184</v>
      </c>
      <c r="B26" s="238">
        <v>323630.23299999995</v>
      </c>
      <c r="C26" s="240">
        <v>5.6935820877395411E-2</v>
      </c>
      <c r="D26" s="238">
        <v>229085.74400000004</v>
      </c>
      <c r="E26" s="240">
        <v>5.0402670563466069E-2</v>
      </c>
      <c r="F26" s="238">
        <v>132071.022</v>
      </c>
      <c r="G26" s="240">
        <v>4.8558537600911333E-2</v>
      </c>
      <c r="H26" s="238">
        <v>684786.99899999995</v>
      </c>
      <c r="I26" s="249">
        <v>5.2883119967112119E-2</v>
      </c>
      <c r="J26" s="10"/>
      <c r="K26" s="87"/>
      <c r="L26" s="87" t="str">
        <f>+L9</f>
        <v>Duben</v>
      </c>
      <c r="M26" s="87" t="str">
        <f>+M9</f>
        <v>Květen</v>
      </c>
      <c r="N26" s="87" t="str">
        <f>+N9</f>
        <v>Červen</v>
      </c>
      <c r="O26" s="72"/>
      <c r="P26" s="99"/>
      <c r="Q26" s="99"/>
      <c r="R26" s="99"/>
    </row>
    <row r="27" spans="1:18" ht="12.75" customHeight="1" x14ac:dyDescent="0.2">
      <c r="A27" s="208" t="s">
        <v>26</v>
      </c>
      <c r="B27" s="241">
        <v>29625.985999999997</v>
      </c>
      <c r="C27" s="244">
        <v>1.9471543095951734E-2</v>
      </c>
      <c r="D27" s="246">
        <v>19983.98</v>
      </c>
      <c r="E27" s="244">
        <v>1.5038221015683712E-2</v>
      </c>
      <c r="F27" s="246">
        <v>14974.484</v>
      </c>
      <c r="G27" s="244">
        <v>1.3222265151351286E-2</v>
      </c>
      <c r="H27" s="246">
        <v>64584.45</v>
      </c>
      <c r="I27" s="250">
        <v>1.6215428242476411E-2</v>
      </c>
      <c r="J27" s="85"/>
      <c r="K27" s="87" t="str">
        <f>+A27</f>
        <v>Průmysl</v>
      </c>
      <c r="L27" s="77">
        <f t="shared" ref="L27:L34" si="3">+B27</f>
        <v>29625.985999999997</v>
      </c>
      <c r="M27" s="77">
        <f t="shared" ref="M27:M34" si="4">+D27</f>
        <v>19983.98</v>
      </c>
      <c r="N27" s="77">
        <f t="shared" ref="N27:N34" si="5">+F27</f>
        <v>14974.484</v>
      </c>
      <c r="O27" s="72"/>
      <c r="P27" s="105"/>
      <c r="Q27" s="105"/>
      <c r="R27" s="105"/>
    </row>
    <row r="28" spans="1:18" ht="12.75" customHeight="1" x14ac:dyDescent="0.2">
      <c r="A28" s="208" t="s">
        <v>0</v>
      </c>
      <c r="B28" s="241">
        <v>311.86</v>
      </c>
      <c r="C28" s="245">
        <v>1.5151381472121557E-3</v>
      </c>
      <c r="D28" s="247">
        <v>232.96</v>
      </c>
      <c r="E28" s="245">
        <v>1.504443513667607E-3</v>
      </c>
      <c r="F28" s="247">
        <v>163.66999999999999</v>
      </c>
      <c r="G28" s="244">
        <v>1.7978712466265882E-3</v>
      </c>
      <c r="H28" s="247">
        <v>708.49</v>
      </c>
      <c r="I28" s="250">
        <v>1.5684523093334457E-3</v>
      </c>
      <c r="J28" s="85"/>
      <c r="K28" s="87" t="str">
        <f t="shared" ref="K28:K34" si="6">+A28</f>
        <v>Energetika</v>
      </c>
      <c r="L28" s="77">
        <f t="shared" si="3"/>
        <v>311.86</v>
      </c>
      <c r="M28" s="77">
        <f t="shared" si="4"/>
        <v>232.96</v>
      </c>
      <c r="N28" s="77">
        <f t="shared" si="5"/>
        <v>163.66999999999999</v>
      </c>
      <c r="O28" s="72"/>
    </row>
    <row r="29" spans="1:18" ht="12.75" customHeight="1" x14ac:dyDescent="0.2">
      <c r="A29" s="208" t="s">
        <v>1</v>
      </c>
      <c r="B29" s="241">
        <v>38</v>
      </c>
      <c r="C29" s="245">
        <v>7.1945890782994888E-4</v>
      </c>
      <c r="D29" s="247">
        <v>17</v>
      </c>
      <c r="E29" s="245">
        <v>6.1357622578363518E-4</v>
      </c>
      <c r="F29" s="247">
        <v>3</v>
      </c>
      <c r="G29" s="244">
        <v>3.8410659111546089E-4</v>
      </c>
      <c r="H29" s="247">
        <v>58</v>
      </c>
      <c r="I29" s="250">
        <v>6.5659716796962343E-4</v>
      </c>
      <c r="J29" s="85"/>
      <c r="K29" s="87" t="str">
        <f t="shared" si="6"/>
        <v>Doprava</v>
      </c>
      <c r="L29" s="77">
        <f t="shared" si="3"/>
        <v>38</v>
      </c>
      <c r="M29" s="77">
        <f t="shared" si="4"/>
        <v>17</v>
      </c>
      <c r="N29" s="77">
        <f t="shared" si="5"/>
        <v>3</v>
      </c>
      <c r="O29" s="72"/>
    </row>
    <row r="30" spans="1:18" ht="12.75" customHeight="1" x14ac:dyDescent="0.2">
      <c r="A30" s="208" t="s">
        <v>2</v>
      </c>
      <c r="B30" s="241">
        <v>23</v>
      </c>
      <c r="C30" s="245">
        <v>1.1825632387260465E-3</v>
      </c>
      <c r="D30" s="247">
        <v>41</v>
      </c>
      <c r="E30" s="245">
        <v>3.4533228251246578E-3</v>
      </c>
      <c r="F30" s="247">
        <v>29</v>
      </c>
      <c r="G30" s="244">
        <v>3.3859221529794654E-3</v>
      </c>
      <c r="H30" s="247">
        <v>93</v>
      </c>
      <c r="I30" s="250">
        <v>2.3315998849242638E-3</v>
      </c>
      <c r="J30" s="85"/>
      <c r="K30" s="87" t="str">
        <f t="shared" si="6"/>
        <v>Stavebnictví</v>
      </c>
      <c r="L30" s="77">
        <f t="shared" si="3"/>
        <v>23</v>
      </c>
      <c r="M30" s="77">
        <f t="shared" si="4"/>
        <v>41</v>
      </c>
      <c r="N30" s="77">
        <f t="shared" si="5"/>
        <v>29</v>
      </c>
    </row>
    <row r="31" spans="1:18" x14ac:dyDescent="0.2">
      <c r="A31" s="208" t="s">
        <v>6</v>
      </c>
      <c r="B31" s="241">
        <v>2324.0230000000001</v>
      </c>
      <c r="C31" s="245">
        <v>8.0811507806456975E-2</v>
      </c>
      <c r="D31" s="247">
        <v>1848.867</v>
      </c>
      <c r="E31" s="245">
        <v>8.0009916923479182E-2</v>
      </c>
      <c r="F31" s="247">
        <v>1385.5470000000003</v>
      </c>
      <c r="G31" s="244">
        <v>8.0732481849646306E-2</v>
      </c>
      <c r="H31" s="247">
        <v>5558.4370000000008</v>
      </c>
      <c r="I31" s="250">
        <v>8.0523520508226601E-2</v>
      </c>
      <c r="J31" s="85"/>
      <c r="K31" s="87" t="str">
        <f t="shared" si="6"/>
        <v>Zemědělství a lesnictví</v>
      </c>
      <c r="L31" s="77">
        <f t="shared" si="3"/>
        <v>2324.0230000000001</v>
      </c>
      <c r="M31" s="77">
        <f t="shared" si="4"/>
        <v>1848.867</v>
      </c>
      <c r="N31" s="77">
        <f t="shared" si="5"/>
        <v>1385.5470000000003</v>
      </c>
    </row>
    <row r="32" spans="1:18" x14ac:dyDescent="0.2">
      <c r="A32" s="208" t="s">
        <v>25</v>
      </c>
      <c r="B32" s="241">
        <v>201742.14999999997</v>
      </c>
      <c r="C32" s="245">
        <v>8.0218420685686423E-2</v>
      </c>
      <c r="D32" s="247">
        <v>149193.90800000002</v>
      </c>
      <c r="E32" s="245">
        <v>7.4861978579881028E-2</v>
      </c>
      <c r="F32" s="247">
        <v>86188.849000000002</v>
      </c>
      <c r="G32" s="244">
        <v>8.772535553175119E-2</v>
      </c>
      <c r="H32" s="247">
        <v>437124.90699999995</v>
      </c>
      <c r="I32" s="250">
        <v>7.9617451989052498E-2</v>
      </c>
      <c r="J32" s="85"/>
      <c r="K32" s="87" t="str">
        <f t="shared" si="6"/>
        <v>Domácnosti</v>
      </c>
      <c r="L32" s="77">
        <f t="shared" si="3"/>
        <v>201742.14999999997</v>
      </c>
      <c r="M32" s="77">
        <f t="shared" si="4"/>
        <v>149193.90800000002</v>
      </c>
      <c r="N32" s="77">
        <f t="shared" si="5"/>
        <v>86188.849000000002</v>
      </c>
    </row>
    <row r="33" spans="1:14" x14ac:dyDescent="0.2">
      <c r="A33" s="208" t="s">
        <v>5</v>
      </c>
      <c r="B33" s="241">
        <v>49015.360999999997</v>
      </c>
      <c r="C33" s="245">
        <v>3.960552915230179E-2</v>
      </c>
      <c r="D33" s="247">
        <v>33552.502</v>
      </c>
      <c r="E33" s="245">
        <v>3.5725645500698996E-2</v>
      </c>
      <c r="F33" s="247">
        <v>18200.288</v>
      </c>
      <c r="G33" s="244">
        <v>4.0675135781288167E-2</v>
      </c>
      <c r="H33" s="247">
        <v>100768.151</v>
      </c>
      <c r="I33" s="250">
        <v>3.839934950636073E-2</v>
      </c>
      <c r="J33" s="85"/>
      <c r="K33" s="87" t="str">
        <f t="shared" si="6"/>
        <v>Obchod, služby, školství, zdravotnictví</v>
      </c>
      <c r="L33" s="77">
        <f t="shared" si="3"/>
        <v>49015.360999999997</v>
      </c>
      <c r="M33" s="77">
        <f t="shared" si="4"/>
        <v>33552.502</v>
      </c>
      <c r="N33" s="77">
        <f t="shared" si="5"/>
        <v>18200.288</v>
      </c>
    </row>
    <row r="34" spans="1:14" x14ac:dyDescent="0.2">
      <c r="A34" s="208" t="s">
        <v>3</v>
      </c>
      <c r="B34" s="241">
        <v>40549.852999999996</v>
      </c>
      <c r="C34" s="244">
        <v>0.39266761692897234</v>
      </c>
      <c r="D34" s="246">
        <v>24215.526999999998</v>
      </c>
      <c r="E34" s="244">
        <v>0.36356361700857565</v>
      </c>
      <c r="F34" s="246">
        <v>11126.183999999999</v>
      </c>
      <c r="G34" s="244">
        <v>0.3392331877382555</v>
      </c>
      <c r="H34" s="246">
        <v>75891.563999999984</v>
      </c>
      <c r="I34" s="250">
        <v>0.37445566892489346</v>
      </c>
      <c r="J34" s="85"/>
      <c r="K34" s="87" t="str">
        <f t="shared" si="6"/>
        <v>Ostatní</v>
      </c>
      <c r="L34" s="77">
        <f t="shared" si="3"/>
        <v>40549.852999999996</v>
      </c>
      <c r="M34" s="77">
        <f t="shared" si="4"/>
        <v>24215.526999999998</v>
      </c>
      <c r="N34" s="77">
        <f t="shared" si="5"/>
        <v>11126.183999999999</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4.7959799786567003E-2</v>
      </c>
    </row>
    <row r="40" spans="1:14" x14ac:dyDescent="0.2">
      <c r="B40" s="99"/>
      <c r="C40" s="99"/>
      <c r="D40" s="99"/>
      <c r="L40" s="93" t="s">
        <v>63</v>
      </c>
      <c r="M40" s="97">
        <v>4.0875463553469917E-2</v>
      </c>
    </row>
    <row r="41" spans="1:14" x14ac:dyDescent="0.2">
      <c r="B41" s="72"/>
      <c r="C41" s="72"/>
      <c r="D41" s="72"/>
      <c r="L41" s="93" t="s">
        <v>125</v>
      </c>
      <c r="M41" s="97">
        <v>6.0091370667684718E-2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{3DEBDB0F-FA8E-470B-8442-800A885C4329}</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DEBDB0F-FA8E-470B-8442-800A885C4329}">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O17" sqref="O17"/>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143</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2869.4019999999996</v>
      </c>
      <c r="C7" s="239">
        <v>7.115782925225296E-2</v>
      </c>
      <c r="D7" s="238">
        <v>2869.4029999999998</v>
      </c>
      <c r="E7" s="239">
        <v>7.1182292005635903E-2</v>
      </c>
      <c r="F7" s="238">
        <v>2869.4019999999996</v>
      </c>
      <c r="G7" s="239">
        <v>7.1204760556292573E-2</v>
      </c>
      <c r="H7" s="238">
        <v>2869.4019999999996</v>
      </c>
      <c r="I7" s="248">
        <v>7.1204760556292573E-2</v>
      </c>
      <c r="J7" s="95"/>
      <c r="O7" s="60"/>
    </row>
    <row r="8" spans="1:15" x14ac:dyDescent="0.2">
      <c r="A8" s="209" t="s">
        <v>182</v>
      </c>
      <c r="B8" s="238">
        <v>1345020.8860000004</v>
      </c>
      <c r="C8" s="239">
        <v>0.11205802832105412</v>
      </c>
      <c r="D8" s="238">
        <v>1343234.9</v>
      </c>
      <c r="E8" s="239">
        <v>0.1244599762110369</v>
      </c>
      <c r="F8" s="238">
        <v>1130491.5499999998</v>
      </c>
      <c r="G8" s="239">
        <v>0.13225248374150092</v>
      </c>
      <c r="H8" s="238">
        <v>3818747.3360000001</v>
      </c>
      <c r="I8" s="248">
        <v>0.12183584649002382</v>
      </c>
      <c r="J8" s="95"/>
      <c r="O8" s="60"/>
    </row>
    <row r="9" spans="1:15" x14ac:dyDescent="0.2">
      <c r="A9" s="209" t="s">
        <v>183</v>
      </c>
      <c r="B9" s="238">
        <v>238961.97499999998</v>
      </c>
      <c r="C9" s="240">
        <v>3.7960928721202984E-2</v>
      </c>
      <c r="D9" s="238">
        <v>202107.98</v>
      </c>
      <c r="E9" s="240">
        <v>3.8859305654167883E-2</v>
      </c>
      <c r="F9" s="238">
        <v>111283.329</v>
      </c>
      <c r="G9" s="240">
        <v>3.4676549724612496E-2</v>
      </c>
      <c r="H9" s="238">
        <v>552353.28399999999</v>
      </c>
      <c r="I9" s="249">
        <v>3.7561905684800334E-2</v>
      </c>
      <c r="J9" s="85"/>
      <c r="K9" s="87"/>
      <c r="L9" s="87" t="str">
        <f>+B5</f>
        <v>Duben</v>
      </c>
      <c r="M9" s="87" t="str">
        <f>+D5</f>
        <v>Květen</v>
      </c>
      <c r="N9" s="87" t="str">
        <f>+F5</f>
        <v>Červen</v>
      </c>
      <c r="O9" s="88"/>
    </row>
    <row r="10" spans="1:15" x14ac:dyDescent="0.2">
      <c r="A10" s="208" t="s">
        <v>41</v>
      </c>
      <c r="B10" s="241">
        <v>30610.780000000002</v>
      </c>
      <c r="C10" s="242">
        <v>5.0227926504176609E-2</v>
      </c>
      <c r="D10" s="246">
        <v>24855.064999999999</v>
      </c>
      <c r="E10" s="244">
        <v>4.3640702504156303E-2</v>
      </c>
      <c r="F10" s="246">
        <v>14683.190999999999</v>
      </c>
      <c r="G10" s="244">
        <v>4.1909643749399789E-2</v>
      </c>
      <c r="H10" s="246">
        <v>70149.035999999993</v>
      </c>
      <c r="I10" s="250">
        <v>4.5869142065933413E-2</v>
      </c>
      <c r="J10" s="85"/>
      <c r="K10" s="87" t="str">
        <f>+A10</f>
        <v>Biomasa</v>
      </c>
      <c r="L10" s="77">
        <f>+B10</f>
        <v>30610.780000000002</v>
      </c>
      <c r="M10" s="77">
        <f>+D10</f>
        <v>24855.064999999999</v>
      </c>
      <c r="N10" s="77">
        <f>+F10</f>
        <v>14683.190999999999</v>
      </c>
      <c r="O10" s="105"/>
    </row>
    <row r="11" spans="1:15" x14ac:dyDescent="0.2">
      <c r="A11" s="208" t="s">
        <v>40</v>
      </c>
      <c r="B11" s="241">
        <v>601</v>
      </c>
      <c r="C11" s="243">
        <v>1.3711343593038194E-2</v>
      </c>
      <c r="D11" s="247">
        <v>598</v>
      </c>
      <c r="E11" s="245">
        <v>1.4231258473756548E-2</v>
      </c>
      <c r="F11" s="247">
        <v>487</v>
      </c>
      <c r="G11" s="244">
        <v>1.5209522572774132E-2</v>
      </c>
      <c r="H11" s="247">
        <v>1686</v>
      </c>
      <c r="I11" s="250">
        <v>1.4303662218558584E-2</v>
      </c>
      <c r="J11" s="85"/>
      <c r="K11" s="87" t="str">
        <f t="shared" ref="K11:L25" si="0">+A11</f>
        <v>Bioplyn</v>
      </c>
      <c r="L11" s="77">
        <f t="shared" si="0"/>
        <v>601</v>
      </c>
      <c r="M11" s="77">
        <f t="shared" ref="M11:M25" si="1">+D11</f>
        <v>598</v>
      </c>
      <c r="N11" s="77">
        <f t="shared" ref="N11:N25" si="2">+F11</f>
        <v>487</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0</v>
      </c>
      <c r="E13" s="245">
        <v>0</v>
      </c>
      <c r="F13" s="247">
        <v>3.6539999999999999</v>
      </c>
      <c r="G13" s="244">
        <v>8.3479548196074126E-3</v>
      </c>
      <c r="H13" s="247">
        <v>3.6539999999999999</v>
      </c>
      <c r="I13" s="250">
        <v>2.3982326325033376E-3</v>
      </c>
      <c r="J13" s="85"/>
      <c r="K13" s="87" t="str">
        <f t="shared" si="0"/>
        <v>Elektrická energie</v>
      </c>
      <c r="L13" s="77">
        <f t="shared" si="0"/>
        <v>0</v>
      </c>
      <c r="M13" s="77">
        <f t="shared" si="1"/>
        <v>0</v>
      </c>
      <c r="N13" s="77">
        <f t="shared" si="2"/>
        <v>3.6539999999999999</v>
      </c>
      <c r="O13" s="105"/>
    </row>
    <row r="14" spans="1:15" x14ac:dyDescent="0.2">
      <c r="A14" s="208" t="s">
        <v>65</v>
      </c>
      <c r="B14" s="241">
        <v>432.34</v>
      </c>
      <c r="C14" s="243">
        <v>0.46371495377222904</v>
      </c>
      <c r="D14" s="247">
        <v>445.54</v>
      </c>
      <c r="E14" s="245">
        <v>0.44396835203380042</v>
      </c>
      <c r="F14" s="247">
        <v>311.73</v>
      </c>
      <c r="G14" s="244">
        <v>0.28320296530484318</v>
      </c>
      <c r="H14" s="247">
        <v>1189.6100000000001</v>
      </c>
      <c r="I14" s="250">
        <v>0.39175593836548001</v>
      </c>
      <c r="J14" s="85"/>
      <c r="K14" s="87" t="str">
        <f t="shared" si="0"/>
        <v>Energie prostředí (tepelné čerpadlo)</v>
      </c>
      <c r="L14" s="77">
        <f t="shared" si="0"/>
        <v>432.34</v>
      </c>
      <c r="M14" s="77">
        <f t="shared" si="1"/>
        <v>445.54</v>
      </c>
      <c r="N14" s="77">
        <f t="shared" si="2"/>
        <v>311.73</v>
      </c>
      <c r="O14" s="105"/>
    </row>
    <row r="15" spans="1:15" x14ac:dyDescent="0.2">
      <c r="A15" s="208" t="s">
        <v>66</v>
      </c>
      <c r="B15" s="241">
        <v>19.103999999999999</v>
      </c>
      <c r="C15" s="243">
        <v>0.26717386439919449</v>
      </c>
      <c r="D15" s="247">
        <v>23.305999999999997</v>
      </c>
      <c r="E15" s="245">
        <v>0.37465839308105325</v>
      </c>
      <c r="F15" s="247">
        <v>18.329000000000001</v>
      </c>
      <c r="G15" s="244">
        <v>0.31640456420790969</v>
      </c>
      <c r="H15" s="247">
        <v>60.738999999999997</v>
      </c>
      <c r="I15" s="250">
        <v>0.31694488073930671</v>
      </c>
      <c r="J15" s="85"/>
      <c r="K15" s="87" t="str">
        <f t="shared" si="0"/>
        <v>Energie Slunce (solární kolektor)</v>
      </c>
      <c r="L15" s="77">
        <f t="shared" si="0"/>
        <v>19.103999999999999</v>
      </c>
      <c r="M15" s="77">
        <f t="shared" si="1"/>
        <v>23.305999999999997</v>
      </c>
      <c r="N15" s="77">
        <f t="shared" si="2"/>
        <v>18.329000000000001</v>
      </c>
      <c r="O15" s="105"/>
    </row>
    <row r="16" spans="1:15" x14ac:dyDescent="0.2">
      <c r="A16" s="208" t="s">
        <v>38</v>
      </c>
      <c r="B16" s="241">
        <v>108166.973</v>
      </c>
      <c r="C16" s="243">
        <v>3.9244543534785875E-2</v>
      </c>
      <c r="D16" s="247">
        <v>97164.613000000012</v>
      </c>
      <c r="E16" s="245">
        <v>4.4442107721016866E-2</v>
      </c>
      <c r="F16" s="247">
        <v>50631.32</v>
      </c>
      <c r="G16" s="244">
        <v>4.2295133967112666E-2</v>
      </c>
      <c r="H16" s="247">
        <v>255962.90600000002</v>
      </c>
      <c r="I16" s="250">
        <v>4.1690187045115866E-2</v>
      </c>
      <c r="J16" s="85"/>
      <c r="K16" s="87" t="str">
        <f t="shared" si="0"/>
        <v>Hnědé uhlí</v>
      </c>
      <c r="L16" s="77">
        <f t="shared" si="0"/>
        <v>108166.973</v>
      </c>
      <c r="M16" s="77">
        <f t="shared" si="1"/>
        <v>97164.613000000012</v>
      </c>
      <c r="N16" s="77">
        <f t="shared" si="2"/>
        <v>50631.32</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65.010000000000005</v>
      </c>
      <c r="G19" s="244">
        <v>8.502804454056977E-4</v>
      </c>
      <c r="H19" s="247">
        <v>65.010000000000005</v>
      </c>
      <c r="I19" s="250">
        <v>2.7538012591924637E-4</v>
      </c>
      <c r="J19" s="85"/>
      <c r="K19" s="87" t="str">
        <f t="shared" si="0"/>
        <v>Odpadní teplo</v>
      </c>
      <c r="L19" s="77">
        <f t="shared" si="0"/>
        <v>0</v>
      </c>
      <c r="M19" s="77">
        <f t="shared" si="1"/>
        <v>0</v>
      </c>
      <c r="N19" s="77">
        <f t="shared" si="2"/>
        <v>65.010000000000005</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8" x14ac:dyDescent="0.2">
      <c r="A22" s="208" t="s">
        <v>33</v>
      </c>
      <c r="B22" s="241">
        <v>16488.030000000002</v>
      </c>
      <c r="C22" s="243">
        <v>7.7100559250189632E-2</v>
      </c>
      <c r="D22" s="247">
        <v>11523.19</v>
      </c>
      <c r="E22" s="245">
        <v>5.3332241682664414E-2</v>
      </c>
      <c r="F22" s="247">
        <v>4220.8599999999997</v>
      </c>
      <c r="G22" s="244">
        <v>2.3653352228847322E-2</v>
      </c>
      <c r="H22" s="247">
        <v>32232.080000000002</v>
      </c>
      <c r="I22" s="250">
        <v>5.2981761752658105E-2</v>
      </c>
      <c r="J22" s="85"/>
      <c r="K22" s="87" t="str">
        <f t="shared" si="0"/>
        <v>Ostatní plyny</v>
      </c>
      <c r="L22" s="77">
        <f t="shared" si="0"/>
        <v>16488.030000000002</v>
      </c>
      <c r="M22" s="77">
        <f t="shared" si="1"/>
        <v>11523.19</v>
      </c>
      <c r="N22" s="77">
        <f t="shared" si="2"/>
        <v>4220.8599999999997</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0</v>
      </c>
      <c r="C24" s="243">
        <v>0</v>
      </c>
      <c r="D24" s="247">
        <v>0</v>
      </c>
      <c r="E24" s="245">
        <v>0</v>
      </c>
      <c r="F24" s="247">
        <v>0</v>
      </c>
      <c r="G24" s="244">
        <v>0</v>
      </c>
      <c r="H24" s="247">
        <v>0</v>
      </c>
      <c r="I24" s="250">
        <v>0</v>
      </c>
      <c r="J24" s="85"/>
      <c r="K24" s="87" t="str">
        <f t="shared" si="0"/>
        <v>Topné oleje</v>
      </c>
      <c r="L24" s="77">
        <f t="shared" si="0"/>
        <v>0</v>
      </c>
      <c r="M24" s="77">
        <f t="shared" si="1"/>
        <v>0</v>
      </c>
      <c r="N24" s="77">
        <f t="shared" si="2"/>
        <v>0</v>
      </c>
      <c r="O24" s="105"/>
    </row>
    <row r="25" spans="1:18" x14ac:dyDescent="0.2">
      <c r="A25" s="208" t="s">
        <v>31</v>
      </c>
      <c r="B25" s="241">
        <v>82643.747999999992</v>
      </c>
      <c r="C25" s="242">
        <v>5.1429473476552905E-2</v>
      </c>
      <c r="D25" s="246">
        <v>67498.266000000003</v>
      </c>
      <c r="E25" s="244">
        <v>5.3094828440394433E-2</v>
      </c>
      <c r="F25" s="246">
        <v>40862.235000000001</v>
      </c>
      <c r="G25" s="244">
        <v>4.7718331539524816E-2</v>
      </c>
      <c r="H25" s="246">
        <v>191004.24900000001</v>
      </c>
      <c r="I25" s="250">
        <v>5.1145421256874518E-2</v>
      </c>
      <c r="J25" s="85"/>
      <c r="K25" s="87" t="str">
        <f t="shared" si="0"/>
        <v>Zemní plyn</v>
      </c>
      <c r="L25" s="77">
        <f t="shared" si="0"/>
        <v>82643.747999999992</v>
      </c>
      <c r="M25" s="77">
        <f t="shared" si="1"/>
        <v>67498.266000000003</v>
      </c>
      <c r="N25" s="77">
        <f t="shared" si="2"/>
        <v>40862.235000000001</v>
      </c>
      <c r="O25" s="82"/>
    </row>
    <row r="26" spans="1:18" ht="13.5" customHeight="1" x14ac:dyDescent="0.2">
      <c r="A26" s="210" t="s">
        <v>184</v>
      </c>
      <c r="B26" s="238">
        <v>216318.12199999997</v>
      </c>
      <c r="C26" s="240">
        <v>3.8056549082441778E-2</v>
      </c>
      <c r="D26" s="238">
        <v>170131.92200000002</v>
      </c>
      <c r="E26" s="240">
        <v>3.7431850045174811E-2</v>
      </c>
      <c r="F26" s="238">
        <v>79220.900999999998</v>
      </c>
      <c r="G26" s="240">
        <v>2.9127139638448277E-2</v>
      </c>
      <c r="H26" s="238">
        <v>465670.94500000001</v>
      </c>
      <c r="I26" s="249">
        <v>3.5961740637008605E-2</v>
      </c>
      <c r="J26" s="10"/>
      <c r="K26" s="87"/>
      <c r="L26" s="87" t="str">
        <f>+L9</f>
        <v>Duben</v>
      </c>
      <c r="M26" s="87" t="str">
        <f>+M9</f>
        <v>Květen</v>
      </c>
      <c r="N26" s="87" t="str">
        <f>+N9</f>
        <v>Červen</v>
      </c>
      <c r="O26" s="72"/>
      <c r="P26" s="99"/>
      <c r="Q26" s="99"/>
      <c r="R26" s="99"/>
    </row>
    <row r="27" spans="1:18" ht="12.75" customHeight="1" x14ac:dyDescent="0.2">
      <c r="A27" s="208" t="s">
        <v>26</v>
      </c>
      <c r="B27" s="241">
        <v>12485.238000000001</v>
      </c>
      <c r="C27" s="244">
        <v>8.2058652758498669E-3</v>
      </c>
      <c r="D27" s="246">
        <v>8578.5580000000009</v>
      </c>
      <c r="E27" s="244">
        <v>6.455483402198244E-3</v>
      </c>
      <c r="F27" s="246">
        <v>4823.5659999999998</v>
      </c>
      <c r="G27" s="244">
        <v>4.2591429946462868E-3</v>
      </c>
      <c r="H27" s="246">
        <v>25887.362000000001</v>
      </c>
      <c r="I27" s="250">
        <v>6.4996243042715479E-3</v>
      </c>
      <c r="J27" s="85"/>
      <c r="K27" s="87" t="str">
        <f>+A27</f>
        <v>Průmysl</v>
      </c>
      <c r="L27" s="77">
        <f t="shared" ref="L27:L34" si="3">+B27</f>
        <v>12485.238000000001</v>
      </c>
      <c r="M27" s="77">
        <f t="shared" ref="M27:M34" si="4">+D27</f>
        <v>8578.5580000000009</v>
      </c>
      <c r="N27" s="77">
        <f t="shared" ref="N27:N34" si="5">+F27</f>
        <v>4823.5659999999998</v>
      </c>
      <c r="O27" s="72"/>
      <c r="P27" s="105"/>
      <c r="Q27" s="105"/>
      <c r="R27" s="105"/>
    </row>
    <row r="28" spans="1:18" ht="12.75" customHeight="1" x14ac:dyDescent="0.2">
      <c r="A28" s="208" t="s">
        <v>0</v>
      </c>
      <c r="B28" s="241">
        <v>25742.949999999997</v>
      </c>
      <c r="C28" s="245">
        <v>0.12506934382984403</v>
      </c>
      <c r="D28" s="247">
        <v>21626.38</v>
      </c>
      <c r="E28" s="245">
        <v>0.13966203260263935</v>
      </c>
      <c r="F28" s="247">
        <v>3145.04</v>
      </c>
      <c r="G28" s="244">
        <v>3.4547424607383671E-2</v>
      </c>
      <c r="H28" s="247">
        <v>50514.37</v>
      </c>
      <c r="I28" s="250">
        <v>0.11182850891476823</v>
      </c>
      <c r="J28" s="85"/>
      <c r="K28" s="87" t="str">
        <f t="shared" ref="K28:K34" si="6">+A28</f>
        <v>Energetika</v>
      </c>
      <c r="L28" s="77">
        <f t="shared" si="3"/>
        <v>25742.949999999997</v>
      </c>
      <c r="M28" s="77">
        <f t="shared" si="4"/>
        <v>21626.38</v>
      </c>
      <c r="N28" s="77">
        <f t="shared" si="5"/>
        <v>3145.04</v>
      </c>
      <c r="O28" s="72"/>
    </row>
    <row r="29" spans="1:18" ht="12.75" customHeight="1" x14ac:dyDescent="0.2">
      <c r="A29" s="208" t="s">
        <v>1</v>
      </c>
      <c r="B29" s="241">
        <v>1051.5740000000001</v>
      </c>
      <c r="C29" s="245">
        <v>1.9909586356378177E-2</v>
      </c>
      <c r="D29" s="247">
        <v>773.04200000000003</v>
      </c>
      <c r="E29" s="245">
        <v>2.7901187807778408E-2</v>
      </c>
      <c r="F29" s="247">
        <v>300.22999999999996</v>
      </c>
      <c r="G29" s="244">
        <v>3.8440107283531602E-2</v>
      </c>
      <c r="H29" s="247">
        <v>2124.846</v>
      </c>
      <c r="I29" s="250">
        <v>2.4054618378820385E-2</v>
      </c>
      <c r="J29" s="85"/>
      <c r="K29" s="87" t="str">
        <f t="shared" si="6"/>
        <v>Doprava</v>
      </c>
      <c r="L29" s="77">
        <f t="shared" si="3"/>
        <v>1051.5740000000001</v>
      </c>
      <c r="M29" s="77">
        <f t="shared" si="4"/>
        <v>773.04200000000003</v>
      </c>
      <c r="N29" s="77">
        <f t="shared" si="5"/>
        <v>300.22999999999996</v>
      </c>
      <c r="O29" s="72"/>
    </row>
    <row r="30" spans="1:18" ht="12.75" customHeight="1" x14ac:dyDescent="0.2">
      <c r="A30" s="208" t="s">
        <v>2</v>
      </c>
      <c r="B30" s="241">
        <v>1179.6579999999999</v>
      </c>
      <c r="C30" s="245">
        <v>6.0653051524743061E-2</v>
      </c>
      <c r="D30" s="247">
        <v>826.38699999999994</v>
      </c>
      <c r="E30" s="245">
        <v>6.960441681673879E-2</v>
      </c>
      <c r="F30" s="247">
        <v>296.08199999999999</v>
      </c>
      <c r="G30" s="244">
        <v>3.4569331134429858E-2</v>
      </c>
      <c r="H30" s="247">
        <v>2302.127</v>
      </c>
      <c r="I30" s="250">
        <v>5.7716548906247743E-2</v>
      </c>
      <c r="J30" s="85"/>
      <c r="K30" s="87" t="str">
        <f t="shared" si="6"/>
        <v>Stavebnictví</v>
      </c>
      <c r="L30" s="77">
        <f t="shared" si="3"/>
        <v>1179.6579999999999</v>
      </c>
      <c r="M30" s="77">
        <f t="shared" si="4"/>
        <v>826.38699999999994</v>
      </c>
      <c r="N30" s="77">
        <f t="shared" si="5"/>
        <v>296.08199999999999</v>
      </c>
    </row>
    <row r="31" spans="1:18" x14ac:dyDescent="0.2">
      <c r="A31" s="208" t="s">
        <v>6</v>
      </c>
      <c r="B31" s="241">
        <v>583.9</v>
      </c>
      <c r="C31" s="245">
        <v>2.0303516534987059E-2</v>
      </c>
      <c r="D31" s="247">
        <v>597.26</v>
      </c>
      <c r="E31" s="245">
        <v>2.5846490300122819E-2</v>
      </c>
      <c r="F31" s="247">
        <v>499.87</v>
      </c>
      <c r="G31" s="244">
        <v>2.9126219249280386E-2</v>
      </c>
      <c r="H31" s="247">
        <v>1681.0299999999997</v>
      </c>
      <c r="I31" s="250">
        <v>2.4352610937201251E-2</v>
      </c>
      <c r="J31" s="85"/>
      <c r="K31" s="87" t="str">
        <f t="shared" si="6"/>
        <v>Zemědělství a lesnictví</v>
      </c>
      <c r="L31" s="77">
        <f t="shared" si="3"/>
        <v>583.9</v>
      </c>
      <c r="M31" s="77">
        <f t="shared" si="4"/>
        <v>597.26</v>
      </c>
      <c r="N31" s="77">
        <f t="shared" si="5"/>
        <v>499.87</v>
      </c>
    </row>
    <row r="32" spans="1:18" x14ac:dyDescent="0.2">
      <c r="A32" s="208" t="s">
        <v>25</v>
      </c>
      <c r="B32" s="241">
        <v>123701.129</v>
      </c>
      <c r="C32" s="245">
        <v>4.9187089586466524E-2</v>
      </c>
      <c r="D32" s="247">
        <v>98565.31700000001</v>
      </c>
      <c r="E32" s="245">
        <v>4.945774763117796E-2</v>
      </c>
      <c r="F32" s="247">
        <v>48966.546999999999</v>
      </c>
      <c r="G32" s="244">
        <v>4.9839483814631345E-2</v>
      </c>
      <c r="H32" s="247">
        <v>271232.99300000002</v>
      </c>
      <c r="I32" s="250">
        <v>4.9402080394436353E-2</v>
      </c>
      <c r="J32" s="85"/>
      <c r="K32" s="87" t="str">
        <f t="shared" si="6"/>
        <v>Domácnosti</v>
      </c>
      <c r="L32" s="77">
        <f t="shared" si="3"/>
        <v>123701.129</v>
      </c>
      <c r="M32" s="77">
        <f t="shared" si="4"/>
        <v>98565.31700000001</v>
      </c>
      <c r="N32" s="77">
        <f t="shared" si="5"/>
        <v>48966.546999999999</v>
      </c>
    </row>
    <row r="33" spans="1:14" x14ac:dyDescent="0.2">
      <c r="A33" s="208" t="s">
        <v>5</v>
      </c>
      <c r="B33" s="241">
        <v>41012.101999999999</v>
      </c>
      <c r="C33" s="245">
        <v>3.3138713420027131E-2</v>
      </c>
      <c r="D33" s="247">
        <v>31510.613999999998</v>
      </c>
      <c r="E33" s="245">
        <v>3.3551507582753819E-2</v>
      </c>
      <c r="F33" s="247">
        <v>17312.688000000002</v>
      </c>
      <c r="G33" s="244">
        <v>3.8691472087643793E-2</v>
      </c>
      <c r="H33" s="247">
        <v>89835.40400000001</v>
      </c>
      <c r="I33" s="250">
        <v>3.4233247727658685E-2</v>
      </c>
      <c r="J33" s="85"/>
      <c r="K33" s="87" t="str">
        <f t="shared" si="6"/>
        <v>Obchod, služby, školství, zdravotnictví</v>
      </c>
      <c r="L33" s="77">
        <f t="shared" si="3"/>
        <v>41012.101999999999</v>
      </c>
      <c r="M33" s="77">
        <f t="shared" si="4"/>
        <v>31510.613999999998</v>
      </c>
      <c r="N33" s="77">
        <f t="shared" si="5"/>
        <v>17312.688000000002</v>
      </c>
    </row>
    <row r="34" spans="1:14" x14ac:dyDescent="0.2">
      <c r="A34" s="208" t="s">
        <v>3</v>
      </c>
      <c r="B34" s="241">
        <v>10561.571</v>
      </c>
      <c r="C34" s="244">
        <v>0.10227378421313003</v>
      </c>
      <c r="D34" s="246">
        <v>7654.3639999999996</v>
      </c>
      <c r="E34" s="244">
        <v>0.11491999582500224</v>
      </c>
      <c r="F34" s="246">
        <v>3876.8779999999997</v>
      </c>
      <c r="G34" s="244">
        <v>0.11820455983941236</v>
      </c>
      <c r="H34" s="246">
        <v>22092.812999999998</v>
      </c>
      <c r="I34" s="250">
        <v>0.1090078874952107</v>
      </c>
      <c r="J34" s="85"/>
      <c r="K34" s="87" t="str">
        <f t="shared" si="6"/>
        <v>Ostatní</v>
      </c>
      <c r="L34" s="77">
        <f t="shared" si="3"/>
        <v>10561.571</v>
      </c>
      <c r="M34" s="77">
        <f t="shared" si="4"/>
        <v>7654.3639999999996</v>
      </c>
      <c r="N34" s="77">
        <f t="shared" si="5"/>
        <v>3876.8779999999997</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7.1204760556292573E-2</v>
      </c>
    </row>
    <row r="40" spans="1:14" x14ac:dyDescent="0.2">
      <c r="B40" s="99"/>
      <c r="C40" s="99"/>
      <c r="D40" s="99"/>
      <c r="L40" s="93" t="s">
        <v>63</v>
      </c>
      <c r="M40" s="97">
        <v>0.12183584649002382</v>
      </c>
    </row>
    <row r="41" spans="1:14" x14ac:dyDescent="0.2">
      <c r="B41" s="72"/>
      <c r="C41" s="72"/>
      <c r="D41" s="72"/>
      <c r="L41" s="93" t="s">
        <v>125</v>
      </c>
      <c r="M41" s="97">
        <v>3.7561905684800334E-2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{4C143600-BB62-4F60-8701-D3B17794FEB2}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4C143600-BB62-4F60-8701-D3B17794FEB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137</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604.63800000000037</v>
      </c>
      <c r="C7" s="239">
        <v>1.4994318524704368E-2</v>
      </c>
      <c r="D7" s="238">
        <v>604.5930000000003</v>
      </c>
      <c r="E7" s="239">
        <v>1.4998351737474118E-2</v>
      </c>
      <c r="F7" s="238">
        <v>604.21700000000033</v>
      </c>
      <c r="G7" s="239">
        <v>1.4993760654324999E-2</v>
      </c>
      <c r="H7" s="238">
        <v>604.21700000000033</v>
      </c>
      <c r="I7" s="248">
        <v>1.4993760654324999E-2</v>
      </c>
      <c r="J7" s="95"/>
      <c r="O7" s="60"/>
    </row>
    <row r="8" spans="1:15" x14ac:dyDescent="0.2">
      <c r="A8" s="209" t="s">
        <v>182</v>
      </c>
      <c r="B8" s="238">
        <v>247135.47499999992</v>
      </c>
      <c r="C8" s="239">
        <v>2.0589653547348073E-2</v>
      </c>
      <c r="D8" s="238">
        <v>229984.26800000004</v>
      </c>
      <c r="E8" s="239">
        <v>2.1309628363730532E-2</v>
      </c>
      <c r="F8" s="238">
        <v>169338.4990000001</v>
      </c>
      <c r="G8" s="239">
        <v>1.9810353368680807E-2</v>
      </c>
      <c r="H8" s="238">
        <v>646458.24200000009</v>
      </c>
      <c r="I8" s="248">
        <v>2.0625032295805885E-2</v>
      </c>
      <c r="J8" s="95"/>
      <c r="O8" s="60"/>
    </row>
    <row r="9" spans="1:15" x14ac:dyDescent="0.2">
      <c r="A9" s="209" t="s">
        <v>183</v>
      </c>
      <c r="B9" s="238">
        <v>102151.74600000001</v>
      </c>
      <c r="C9" s="240">
        <v>1.6227582437132234E-2</v>
      </c>
      <c r="D9" s="238">
        <v>80795.286999999997</v>
      </c>
      <c r="E9" s="240">
        <v>1.5534511566288557E-2</v>
      </c>
      <c r="F9" s="238">
        <v>45567.808999999994</v>
      </c>
      <c r="G9" s="240">
        <v>1.4199201343357951E-2</v>
      </c>
      <c r="H9" s="238">
        <v>228514.842</v>
      </c>
      <c r="I9" s="249">
        <v>1.553978801505786E-2</v>
      </c>
      <c r="J9" s="85"/>
      <c r="K9" s="87"/>
      <c r="L9" s="87" t="str">
        <f>+B5</f>
        <v>Duben</v>
      </c>
      <c r="M9" s="87" t="str">
        <f>+D5</f>
        <v>Květen</v>
      </c>
      <c r="N9" s="87" t="str">
        <f>+F5</f>
        <v>Červen</v>
      </c>
      <c r="O9" s="88"/>
    </row>
    <row r="10" spans="1:15" x14ac:dyDescent="0.2">
      <c r="A10" s="208" t="s">
        <v>41</v>
      </c>
      <c r="B10" s="241">
        <v>39254.18</v>
      </c>
      <c r="C10" s="242">
        <v>6.4410513813163831E-2</v>
      </c>
      <c r="D10" s="246">
        <v>29608.19</v>
      </c>
      <c r="E10" s="244">
        <v>5.1986273682106066E-2</v>
      </c>
      <c r="F10" s="246">
        <v>14092.363000000001</v>
      </c>
      <c r="G10" s="244">
        <v>4.0223267062127227E-2</v>
      </c>
      <c r="H10" s="246">
        <v>82954.732999999993</v>
      </c>
      <c r="I10" s="250">
        <v>5.42425477239427E-2</v>
      </c>
      <c r="J10" s="85"/>
      <c r="K10" s="87" t="str">
        <f>+A10</f>
        <v>Biomasa</v>
      </c>
      <c r="L10" s="77">
        <f>+B10</f>
        <v>39254.18</v>
      </c>
      <c r="M10" s="77">
        <f>+D10</f>
        <v>29608.19</v>
      </c>
      <c r="N10" s="77">
        <f>+F10</f>
        <v>14092.363000000001</v>
      </c>
      <c r="O10" s="105"/>
    </row>
    <row r="11" spans="1:15" x14ac:dyDescent="0.2">
      <c r="A11" s="208" t="s">
        <v>40</v>
      </c>
      <c r="B11" s="241">
        <v>3726.328</v>
      </c>
      <c r="C11" s="243">
        <v>8.5013250496437306E-2</v>
      </c>
      <c r="D11" s="247">
        <v>3173.6060000000002</v>
      </c>
      <c r="E11" s="245">
        <v>7.5525764682047858E-2</v>
      </c>
      <c r="F11" s="247">
        <v>2012.0309999999999</v>
      </c>
      <c r="G11" s="244">
        <v>6.2837845814417467E-2</v>
      </c>
      <c r="H11" s="247">
        <v>8911.9650000000001</v>
      </c>
      <c r="I11" s="250">
        <v>7.56071987328686E-2</v>
      </c>
      <c r="J11" s="85"/>
      <c r="K11" s="87" t="str">
        <f t="shared" ref="K11:L25" si="0">+A11</f>
        <v>Bioplyn</v>
      </c>
      <c r="L11" s="77">
        <f t="shared" si="0"/>
        <v>3726.328</v>
      </c>
      <c r="M11" s="77">
        <f t="shared" ref="M11:M25" si="1">+D11</f>
        <v>3173.6060000000002</v>
      </c>
      <c r="N11" s="77">
        <f t="shared" ref="N11:N25" si="2">+F11</f>
        <v>2012.0309999999999</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2</v>
      </c>
      <c r="E13" s="245">
        <v>4.1280180972313374E-3</v>
      </c>
      <c r="F13" s="247">
        <v>0</v>
      </c>
      <c r="G13" s="244">
        <v>0</v>
      </c>
      <c r="H13" s="247">
        <v>2</v>
      </c>
      <c r="I13" s="250">
        <v>1.3126615394106938E-3</v>
      </c>
      <c r="J13" s="85"/>
      <c r="K13" s="87" t="str">
        <f t="shared" si="0"/>
        <v>Elektrická energie</v>
      </c>
      <c r="L13" s="77">
        <f t="shared" si="0"/>
        <v>0</v>
      </c>
      <c r="M13" s="77">
        <f t="shared" si="1"/>
        <v>2</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25.4</v>
      </c>
      <c r="C15" s="243">
        <v>0.35522488252405465</v>
      </c>
      <c r="D15" s="247">
        <v>21.9</v>
      </c>
      <c r="E15" s="245">
        <v>0.35205607176156639</v>
      </c>
      <c r="F15" s="247">
        <v>19.600000000000001</v>
      </c>
      <c r="G15" s="244">
        <v>0.33834521569507503</v>
      </c>
      <c r="H15" s="247">
        <v>66.900000000000006</v>
      </c>
      <c r="I15" s="250">
        <v>0.3490938692019892</v>
      </c>
      <c r="J15" s="85"/>
      <c r="K15" s="87" t="str">
        <f t="shared" si="0"/>
        <v>Energie Slunce (solární kolektor)</v>
      </c>
      <c r="L15" s="77">
        <f t="shared" si="0"/>
        <v>25.4</v>
      </c>
      <c r="M15" s="77">
        <f t="shared" si="1"/>
        <v>21.9</v>
      </c>
      <c r="N15" s="77">
        <f t="shared" si="2"/>
        <v>19.600000000000001</v>
      </c>
      <c r="O15" s="105"/>
    </row>
    <row r="16" spans="1:15" x14ac:dyDescent="0.2">
      <c r="A16" s="208" t="s">
        <v>38</v>
      </c>
      <c r="B16" s="241">
        <v>18000.215</v>
      </c>
      <c r="C16" s="243">
        <v>6.5307385573506408E-3</v>
      </c>
      <c r="D16" s="247">
        <v>15671.137000000001</v>
      </c>
      <c r="E16" s="245">
        <v>7.1678189946046819E-3</v>
      </c>
      <c r="F16" s="247">
        <v>2935.8040000000001</v>
      </c>
      <c r="G16" s="244">
        <v>2.4524389939109873E-3</v>
      </c>
      <c r="H16" s="247">
        <v>36607.156000000003</v>
      </c>
      <c r="I16" s="250">
        <v>5.9624232459282028E-3</v>
      </c>
      <c r="J16" s="85"/>
      <c r="K16" s="87" t="str">
        <f t="shared" si="0"/>
        <v>Hnědé uhlí</v>
      </c>
      <c r="L16" s="77">
        <f t="shared" si="0"/>
        <v>18000.215</v>
      </c>
      <c r="M16" s="77">
        <f t="shared" si="1"/>
        <v>15671.137000000001</v>
      </c>
      <c r="N16" s="77">
        <f t="shared" si="2"/>
        <v>2935.8040000000001</v>
      </c>
      <c r="O16" s="105"/>
    </row>
    <row r="17" spans="1:18" x14ac:dyDescent="0.2">
      <c r="A17" s="208" t="s">
        <v>76</v>
      </c>
      <c r="B17" s="241">
        <v>3677.75</v>
      </c>
      <c r="C17" s="243">
        <v>1</v>
      </c>
      <c r="D17" s="247">
        <v>1926.35</v>
      </c>
      <c r="E17" s="245">
        <v>0.28478481660144617</v>
      </c>
      <c r="F17" s="247">
        <v>1418.15</v>
      </c>
      <c r="G17" s="244">
        <v>0.24052584446509856</v>
      </c>
      <c r="H17" s="247">
        <v>7022.25</v>
      </c>
      <c r="I17" s="250">
        <v>0.42981034421551689</v>
      </c>
      <c r="J17" s="85"/>
      <c r="K17" s="87" t="str">
        <f t="shared" si="0"/>
        <v>Jaderné palivo</v>
      </c>
      <c r="L17" s="77">
        <f t="shared" si="0"/>
        <v>3677.75</v>
      </c>
      <c r="M17" s="77">
        <f t="shared" si="1"/>
        <v>1926.35</v>
      </c>
      <c r="N17" s="77">
        <f t="shared" si="2"/>
        <v>1418.15</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1860.171</v>
      </c>
      <c r="C19" s="243">
        <v>2.5322215651907953E-2</v>
      </c>
      <c r="D19" s="247">
        <v>1892.8630000000001</v>
      </c>
      <c r="E19" s="245">
        <v>2.197005117883543E-2</v>
      </c>
      <c r="F19" s="247">
        <v>2025.367</v>
      </c>
      <c r="G19" s="244">
        <v>2.6490231577757293E-2</v>
      </c>
      <c r="H19" s="247">
        <v>5778.4009999999998</v>
      </c>
      <c r="I19" s="250">
        <v>2.4477108060173804E-2</v>
      </c>
      <c r="J19" s="85"/>
      <c r="K19" s="87" t="str">
        <f t="shared" si="0"/>
        <v>Odpadní teplo</v>
      </c>
      <c r="L19" s="77">
        <f t="shared" si="0"/>
        <v>1860.171</v>
      </c>
      <c r="M19" s="77">
        <f t="shared" si="1"/>
        <v>1892.8630000000001</v>
      </c>
      <c r="N19" s="77">
        <f t="shared" si="2"/>
        <v>2025.367</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745</v>
      </c>
      <c r="C21" s="243">
        <v>2.6350516525673324E-3</v>
      </c>
      <c r="D21" s="247">
        <v>122</v>
      </c>
      <c r="E21" s="245">
        <v>4.3811076671866546E-4</v>
      </c>
      <c r="F21" s="247">
        <v>64</v>
      </c>
      <c r="G21" s="244">
        <v>2.7654220271240536E-4</v>
      </c>
      <c r="H21" s="247">
        <v>931</v>
      </c>
      <c r="I21" s="250">
        <v>1.1745785715538274E-3</v>
      </c>
      <c r="J21" s="85"/>
      <c r="K21" s="87" t="str">
        <f t="shared" si="0"/>
        <v>Ostatní pevná paliva</v>
      </c>
      <c r="L21" s="77">
        <f t="shared" si="0"/>
        <v>745</v>
      </c>
      <c r="M21" s="77">
        <f t="shared" si="1"/>
        <v>122</v>
      </c>
      <c r="N21" s="77">
        <f t="shared" si="2"/>
        <v>64</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15</v>
      </c>
      <c r="C24" s="243">
        <v>3.8750247678666413E-3</v>
      </c>
      <c r="D24" s="247">
        <v>6</v>
      </c>
      <c r="E24" s="245">
        <v>2.7473118698067224E-3</v>
      </c>
      <c r="F24" s="247">
        <v>0</v>
      </c>
      <c r="G24" s="244">
        <v>0</v>
      </c>
      <c r="H24" s="247">
        <v>21</v>
      </c>
      <c r="I24" s="250">
        <v>1.3043650015764183E-3</v>
      </c>
      <c r="J24" s="85"/>
      <c r="K24" s="87" t="str">
        <f t="shared" si="0"/>
        <v>Topné oleje</v>
      </c>
      <c r="L24" s="77">
        <f t="shared" si="0"/>
        <v>15</v>
      </c>
      <c r="M24" s="77">
        <f t="shared" si="1"/>
        <v>6</v>
      </c>
      <c r="N24" s="77">
        <f t="shared" si="2"/>
        <v>0</v>
      </c>
      <c r="O24" s="105"/>
    </row>
    <row r="25" spans="1:18" x14ac:dyDescent="0.2">
      <c r="A25" s="208" t="s">
        <v>31</v>
      </c>
      <c r="B25" s="241">
        <v>34847.701999999997</v>
      </c>
      <c r="C25" s="242">
        <v>2.168583842213714E-2</v>
      </c>
      <c r="D25" s="246">
        <v>28371.240999999998</v>
      </c>
      <c r="E25" s="244">
        <v>2.2317109205977001E-2</v>
      </c>
      <c r="F25" s="246">
        <v>23000.493999999995</v>
      </c>
      <c r="G25" s="244">
        <v>2.6859646768338814E-2</v>
      </c>
      <c r="H25" s="246">
        <v>86219.436999999991</v>
      </c>
      <c r="I25" s="250">
        <v>2.3087075020491048E-2</v>
      </c>
      <c r="J25" s="85"/>
      <c r="K25" s="87" t="str">
        <f t="shared" si="0"/>
        <v>Zemní plyn</v>
      </c>
      <c r="L25" s="77">
        <f t="shared" si="0"/>
        <v>34847.701999999997</v>
      </c>
      <c r="M25" s="77">
        <f t="shared" si="1"/>
        <v>28371.240999999998</v>
      </c>
      <c r="N25" s="77">
        <f t="shared" si="2"/>
        <v>23000.493999999995</v>
      </c>
      <c r="O25" s="82"/>
    </row>
    <row r="26" spans="1:18" ht="13.5" customHeight="1" x14ac:dyDescent="0.2">
      <c r="A26" s="210" t="s">
        <v>184</v>
      </c>
      <c r="B26" s="238">
        <v>95506.52900000001</v>
      </c>
      <c r="C26" s="240">
        <v>1.6802332023676453E-2</v>
      </c>
      <c r="D26" s="238">
        <v>71748.214000000007</v>
      </c>
      <c r="E26" s="240">
        <v>1.5785799371955088E-2</v>
      </c>
      <c r="F26" s="238">
        <v>39498.454999999994</v>
      </c>
      <c r="G26" s="240">
        <v>1.4522392446508093E-2</v>
      </c>
      <c r="H26" s="238">
        <v>206753.198</v>
      </c>
      <c r="I26" s="249">
        <v>1.5966649760268136E-2</v>
      </c>
      <c r="J26" s="10"/>
      <c r="K26" s="87"/>
      <c r="L26" s="87" t="str">
        <f>+L9</f>
        <v>Duben</v>
      </c>
      <c r="M26" s="87" t="str">
        <f>+M9</f>
        <v>Květen</v>
      </c>
      <c r="N26" s="87" t="str">
        <f>+N9</f>
        <v>Červen</v>
      </c>
      <c r="O26" s="72"/>
      <c r="P26" s="99"/>
      <c r="Q26" s="99"/>
      <c r="R26" s="99"/>
    </row>
    <row r="27" spans="1:18" ht="12.75" customHeight="1" x14ac:dyDescent="0.2">
      <c r="A27" s="208" t="s">
        <v>26</v>
      </c>
      <c r="B27" s="241">
        <v>6137.3710000000001</v>
      </c>
      <c r="C27" s="244">
        <v>4.0337588737922314E-3</v>
      </c>
      <c r="D27" s="246">
        <v>3122.2960000000003</v>
      </c>
      <c r="E27" s="244">
        <v>2.349570872488123E-3</v>
      </c>
      <c r="F27" s="246">
        <v>1270.6980000000001</v>
      </c>
      <c r="G27" s="244">
        <v>1.1220090043364283E-3</v>
      </c>
      <c r="H27" s="246">
        <v>10530.365000000002</v>
      </c>
      <c r="I27" s="250">
        <v>2.6438930427461274E-3</v>
      </c>
      <c r="J27" s="85"/>
      <c r="K27" s="87" t="str">
        <f>+A27</f>
        <v>Průmysl</v>
      </c>
      <c r="L27" s="77">
        <f t="shared" ref="L27:L34" si="3">+B27</f>
        <v>6137.3710000000001</v>
      </c>
      <c r="M27" s="77">
        <f t="shared" ref="M27:M34" si="4">+D27</f>
        <v>3122.2960000000003</v>
      </c>
      <c r="N27" s="77">
        <f t="shared" ref="N27:N34" si="5">+F27</f>
        <v>1270.6980000000001</v>
      </c>
      <c r="O27" s="72"/>
      <c r="P27" s="105"/>
      <c r="Q27" s="105"/>
      <c r="R27" s="105"/>
    </row>
    <row r="28" spans="1:18" ht="12.75" customHeight="1" x14ac:dyDescent="0.2">
      <c r="A28" s="208" t="s">
        <v>0</v>
      </c>
      <c r="B28" s="241">
        <v>3677.75</v>
      </c>
      <c r="C28" s="245">
        <v>1.7867951391359924E-2</v>
      </c>
      <c r="D28" s="247">
        <v>1926.35</v>
      </c>
      <c r="E28" s="245">
        <v>1.2440267696401075E-2</v>
      </c>
      <c r="F28" s="247">
        <v>1418.15</v>
      </c>
      <c r="G28" s="244">
        <v>1.5577999073767314E-2</v>
      </c>
      <c r="H28" s="247">
        <v>7022.25</v>
      </c>
      <c r="I28" s="250">
        <v>1.5545828775588631E-2</v>
      </c>
      <c r="J28" s="85"/>
      <c r="K28" s="87" t="str">
        <f t="shared" ref="K28:K34" si="6">+A28</f>
        <v>Energetika</v>
      </c>
      <c r="L28" s="77">
        <f t="shared" si="3"/>
        <v>3677.75</v>
      </c>
      <c r="M28" s="77">
        <f t="shared" si="4"/>
        <v>1926.35</v>
      </c>
      <c r="N28" s="77">
        <f t="shared" si="5"/>
        <v>1418.15</v>
      </c>
      <c r="O28" s="72"/>
    </row>
    <row r="29" spans="1:18" ht="12.75" customHeight="1" x14ac:dyDescent="0.2">
      <c r="A29" s="208" t="s">
        <v>1</v>
      </c>
      <c r="B29" s="241">
        <v>160.37</v>
      </c>
      <c r="C29" s="245">
        <v>3.0363059223339189E-3</v>
      </c>
      <c r="D29" s="247">
        <v>74.5</v>
      </c>
      <c r="E29" s="245">
        <v>2.6889075776988717E-3</v>
      </c>
      <c r="F29" s="247">
        <v>37.85</v>
      </c>
      <c r="G29" s="244">
        <v>4.8461448245733976E-3</v>
      </c>
      <c r="H29" s="247">
        <v>272.72000000000003</v>
      </c>
      <c r="I29" s="250">
        <v>3.0873651663564775E-3</v>
      </c>
      <c r="J29" s="85"/>
      <c r="K29" s="87" t="str">
        <f t="shared" si="6"/>
        <v>Doprava</v>
      </c>
      <c r="L29" s="77">
        <f t="shared" si="3"/>
        <v>160.37</v>
      </c>
      <c r="M29" s="77">
        <f t="shared" si="4"/>
        <v>74.5</v>
      </c>
      <c r="N29" s="77">
        <f t="shared" si="5"/>
        <v>37.85</v>
      </c>
      <c r="O29" s="72"/>
    </row>
    <row r="30" spans="1:18" ht="12.75" customHeight="1" x14ac:dyDescent="0.2">
      <c r="A30" s="208" t="s">
        <v>2</v>
      </c>
      <c r="B30" s="241">
        <v>202.98</v>
      </c>
      <c r="C30" s="245">
        <v>1.04363776607223E-2</v>
      </c>
      <c r="D30" s="247">
        <v>101.56</v>
      </c>
      <c r="E30" s="245">
        <v>8.5541333199917139E-3</v>
      </c>
      <c r="F30" s="247">
        <v>41.629999999999995</v>
      </c>
      <c r="G30" s="244">
        <v>4.8605496285701773E-3</v>
      </c>
      <c r="H30" s="247">
        <v>346.16999999999996</v>
      </c>
      <c r="I30" s="250">
        <v>8.6788164748842177E-3</v>
      </c>
      <c r="J30" s="85"/>
      <c r="K30" s="87" t="str">
        <f t="shared" si="6"/>
        <v>Stavebnictví</v>
      </c>
      <c r="L30" s="77">
        <f t="shared" si="3"/>
        <v>202.98</v>
      </c>
      <c r="M30" s="77">
        <f t="shared" si="4"/>
        <v>101.56</v>
      </c>
      <c r="N30" s="77">
        <f t="shared" si="5"/>
        <v>41.629999999999995</v>
      </c>
    </row>
    <row r="31" spans="1:18" x14ac:dyDescent="0.2">
      <c r="A31" s="208" t="s">
        <v>6</v>
      </c>
      <c r="B31" s="241">
        <v>3870.96</v>
      </c>
      <c r="C31" s="245">
        <v>0.13460198726883627</v>
      </c>
      <c r="D31" s="247">
        <v>3888.2170000000001</v>
      </c>
      <c r="E31" s="245">
        <v>0.16826300601961067</v>
      </c>
      <c r="F31" s="247">
        <v>4242.92</v>
      </c>
      <c r="G31" s="244">
        <v>0.24722471478015631</v>
      </c>
      <c r="H31" s="247">
        <v>12002.097</v>
      </c>
      <c r="I31" s="250">
        <v>0.17387101876322869</v>
      </c>
      <c r="J31" s="85"/>
      <c r="K31" s="87" t="str">
        <f t="shared" si="6"/>
        <v>Zemědělství a lesnictví</v>
      </c>
      <c r="L31" s="77">
        <f t="shared" si="3"/>
        <v>3870.96</v>
      </c>
      <c r="M31" s="77">
        <f t="shared" si="4"/>
        <v>3888.2170000000001</v>
      </c>
      <c r="N31" s="77">
        <f t="shared" si="5"/>
        <v>4242.92</v>
      </c>
    </row>
    <row r="32" spans="1:18" x14ac:dyDescent="0.2">
      <c r="A32" s="208" t="s">
        <v>25</v>
      </c>
      <c r="B32" s="241">
        <v>64333.579000000005</v>
      </c>
      <c r="C32" s="245">
        <v>2.5580862028276412E-2</v>
      </c>
      <c r="D32" s="247">
        <v>50454.90400000001</v>
      </c>
      <c r="E32" s="245">
        <v>2.5317078915165582E-2</v>
      </c>
      <c r="F32" s="247">
        <v>25778.374999999996</v>
      </c>
      <c r="G32" s="244">
        <v>2.6237931451037318E-2</v>
      </c>
      <c r="H32" s="247">
        <v>140566.85800000001</v>
      </c>
      <c r="I32" s="250">
        <v>2.5602693621086574E-2</v>
      </c>
      <c r="J32" s="85"/>
      <c r="K32" s="87" t="str">
        <f t="shared" si="6"/>
        <v>Domácnosti</v>
      </c>
      <c r="L32" s="77">
        <f t="shared" si="3"/>
        <v>64333.579000000005</v>
      </c>
      <c r="M32" s="77">
        <f t="shared" si="4"/>
        <v>50454.90400000001</v>
      </c>
      <c r="N32" s="77">
        <f t="shared" si="5"/>
        <v>25778.374999999996</v>
      </c>
    </row>
    <row r="33" spans="1:14" x14ac:dyDescent="0.2">
      <c r="A33" s="208" t="s">
        <v>5</v>
      </c>
      <c r="B33" s="241">
        <v>17019.414000000004</v>
      </c>
      <c r="C33" s="245">
        <v>1.3752074524802406E-2</v>
      </c>
      <c r="D33" s="247">
        <v>12096.160000000002</v>
      </c>
      <c r="E33" s="245">
        <v>1.2879609517040942E-2</v>
      </c>
      <c r="F33" s="247">
        <v>6663.067</v>
      </c>
      <c r="G33" s="244">
        <v>1.4891036611333864E-2</v>
      </c>
      <c r="H33" s="247">
        <v>35778.641000000011</v>
      </c>
      <c r="I33" s="250">
        <v>1.3634035426745185E-2</v>
      </c>
      <c r="J33" s="85"/>
      <c r="K33" s="87" t="str">
        <f t="shared" si="6"/>
        <v>Obchod, služby, školství, zdravotnictví</v>
      </c>
      <c r="L33" s="77">
        <f t="shared" si="3"/>
        <v>17019.414000000004</v>
      </c>
      <c r="M33" s="77">
        <f t="shared" si="4"/>
        <v>12096.160000000002</v>
      </c>
      <c r="N33" s="77">
        <f t="shared" si="5"/>
        <v>6663.067</v>
      </c>
    </row>
    <row r="34" spans="1:14" x14ac:dyDescent="0.2">
      <c r="A34" s="208" t="s">
        <v>3</v>
      </c>
      <c r="B34" s="241">
        <v>104.10499999999999</v>
      </c>
      <c r="C34" s="244">
        <v>1.0081087657800058E-3</v>
      </c>
      <c r="D34" s="246">
        <v>84.227000000000004</v>
      </c>
      <c r="E34" s="244">
        <v>1.264555290074063E-3</v>
      </c>
      <c r="F34" s="246">
        <v>45.765000000000001</v>
      </c>
      <c r="G34" s="244">
        <v>1.3953577288350852E-3</v>
      </c>
      <c r="H34" s="246">
        <v>234.09699999999998</v>
      </c>
      <c r="I34" s="250">
        <v>1.1550552407684047E-3</v>
      </c>
      <c r="J34" s="85"/>
      <c r="K34" s="87" t="str">
        <f t="shared" si="6"/>
        <v>Ostatní</v>
      </c>
      <c r="L34" s="77">
        <f t="shared" si="3"/>
        <v>104.10499999999999</v>
      </c>
      <c r="M34" s="77">
        <f t="shared" si="4"/>
        <v>84.227000000000004</v>
      </c>
      <c r="N34" s="77">
        <f t="shared" si="5"/>
        <v>45.765000000000001</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1.4993760654324999E-2</v>
      </c>
    </row>
    <row r="40" spans="1:14" x14ac:dyDescent="0.2">
      <c r="B40" s="99"/>
      <c r="C40" s="99"/>
      <c r="D40" s="99"/>
      <c r="L40" s="93" t="s">
        <v>63</v>
      </c>
      <c r="M40" s="97">
        <v>2.0625032295805885E-2</v>
      </c>
    </row>
    <row r="41" spans="1:14" x14ac:dyDescent="0.2">
      <c r="B41" s="72"/>
      <c r="C41" s="72"/>
      <c r="D41" s="72"/>
      <c r="L41" s="93" t="s">
        <v>125</v>
      </c>
      <c r="M41" s="97">
        <v>1.553978801505786E-2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{60E320AC-9687-4D32-953A-A54E63CCC965}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60E320AC-9687-4D32-953A-A54E63CCC965}">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zoomScaleSheetLayoutView="100" workbookViewId="0">
      <selection activeCell="L27" sqref="L27"/>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138</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1027.8654999999999</v>
      </c>
      <c r="C7" s="239">
        <v>2.5489867834232228E-2</v>
      </c>
      <c r="D7" s="238">
        <v>1027.8654999999999</v>
      </c>
      <c r="E7" s="239">
        <v>2.549862189574589E-2</v>
      </c>
      <c r="F7" s="238">
        <v>1027.8654999999999</v>
      </c>
      <c r="G7" s="239">
        <v>2.5506679374857184E-2</v>
      </c>
      <c r="H7" s="238">
        <v>1027.8654999999999</v>
      </c>
      <c r="I7" s="248">
        <v>2.5506679374857184E-2</v>
      </c>
      <c r="J7" s="95"/>
      <c r="O7" s="60"/>
    </row>
    <row r="8" spans="1:15" x14ac:dyDescent="0.2">
      <c r="A8" s="209" t="s">
        <v>182</v>
      </c>
      <c r="B8" s="238">
        <v>304194.092</v>
      </c>
      <c r="C8" s="239">
        <v>2.534339096979148E-2</v>
      </c>
      <c r="D8" s="238">
        <v>279632.79900000012</v>
      </c>
      <c r="E8" s="239">
        <v>2.5909907128950922E-2</v>
      </c>
      <c r="F8" s="238">
        <v>201443.27499999991</v>
      </c>
      <c r="G8" s="239">
        <v>2.3566185392338575E-2</v>
      </c>
      <c r="H8" s="238">
        <v>785270.16599999997</v>
      </c>
      <c r="I8" s="248">
        <v>2.5053779938786588E-2</v>
      </c>
      <c r="J8" s="95"/>
      <c r="O8" s="60"/>
    </row>
    <row r="9" spans="1:15" x14ac:dyDescent="0.2">
      <c r="A9" s="209" t="s">
        <v>183</v>
      </c>
      <c r="B9" s="238">
        <v>212768.17600000001</v>
      </c>
      <c r="C9" s="240">
        <v>3.3799844361331426E-2</v>
      </c>
      <c r="D9" s="238">
        <v>191499.40299999999</v>
      </c>
      <c r="E9" s="240">
        <v>3.6819594326595484E-2</v>
      </c>
      <c r="F9" s="238">
        <v>133536.50699999998</v>
      </c>
      <c r="G9" s="240">
        <v>4.1610772850231362E-2</v>
      </c>
      <c r="H9" s="238">
        <v>537804.08600000001</v>
      </c>
      <c r="I9" s="249">
        <v>3.6572510638376597E-2</v>
      </c>
      <c r="J9" s="85"/>
      <c r="K9" s="87"/>
      <c r="L9" s="87" t="str">
        <f>+B5</f>
        <v>Duben</v>
      </c>
      <c r="M9" s="87" t="str">
        <f>+D5</f>
        <v>Květen</v>
      </c>
      <c r="N9" s="87" t="str">
        <f>+F5</f>
        <v>Červen</v>
      </c>
    </row>
    <row r="10" spans="1:15" x14ac:dyDescent="0.2">
      <c r="A10" s="208" t="s">
        <v>41</v>
      </c>
      <c r="B10" s="241">
        <v>68378.159999999989</v>
      </c>
      <c r="C10" s="242">
        <v>0.11219881345626698</v>
      </c>
      <c r="D10" s="246">
        <v>81152.579999999987</v>
      </c>
      <c r="E10" s="244">
        <v>0.14248828563613672</v>
      </c>
      <c r="F10" s="246">
        <v>20734.900000000001</v>
      </c>
      <c r="G10" s="244">
        <v>5.91827942699533E-2</v>
      </c>
      <c r="H10" s="246">
        <v>170265.63999999998</v>
      </c>
      <c r="I10" s="250">
        <v>0.11133351611712916</v>
      </c>
      <c r="J10" s="85"/>
      <c r="K10" s="87" t="str">
        <f>+A10</f>
        <v>Biomasa</v>
      </c>
      <c r="L10" s="77">
        <f>+B10</f>
        <v>68378.159999999989</v>
      </c>
      <c r="M10" s="77">
        <f>+D10</f>
        <v>81152.579999999987</v>
      </c>
      <c r="N10" s="77">
        <f>+F10</f>
        <v>20734.900000000001</v>
      </c>
    </row>
    <row r="11" spans="1:15" x14ac:dyDescent="0.2">
      <c r="A11" s="208" t="s">
        <v>40</v>
      </c>
      <c r="B11" s="241">
        <v>5045.7190000000001</v>
      </c>
      <c r="C11" s="243">
        <v>0.11511412126941944</v>
      </c>
      <c r="D11" s="247">
        <v>4713.665</v>
      </c>
      <c r="E11" s="245">
        <v>0.11217622905300945</v>
      </c>
      <c r="F11" s="247">
        <v>3222.6519999999996</v>
      </c>
      <c r="G11" s="244">
        <v>0.10064681383613079</v>
      </c>
      <c r="H11" s="247">
        <v>12982.036</v>
      </c>
      <c r="I11" s="250">
        <v>0.11013680774209215</v>
      </c>
      <c r="J11" s="85"/>
      <c r="K11" s="87" t="str">
        <f t="shared" ref="K11:L25" si="0">+A11</f>
        <v>Bioplyn</v>
      </c>
      <c r="L11" s="77">
        <f t="shared" si="0"/>
        <v>5045.7190000000001</v>
      </c>
      <c r="M11" s="77">
        <f t="shared" ref="M11:M25" si="1">+D11</f>
        <v>4713.665</v>
      </c>
      <c r="N11" s="77">
        <f t="shared" ref="N11:N25" si="2">+F11</f>
        <v>3222.6519999999996</v>
      </c>
      <c r="O11" s="105"/>
    </row>
    <row r="12" spans="1:15" x14ac:dyDescent="0.2">
      <c r="A12" s="208" t="s">
        <v>39</v>
      </c>
      <c r="B12" s="241">
        <v>10233.24</v>
      </c>
      <c r="C12" s="243">
        <v>1.4829756002717066E-2</v>
      </c>
      <c r="D12" s="247">
        <v>2572.48</v>
      </c>
      <c r="E12" s="245">
        <v>4.7661178231355652E-3</v>
      </c>
      <c r="F12" s="247">
        <v>4840.08</v>
      </c>
      <c r="G12" s="244">
        <v>1.8696750415173987E-2</v>
      </c>
      <c r="H12" s="247">
        <v>17645.8</v>
      </c>
      <c r="I12" s="250">
        <v>1.1853448511117009E-2</v>
      </c>
      <c r="J12" s="85"/>
      <c r="K12" s="87" t="str">
        <f t="shared" si="0"/>
        <v>Černé uhlí</v>
      </c>
      <c r="L12" s="77">
        <f t="shared" si="0"/>
        <v>10233.24</v>
      </c>
      <c r="M12" s="77">
        <f t="shared" si="1"/>
        <v>2572.48</v>
      </c>
      <c r="N12" s="77">
        <f t="shared" si="2"/>
        <v>4840.08</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67087.06</v>
      </c>
      <c r="C16" s="243">
        <v>2.4340156461536481E-2</v>
      </c>
      <c r="D16" s="247">
        <v>42001.34</v>
      </c>
      <c r="E16" s="245">
        <v>1.921098658322299E-2</v>
      </c>
      <c r="F16" s="247">
        <v>58746.380000000005</v>
      </c>
      <c r="G16" s="244">
        <v>4.9074091139296949E-2</v>
      </c>
      <c r="H16" s="247">
        <v>167834.78</v>
      </c>
      <c r="I16" s="250">
        <v>2.73362397709138E-2</v>
      </c>
      <c r="J16" s="85"/>
      <c r="K16" s="87" t="str">
        <f t="shared" si="0"/>
        <v>Hnědé uhlí</v>
      </c>
      <c r="L16" s="77">
        <f t="shared" si="0"/>
        <v>67087.06</v>
      </c>
      <c r="M16" s="77">
        <f t="shared" si="1"/>
        <v>42001.34</v>
      </c>
      <c r="N16" s="77">
        <f t="shared" si="2"/>
        <v>58746.380000000005</v>
      </c>
      <c r="O16" s="105"/>
    </row>
    <row r="17" spans="1:15"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5"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5"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5"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5"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5"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5"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5" x14ac:dyDescent="0.2">
      <c r="A24" s="208" t="s">
        <v>32</v>
      </c>
      <c r="B24" s="241">
        <v>43.5</v>
      </c>
      <c r="C24" s="243">
        <v>1.123757182681326E-2</v>
      </c>
      <c r="D24" s="247">
        <v>0</v>
      </c>
      <c r="E24" s="245">
        <v>0</v>
      </c>
      <c r="F24" s="247">
        <v>0</v>
      </c>
      <c r="G24" s="244">
        <v>0</v>
      </c>
      <c r="H24" s="247">
        <v>43.5</v>
      </c>
      <c r="I24" s="250">
        <v>2.7018989318368662E-3</v>
      </c>
      <c r="J24" s="85"/>
      <c r="K24" s="87" t="str">
        <f t="shared" si="0"/>
        <v>Topné oleje</v>
      </c>
      <c r="L24" s="77">
        <f t="shared" si="0"/>
        <v>43.5</v>
      </c>
      <c r="M24" s="77">
        <f t="shared" si="1"/>
        <v>0</v>
      </c>
      <c r="N24" s="77">
        <f t="shared" si="2"/>
        <v>0</v>
      </c>
    </row>
    <row r="25" spans="1:15" x14ac:dyDescent="0.2">
      <c r="A25" s="208" t="s">
        <v>31</v>
      </c>
      <c r="B25" s="241">
        <v>61980.497000000003</v>
      </c>
      <c r="C25" s="242">
        <v>3.8570665097680069E-2</v>
      </c>
      <c r="D25" s="246">
        <v>61059.338000000011</v>
      </c>
      <c r="E25" s="244">
        <v>4.8029901624347761E-2</v>
      </c>
      <c r="F25" s="246">
        <v>45992.494999999995</v>
      </c>
      <c r="G25" s="244">
        <v>5.37093755331772E-2</v>
      </c>
      <c r="H25" s="246">
        <v>169032.33000000002</v>
      </c>
      <c r="I25" s="250">
        <v>4.5261975946310123E-2</v>
      </c>
      <c r="J25" s="85"/>
      <c r="K25" s="87" t="str">
        <f t="shared" si="0"/>
        <v>Zemní plyn</v>
      </c>
      <c r="L25" s="77">
        <f t="shared" si="0"/>
        <v>61980.497000000003</v>
      </c>
      <c r="M25" s="77">
        <f t="shared" si="1"/>
        <v>61059.338000000011</v>
      </c>
      <c r="N25" s="77">
        <f t="shared" si="2"/>
        <v>45992.494999999995</v>
      </c>
    </row>
    <row r="26" spans="1:15" x14ac:dyDescent="0.2">
      <c r="A26" s="210" t="s">
        <v>187</v>
      </c>
      <c r="B26" s="238">
        <v>82512.2</v>
      </c>
      <c r="C26" s="240"/>
      <c r="D26" s="238">
        <v>63023.5</v>
      </c>
      <c r="E26" s="240"/>
      <c r="F26" s="238">
        <v>25233.200000000001</v>
      </c>
      <c r="G26" s="240"/>
      <c r="H26" s="238">
        <v>170768.90000000002</v>
      </c>
      <c r="I26" s="249"/>
      <c r="J26" s="85"/>
      <c r="K26" s="87"/>
      <c r="L26" s="77"/>
      <c r="M26" s="77"/>
      <c r="N26" s="77"/>
    </row>
    <row r="27" spans="1:15" ht="13.5" customHeight="1" x14ac:dyDescent="0.2">
      <c r="A27" s="210" t="s">
        <v>184</v>
      </c>
      <c r="B27" s="238">
        <v>266844.891</v>
      </c>
      <c r="C27" s="240">
        <v>4.6945653918631591E-2</v>
      </c>
      <c r="D27" s="238">
        <v>223294.74699999994</v>
      </c>
      <c r="E27" s="240">
        <v>4.9128554990281272E-2</v>
      </c>
      <c r="F27" s="238">
        <v>139224.307</v>
      </c>
      <c r="G27" s="240">
        <v>5.118858508129303E-2</v>
      </c>
      <c r="H27" s="238">
        <v>629363.94499999995</v>
      </c>
      <c r="I27" s="249">
        <v>4.860303868942166E-2</v>
      </c>
      <c r="J27" s="10"/>
      <c r="K27" s="87"/>
      <c r="L27" s="87" t="str">
        <f>+L9</f>
        <v>Duben</v>
      </c>
      <c r="M27" s="87" t="str">
        <f>+M9</f>
        <v>Květen</v>
      </c>
      <c r="N27" s="87" t="str">
        <f>+N9</f>
        <v>Červen</v>
      </c>
    </row>
    <row r="28" spans="1:15" ht="12.75" customHeight="1" x14ac:dyDescent="0.2">
      <c r="A28" s="208" t="s">
        <v>26</v>
      </c>
      <c r="B28" s="241">
        <v>51565.845999999998</v>
      </c>
      <c r="C28" s="244">
        <v>3.3891415214609581E-2</v>
      </c>
      <c r="D28" s="246">
        <v>54217.504000000001</v>
      </c>
      <c r="E28" s="244">
        <v>4.0799420739548169E-2</v>
      </c>
      <c r="F28" s="246">
        <v>51928.231999999996</v>
      </c>
      <c r="G28" s="244">
        <v>4.5851920663502299E-2</v>
      </c>
      <c r="H28" s="246">
        <v>157711.58199999999</v>
      </c>
      <c r="I28" s="250">
        <v>3.9597160631211291E-2</v>
      </c>
      <c r="J28" s="85"/>
      <c r="K28" s="87" t="str">
        <f>+A28</f>
        <v>Průmysl</v>
      </c>
      <c r="L28" s="77">
        <f t="shared" ref="L28:L35" si="3">+B28</f>
        <v>51565.845999999998</v>
      </c>
      <c r="M28" s="77">
        <f t="shared" ref="M28:M35" si="4">+D28</f>
        <v>54217.504000000001</v>
      </c>
      <c r="N28" s="77">
        <f t="shared" ref="N28:N35" si="5">+F28</f>
        <v>51928.231999999996</v>
      </c>
    </row>
    <row r="29" spans="1:15" ht="12.75" customHeight="1" x14ac:dyDescent="0.2">
      <c r="A29" s="208" t="s">
        <v>0</v>
      </c>
      <c r="B29" s="241">
        <v>27855.71</v>
      </c>
      <c r="C29" s="245">
        <v>0.13533396023433308</v>
      </c>
      <c r="D29" s="247">
        <v>31754.879999999997</v>
      </c>
      <c r="E29" s="245">
        <v>0.20507135664188364</v>
      </c>
      <c r="F29" s="247">
        <v>24623.949999999997</v>
      </c>
      <c r="G29" s="244">
        <v>0.27048751563127493</v>
      </c>
      <c r="H29" s="247">
        <v>84234.54</v>
      </c>
      <c r="I29" s="250">
        <v>0.18647808548976061</v>
      </c>
      <c r="J29" s="85"/>
      <c r="K29" s="87" t="str">
        <f t="shared" ref="K29:K35" si="6">+A29</f>
        <v>Energetika</v>
      </c>
      <c r="L29" s="77">
        <f t="shared" si="3"/>
        <v>27855.71</v>
      </c>
      <c r="M29" s="77">
        <f t="shared" si="4"/>
        <v>31754.879999999997</v>
      </c>
      <c r="N29" s="77">
        <f t="shared" si="5"/>
        <v>24623.949999999997</v>
      </c>
    </row>
    <row r="30" spans="1:15" ht="12.75" customHeight="1" x14ac:dyDescent="0.2">
      <c r="A30" s="208" t="s">
        <v>1</v>
      </c>
      <c r="B30" s="241">
        <v>1318</v>
      </c>
      <c r="C30" s="245">
        <v>2.4953864224207176E-2</v>
      </c>
      <c r="D30" s="247">
        <v>885.8</v>
      </c>
      <c r="E30" s="245">
        <v>3.1970930635243762E-2</v>
      </c>
      <c r="F30" s="247">
        <v>301</v>
      </c>
      <c r="G30" s="244">
        <v>3.8538694641917906E-2</v>
      </c>
      <c r="H30" s="247">
        <v>2504.8000000000002</v>
      </c>
      <c r="I30" s="250">
        <v>2.8355941143626082E-2</v>
      </c>
      <c r="J30" s="85"/>
      <c r="K30" s="87" t="str">
        <f t="shared" si="6"/>
        <v>Doprava</v>
      </c>
      <c r="L30" s="77">
        <f t="shared" si="3"/>
        <v>1318</v>
      </c>
      <c r="M30" s="77">
        <f t="shared" si="4"/>
        <v>885.8</v>
      </c>
      <c r="N30" s="77">
        <f t="shared" si="5"/>
        <v>301</v>
      </c>
    </row>
    <row r="31" spans="1:15" ht="12.75" customHeight="1" x14ac:dyDescent="0.2">
      <c r="A31" s="208" t="s">
        <v>2</v>
      </c>
      <c r="B31" s="241">
        <v>608</v>
      </c>
      <c r="C31" s="245">
        <v>3.1260802136758095E-2</v>
      </c>
      <c r="D31" s="247">
        <v>395.9</v>
      </c>
      <c r="E31" s="245">
        <v>3.3345622108947606E-2</v>
      </c>
      <c r="F31" s="247">
        <v>115.2</v>
      </c>
      <c r="G31" s="244">
        <v>1.3450283862870152E-2</v>
      </c>
      <c r="H31" s="247">
        <v>1119.0999999999999</v>
      </c>
      <c r="I31" s="250">
        <v>2.8056918615255305E-2</v>
      </c>
      <c r="J31" s="85"/>
      <c r="K31" s="87" t="str">
        <f t="shared" si="6"/>
        <v>Stavebnictví</v>
      </c>
      <c r="L31" s="77">
        <f t="shared" si="3"/>
        <v>608</v>
      </c>
      <c r="M31" s="77">
        <f t="shared" si="4"/>
        <v>395.9</v>
      </c>
      <c r="N31" s="77">
        <f t="shared" si="5"/>
        <v>115.2</v>
      </c>
    </row>
    <row r="32" spans="1:15" x14ac:dyDescent="0.2">
      <c r="A32" s="208" t="s">
        <v>6</v>
      </c>
      <c r="B32" s="241">
        <v>83</v>
      </c>
      <c r="C32" s="245">
        <v>2.8860967158827293E-3</v>
      </c>
      <c r="D32" s="247">
        <v>37</v>
      </c>
      <c r="E32" s="245">
        <v>1.6011789523901556E-3</v>
      </c>
      <c r="F32" s="247">
        <v>17</v>
      </c>
      <c r="G32" s="244">
        <v>9.9054899721480894E-4</v>
      </c>
      <c r="H32" s="247">
        <v>137</v>
      </c>
      <c r="I32" s="250">
        <v>1.9846806412714656E-3</v>
      </c>
      <c r="J32" s="85"/>
      <c r="K32" s="87" t="str">
        <f t="shared" si="6"/>
        <v>Zemědělství a lesnictví</v>
      </c>
      <c r="L32" s="77">
        <f t="shared" si="3"/>
        <v>83</v>
      </c>
      <c r="M32" s="77">
        <f t="shared" si="4"/>
        <v>37</v>
      </c>
      <c r="N32" s="77">
        <f t="shared" si="5"/>
        <v>17</v>
      </c>
    </row>
    <row r="33" spans="1:14" x14ac:dyDescent="0.2">
      <c r="A33" s="208" t="s">
        <v>25</v>
      </c>
      <c r="B33" s="241">
        <v>121529.65400000002</v>
      </c>
      <c r="C33" s="245">
        <v>4.8323649323445385E-2</v>
      </c>
      <c r="D33" s="247">
        <v>88605.27899999998</v>
      </c>
      <c r="E33" s="245">
        <v>4.446003585188197E-2</v>
      </c>
      <c r="F33" s="247">
        <v>42002.342999999993</v>
      </c>
      <c r="G33" s="244">
        <v>4.2751127501906433E-2</v>
      </c>
      <c r="H33" s="247">
        <v>252137.27600000001</v>
      </c>
      <c r="I33" s="250">
        <v>4.5924007406378427E-2</v>
      </c>
      <c r="J33" s="85"/>
      <c r="K33" s="87" t="str">
        <f t="shared" si="6"/>
        <v>Domácnosti</v>
      </c>
      <c r="L33" s="77">
        <f t="shared" si="3"/>
        <v>121529.65400000002</v>
      </c>
      <c r="M33" s="77">
        <f t="shared" si="4"/>
        <v>88605.27899999998</v>
      </c>
      <c r="N33" s="77">
        <f t="shared" si="5"/>
        <v>42002.342999999993</v>
      </c>
    </row>
    <row r="34" spans="1:14" x14ac:dyDescent="0.2">
      <c r="A34" s="208" t="s">
        <v>5</v>
      </c>
      <c r="B34" s="241">
        <v>62393.46699999999</v>
      </c>
      <c r="C34" s="245">
        <v>5.041534379766538E-2</v>
      </c>
      <c r="D34" s="247">
        <v>46429.826000000001</v>
      </c>
      <c r="E34" s="245">
        <v>4.9437013798110711E-2</v>
      </c>
      <c r="F34" s="247">
        <v>19785.900000000005</v>
      </c>
      <c r="G34" s="244">
        <v>4.4218760112751498E-2</v>
      </c>
      <c r="H34" s="247">
        <v>128609.193</v>
      </c>
      <c r="I34" s="250">
        <v>4.9008633211281231E-2</v>
      </c>
      <c r="J34" s="85"/>
      <c r="K34" s="87" t="str">
        <f t="shared" si="6"/>
        <v>Obchod, služby, školství, zdravotnictví</v>
      </c>
      <c r="L34" s="77">
        <f t="shared" si="3"/>
        <v>62393.46699999999</v>
      </c>
      <c r="M34" s="77">
        <f t="shared" si="4"/>
        <v>46429.826000000001</v>
      </c>
      <c r="N34" s="77">
        <f t="shared" si="5"/>
        <v>19785.900000000005</v>
      </c>
    </row>
    <row r="35" spans="1:14" x14ac:dyDescent="0.2">
      <c r="A35" s="208" t="s">
        <v>3</v>
      </c>
      <c r="B35" s="241">
        <v>1491.2139999999999</v>
      </c>
      <c r="C35" s="244">
        <v>1.4440285337436872E-2</v>
      </c>
      <c r="D35" s="246">
        <v>968.55799999999988</v>
      </c>
      <c r="E35" s="244">
        <v>1.4541597618858015E-2</v>
      </c>
      <c r="F35" s="246">
        <v>450.68199999999996</v>
      </c>
      <c r="G35" s="244">
        <v>1.3741125575152491E-2</v>
      </c>
      <c r="H35" s="246">
        <v>2910.4539999999997</v>
      </c>
      <c r="I35" s="250">
        <v>1.4360436681014138E-2</v>
      </c>
      <c r="J35" s="85"/>
      <c r="K35" s="87" t="str">
        <f t="shared" si="6"/>
        <v>Ostatní</v>
      </c>
      <c r="L35" s="77">
        <f t="shared" si="3"/>
        <v>1491.2139999999999</v>
      </c>
      <c r="M35" s="77">
        <f t="shared" si="4"/>
        <v>968.55799999999988</v>
      </c>
      <c r="N35" s="77">
        <f t="shared" si="5"/>
        <v>450.68199999999996</v>
      </c>
    </row>
    <row r="36" spans="1:14" ht="18" customHeight="1" x14ac:dyDescent="0.2">
      <c r="A36" s="110" t="s">
        <v>173</v>
      </c>
      <c r="B36" s="68"/>
      <c r="C36" s="68"/>
      <c r="D36" s="8"/>
      <c r="F36" s="10"/>
      <c r="G36" s="87"/>
      <c r="H36" s="87"/>
      <c r="I36" s="4" t="s">
        <v>78</v>
      </c>
      <c r="J36" s="87"/>
    </row>
    <row r="37" spans="1:14" x14ac:dyDescent="0.2">
      <c r="A37" s="68"/>
      <c r="B37" s="68"/>
      <c r="C37" s="68"/>
    </row>
    <row r="38" spans="1:14" x14ac:dyDescent="0.2">
      <c r="B38" s="72"/>
      <c r="C38" s="72"/>
      <c r="D38" s="72"/>
    </row>
    <row r="39" spans="1:14" x14ac:dyDescent="0.2">
      <c r="B39" s="72"/>
      <c r="C39" s="72"/>
      <c r="D39" s="72"/>
    </row>
    <row r="40" spans="1:14" x14ac:dyDescent="0.2">
      <c r="B40" s="72"/>
      <c r="C40" s="72"/>
      <c r="D40" s="72"/>
      <c r="L40" s="93" t="s">
        <v>170</v>
      </c>
      <c r="M40" s="97">
        <v>2.5506679374857184E-2</v>
      </c>
    </row>
    <row r="41" spans="1:14" x14ac:dyDescent="0.2">
      <c r="B41" s="99"/>
      <c r="C41" s="99"/>
      <c r="D41" s="99"/>
      <c r="L41" s="93" t="s">
        <v>63</v>
      </c>
      <c r="M41" s="97">
        <v>2.5053779938786588E-2</v>
      </c>
    </row>
    <row r="42" spans="1:14" x14ac:dyDescent="0.2">
      <c r="B42" s="72"/>
      <c r="C42" s="72"/>
      <c r="D42" s="72"/>
      <c r="L42" s="93" t="s">
        <v>125</v>
      </c>
      <c r="M42" s="97">
        <v>3.6572510638376597E-2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44" sqref="K44"/>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139</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581.73400000000049</v>
      </c>
      <c r="C7" s="239">
        <v>1.4426325987864429E-2</v>
      </c>
      <c r="D7" s="238">
        <v>581.73400000000049</v>
      </c>
      <c r="E7" s="239">
        <v>1.443128046412673E-2</v>
      </c>
      <c r="F7" s="238">
        <v>581.73400000000049</v>
      </c>
      <c r="G7" s="239">
        <v>1.4435840700415748E-2</v>
      </c>
      <c r="H7" s="238">
        <v>581.73400000000049</v>
      </c>
      <c r="I7" s="248">
        <v>1.4435840700415748E-2</v>
      </c>
      <c r="J7" s="95"/>
      <c r="O7" s="60"/>
    </row>
    <row r="8" spans="1:15" x14ac:dyDescent="0.2">
      <c r="A8" s="209" t="s">
        <v>182</v>
      </c>
      <c r="B8" s="238">
        <v>181015.11600000007</v>
      </c>
      <c r="C8" s="239">
        <v>1.508095317061634E-2</v>
      </c>
      <c r="D8" s="238">
        <v>155865.11199999994</v>
      </c>
      <c r="E8" s="239">
        <v>1.4441977446871427E-2</v>
      </c>
      <c r="F8" s="238">
        <v>115050.66099999998</v>
      </c>
      <c r="G8" s="239">
        <v>1.3459397970158587E-2</v>
      </c>
      <c r="H8" s="238">
        <v>451930.88899999997</v>
      </c>
      <c r="I8" s="248">
        <v>1.4418702671745443E-2</v>
      </c>
      <c r="J8" s="95"/>
      <c r="O8" s="60"/>
    </row>
    <row r="9" spans="1:15" x14ac:dyDescent="0.2">
      <c r="A9" s="209" t="s">
        <v>183</v>
      </c>
      <c r="B9" s="238">
        <v>153850.5587370139</v>
      </c>
      <c r="C9" s="240">
        <v>2.4440332374776521E-2</v>
      </c>
      <c r="D9" s="238">
        <v>133073.03879844319</v>
      </c>
      <c r="E9" s="240">
        <v>2.5585956027058633E-2</v>
      </c>
      <c r="F9" s="238">
        <v>71572.683481914632</v>
      </c>
      <c r="G9" s="240">
        <v>2.2302475491945108E-2</v>
      </c>
      <c r="H9" s="238">
        <v>358496.28101737174</v>
      </c>
      <c r="I9" s="249">
        <v>2.4378968833878054E-2</v>
      </c>
      <c r="J9" s="85"/>
      <c r="K9" s="87"/>
      <c r="L9" s="87" t="str">
        <f>+B5</f>
        <v>Duben</v>
      </c>
      <c r="M9" s="87" t="str">
        <f>+D5</f>
        <v>Květen</v>
      </c>
      <c r="N9" s="87" t="str">
        <f>+F5</f>
        <v>Červen</v>
      </c>
      <c r="O9" s="88"/>
    </row>
    <row r="10" spans="1:15" x14ac:dyDescent="0.2">
      <c r="A10" s="208" t="s">
        <v>41</v>
      </c>
      <c r="B10" s="241">
        <v>1484.37</v>
      </c>
      <c r="C10" s="242">
        <v>2.4356395774627311E-3</v>
      </c>
      <c r="D10" s="246">
        <v>1108.68</v>
      </c>
      <c r="E10" s="244">
        <v>1.9466283452611375E-3</v>
      </c>
      <c r="F10" s="246">
        <v>489</v>
      </c>
      <c r="G10" s="244">
        <v>1.395733106887767E-3</v>
      </c>
      <c r="H10" s="246">
        <v>3082.05</v>
      </c>
      <c r="I10" s="250">
        <v>2.0152948260658936E-3</v>
      </c>
      <c r="J10" s="85"/>
      <c r="K10" s="87" t="str">
        <f>+A10</f>
        <v>Biomasa</v>
      </c>
      <c r="L10" s="77">
        <f>+B10</f>
        <v>1484.37</v>
      </c>
      <c r="M10" s="77">
        <f>+D10</f>
        <v>1108.68</v>
      </c>
      <c r="N10" s="77">
        <f>+F10</f>
        <v>489</v>
      </c>
      <c r="O10" s="105"/>
    </row>
    <row r="11" spans="1:15" x14ac:dyDescent="0.2">
      <c r="A11" s="208" t="s">
        <v>40</v>
      </c>
      <c r="B11" s="241">
        <v>923.42</v>
      </c>
      <c r="C11" s="243">
        <v>2.1067102996145306E-2</v>
      </c>
      <c r="D11" s="247">
        <v>850.5</v>
      </c>
      <c r="E11" s="245">
        <v>2.0240276474799233E-2</v>
      </c>
      <c r="F11" s="247">
        <v>889.78</v>
      </c>
      <c r="G11" s="244">
        <v>2.7788765903086172E-2</v>
      </c>
      <c r="H11" s="247">
        <v>2663.7</v>
      </c>
      <c r="I11" s="250">
        <v>2.2598259223946912E-2</v>
      </c>
      <c r="J11" s="85"/>
      <c r="K11" s="87" t="str">
        <f t="shared" ref="K11:L25" si="0">+A11</f>
        <v>Bioplyn</v>
      </c>
      <c r="L11" s="77">
        <f t="shared" si="0"/>
        <v>923.42</v>
      </c>
      <c r="M11" s="77">
        <f t="shared" ref="M11:M25" si="1">+D11</f>
        <v>850.5</v>
      </c>
      <c r="N11" s="77">
        <f t="shared" ref="N11:N25" si="2">+F11</f>
        <v>889.78</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6515.8</v>
      </c>
      <c r="C16" s="243">
        <v>2.364026557015308E-3</v>
      </c>
      <c r="D16" s="247">
        <v>5539.8</v>
      </c>
      <c r="E16" s="245">
        <v>2.5338482885007654E-3</v>
      </c>
      <c r="F16" s="247">
        <v>2716.4</v>
      </c>
      <c r="G16" s="244">
        <v>2.2691587323471888E-3</v>
      </c>
      <c r="H16" s="247">
        <v>14772</v>
      </c>
      <c r="I16" s="250">
        <v>2.4060027003696056E-3</v>
      </c>
      <c r="J16" s="85"/>
      <c r="K16" s="87" t="str">
        <f t="shared" si="0"/>
        <v>Hnědé uhlí</v>
      </c>
      <c r="L16" s="77">
        <f t="shared" si="0"/>
        <v>6515.8</v>
      </c>
      <c r="M16" s="77">
        <f t="shared" si="1"/>
        <v>5539.8</v>
      </c>
      <c r="N16" s="77">
        <f t="shared" si="2"/>
        <v>2716.4</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56840</v>
      </c>
      <c r="C21" s="243">
        <v>0.20104206165359353</v>
      </c>
      <c r="D21" s="247">
        <v>30897</v>
      </c>
      <c r="E21" s="245">
        <v>0.1109533472074312</v>
      </c>
      <c r="F21" s="247">
        <v>36198</v>
      </c>
      <c r="G21" s="244">
        <v>0.15641054146536953</v>
      </c>
      <c r="H21" s="247">
        <v>123935</v>
      </c>
      <c r="I21" s="250">
        <v>0.15636025270195877</v>
      </c>
      <c r="J21" s="85"/>
      <c r="K21" s="87" t="str">
        <f t="shared" si="0"/>
        <v>Ostatní pevná paliva</v>
      </c>
      <c r="L21" s="77">
        <f t="shared" si="0"/>
        <v>56840</v>
      </c>
      <c r="M21" s="77">
        <f t="shared" si="1"/>
        <v>30897</v>
      </c>
      <c r="N21" s="77">
        <f t="shared" si="2"/>
        <v>36198</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145.38999999999999</v>
      </c>
      <c r="C24" s="243">
        <v>3.7559323400008726E-2</v>
      </c>
      <c r="D24" s="247">
        <v>0</v>
      </c>
      <c r="E24" s="245">
        <v>0</v>
      </c>
      <c r="F24" s="247">
        <v>0</v>
      </c>
      <c r="G24" s="244">
        <v>0</v>
      </c>
      <c r="H24" s="247">
        <v>145.38999999999999</v>
      </c>
      <c r="I24" s="250">
        <v>9.0305536942474028E-3</v>
      </c>
      <c r="J24" s="85"/>
      <c r="K24" s="87" t="str">
        <f t="shared" si="0"/>
        <v>Topné oleje</v>
      </c>
      <c r="L24" s="77">
        <f t="shared" si="0"/>
        <v>145.38999999999999</v>
      </c>
      <c r="M24" s="77">
        <f t="shared" si="1"/>
        <v>0</v>
      </c>
      <c r="N24" s="77">
        <f t="shared" si="2"/>
        <v>0</v>
      </c>
      <c r="O24" s="105"/>
    </row>
    <row r="25" spans="1:18" x14ac:dyDescent="0.2">
      <c r="A25" s="208" t="s">
        <v>31</v>
      </c>
      <c r="B25" s="241">
        <v>87941.578737013886</v>
      </c>
      <c r="C25" s="242">
        <v>5.4726330794453382E-2</v>
      </c>
      <c r="D25" s="246">
        <v>94677.058798443177</v>
      </c>
      <c r="E25" s="244">
        <v>7.4473945658759227E-2</v>
      </c>
      <c r="F25" s="246">
        <v>31279.503481914624</v>
      </c>
      <c r="G25" s="244">
        <v>3.6527755213138072E-2</v>
      </c>
      <c r="H25" s="246">
        <v>213898.14101737167</v>
      </c>
      <c r="I25" s="250">
        <v>5.7275744312870358E-2</v>
      </c>
      <c r="J25" s="85"/>
      <c r="K25" s="87" t="str">
        <f t="shared" si="0"/>
        <v>Zemní plyn</v>
      </c>
      <c r="L25" s="77">
        <f t="shared" si="0"/>
        <v>87941.578737013886</v>
      </c>
      <c r="M25" s="77">
        <f t="shared" si="1"/>
        <v>94677.058798443177</v>
      </c>
      <c r="N25" s="77">
        <f t="shared" si="2"/>
        <v>31279.503481914624</v>
      </c>
      <c r="O25" s="82"/>
    </row>
    <row r="26" spans="1:18" ht="13.5" customHeight="1" x14ac:dyDescent="0.2">
      <c r="A26" s="210" t="s">
        <v>184</v>
      </c>
      <c r="B26" s="238">
        <v>129260.34299999999</v>
      </c>
      <c r="C26" s="240">
        <v>2.2740594002534656E-2</v>
      </c>
      <c r="D26" s="238">
        <v>113398.36600000001</v>
      </c>
      <c r="E26" s="240">
        <v>2.4949524942649209E-2</v>
      </c>
      <c r="F26" s="238">
        <v>53317.686000000002</v>
      </c>
      <c r="G26" s="240">
        <v>1.9603307532704516E-2</v>
      </c>
      <c r="H26" s="238">
        <v>295976.39500000002</v>
      </c>
      <c r="I26" s="249">
        <v>2.2856968994848518E-2</v>
      </c>
      <c r="J26" s="10"/>
      <c r="K26" s="87"/>
      <c r="L26" s="87" t="str">
        <f>+L9</f>
        <v>Duben</v>
      </c>
      <c r="M26" s="87" t="str">
        <f>+M9</f>
        <v>Květen</v>
      </c>
      <c r="N26" s="87" t="str">
        <f>+N9</f>
        <v>Červen</v>
      </c>
      <c r="O26" s="72"/>
      <c r="P26" s="99"/>
      <c r="Q26" s="99"/>
      <c r="R26" s="99"/>
    </row>
    <row r="27" spans="1:18" ht="12.75" customHeight="1" x14ac:dyDescent="0.2">
      <c r="A27" s="208" t="s">
        <v>26</v>
      </c>
      <c r="B27" s="241">
        <v>10780.494000000001</v>
      </c>
      <c r="C27" s="244">
        <v>7.0854301192422465E-3</v>
      </c>
      <c r="D27" s="246">
        <v>13399.516</v>
      </c>
      <c r="E27" s="244">
        <v>1.0083320895596881E-2</v>
      </c>
      <c r="F27" s="246">
        <v>7884.6760000000004</v>
      </c>
      <c r="G27" s="244">
        <v>6.9620613775069539E-3</v>
      </c>
      <c r="H27" s="246">
        <v>32064.686000000002</v>
      </c>
      <c r="I27" s="250">
        <v>8.0505851633100207E-3</v>
      </c>
      <c r="J27" s="85"/>
      <c r="K27" s="87" t="str">
        <f>+A27</f>
        <v>Průmysl</v>
      </c>
      <c r="L27" s="77">
        <f t="shared" ref="L27:L34" si="3">+B27</f>
        <v>10780.494000000001</v>
      </c>
      <c r="M27" s="77">
        <f t="shared" ref="M27:M34" si="4">+D27</f>
        <v>13399.516</v>
      </c>
      <c r="N27" s="77">
        <f t="shared" ref="N27:N34" si="5">+F27</f>
        <v>7884.6760000000004</v>
      </c>
      <c r="O27" s="72"/>
      <c r="P27" s="105"/>
      <c r="Q27" s="105"/>
      <c r="R27" s="105"/>
    </row>
    <row r="28" spans="1:18" ht="12.75" customHeight="1" x14ac:dyDescent="0.2">
      <c r="A28" s="208" t="s">
        <v>0</v>
      </c>
      <c r="B28" s="241">
        <v>468</v>
      </c>
      <c r="C28" s="245">
        <v>2.2737274831504161E-3</v>
      </c>
      <c r="D28" s="247">
        <v>236</v>
      </c>
      <c r="E28" s="245">
        <v>1.5240756749036542E-3</v>
      </c>
      <c r="F28" s="247">
        <v>61</v>
      </c>
      <c r="G28" s="244">
        <v>6.7006871170172848E-4</v>
      </c>
      <c r="H28" s="247">
        <v>765</v>
      </c>
      <c r="I28" s="250">
        <v>1.6935539198013889E-3</v>
      </c>
      <c r="J28" s="85"/>
      <c r="K28" s="87" t="str">
        <f t="shared" ref="K28:K34" si="6">+A28</f>
        <v>Energetika</v>
      </c>
      <c r="L28" s="77">
        <f t="shared" si="3"/>
        <v>468</v>
      </c>
      <c r="M28" s="77">
        <f t="shared" si="4"/>
        <v>236</v>
      </c>
      <c r="N28" s="77">
        <f t="shared" si="5"/>
        <v>61</v>
      </c>
      <c r="O28" s="72"/>
    </row>
    <row r="29" spans="1:18" ht="12.75" customHeight="1" x14ac:dyDescent="0.2">
      <c r="A29" s="208" t="s">
        <v>1</v>
      </c>
      <c r="B29" s="241">
        <v>384</v>
      </c>
      <c r="C29" s="245">
        <v>7.2703215949131688E-3</v>
      </c>
      <c r="D29" s="247">
        <v>260</v>
      </c>
      <c r="E29" s="245">
        <v>9.384106982573243E-3</v>
      </c>
      <c r="F29" s="247">
        <v>4</v>
      </c>
      <c r="G29" s="244">
        <v>5.1214212148728111E-4</v>
      </c>
      <c r="H29" s="247">
        <v>648</v>
      </c>
      <c r="I29" s="250">
        <v>7.3357752559364813E-3</v>
      </c>
      <c r="J29" s="85"/>
      <c r="K29" s="87" t="str">
        <f t="shared" si="6"/>
        <v>Doprava</v>
      </c>
      <c r="L29" s="77">
        <f t="shared" si="3"/>
        <v>384</v>
      </c>
      <c r="M29" s="77">
        <f t="shared" si="4"/>
        <v>260</v>
      </c>
      <c r="N29" s="77">
        <f t="shared" si="5"/>
        <v>4</v>
      </c>
      <c r="O29" s="72"/>
    </row>
    <row r="30" spans="1:18" ht="12.75" customHeight="1" x14ac:dyDescent="0.2">
      <c r="A30" s="208" t="s">
        <v>2</v>
      </c>
      <c r="B30" s="241">
        <v>532.29999999999995</v>
      </c>
      <c r="C30" s="245">
        <v>2.7368626607559763E-2</v>
      </c>
      <c r="D30" s="247">
        <v>48</v>
      </c>
      <c r="E30" s="245">
        <v>4.042914526975209E-3</v>
      </c>
      <c r="F30" s="247">
        <v>6.6</v>
      </c>
      <c r="G30" s="244">
        <v>7.7058917964360242E-4</v>
      </c>
      <c r="H30" s="247">
        <v>586.9</v>
      </c>
      <c r="I30" s="250">
        <v>1.4714150241527422E-2</v>
      </c>
      <c r="J30" s="85"/>
      <c r="K30" s="87" t="str">
        <f t="shared" si="6"/>
        <v>Stavebnictví</v>
      </c>
      <c r="L30" s="77">
        <f t="shared" si="3"/>
        <v>532.29999999999995</v>
      </c>
      <c r="M30" s="77">
        <f t="shared" si="4"/>
        <v>48</v>
      </c>
      <c r="N30" s="77">
        <f t="shared" si="5"/>
        <v>6.6</v>
      </c>
    </row>
    <row r="31" spans="1:18" x14ac:dyDescent="0.2">
      <c r="A31" s="208" t="s">
        <v>6</v>
      </c>
      <c r="B31" s="241">
        <v>923.42</v>
      </c>
      <c r="C31" s="245">
        <v>3.2109390715426872E-2</v>
      </c>
      <c r="D31" s="247">
        <v>850.5</v>
      </c>
      <c r="E31" s="245">
        <v>3.6805478351562906E-2</v>
      </c>
      <c r="F31" s="247">
        <v>889.78</v>
      </c>
      <c r="G31" s="244">
        <v>5.1845334514223095E-2</v>
      </c>
      <c r="H31" s="247">
        <v>2663.7</v>
      </c>
      <c r="I31" s="250">
        <v>3.8588276088721188E-2</v>
      </c>
      <c r="J31" s="85"/>
      <c r="K31" s="87" t="str">
        <f t="shared" si="6"/>
        <v>Zemědělství a lesnictví</v>
      </c>
      <c r="L31" s="77">
        <f t="shared" si="3"/>
        <v>923.42</v>
      </c>
      <c r="M31" s="77">
        <f t="shared" si="4"/>
        <v>850.5</v>
      </c>
      <c r="N31" s="77">
        <f t="shared" si="5"/>
        <v>889.78</v>
      </c>
    </row>
    <row r="32" spans="1:18" x14ac:dyDescent="0.2">
      <c r="A32" s="208" t="s">
        <v>25</v>
      </c>
      <c r="B32" s="241">
        <v>78822.603999999992</v>
      </c>
      <c r="C32" s="245">
        <v>3.1342110744895256E-2</v>
      </c>
      <c r="D32" s="247">
        <v>65997.392000000007</v>
      </c>
      <c r="E32" s="245">
        <v>3.3115932228492947E-2</v>
      </c>
      <c r="F32" s="247">
        <v>29002.716</v>
      </c>
      <c r="G32" s="244">
        <v>2.9519753448458384E-2</v>
      </c>
      <c r="H32" s="247">
        <v>173822.712</v>
      </c>
      <c r="I32" s="250">
        <v>3.1659878459560989E-2</v>
      </c>
      <c r="J32" s="85"/>
      <c r="K32" s="87" t="str">
        <f t="shared" si="6"/>
        <v>Domácnosti</v>
      </c>
      <c r="L32" s="77">
        <f t="shared" si="3"/>
        <v>78822.603999999992</v>
      </c>
      <c r="M32" s="77">
        <f t="shared" si="4"/>
        <v>65997.392000000007</v>
      </c>
      <c r="N32" s="77">
        <f t="shared" si="5"/>
        <v>29002.716</v>
      </c>
    </row>
    <row r="33" spans="1:14" x14ac:dyDescent="0.2">
      <c r="A33" s="208" t="s">
        <v>5</v>
      </c>
      <c r="B33" s="241">
        <v>36266.668999999994</v>
      </c>
      <c r="C33" s="245">
        <v>2.9304295368473964E-2</v>
      </c>
      <c r="D33" s="247">
        <v>31861.778000000006</v>
      </c>
      <c r="E33" s="245">
        <v>3.392541593023287E-2</v>
      </c>
      <c r="F33" s="247">
        <v>15275.078000000003</v>
      </c>
      <c r="G33" s="244">
        <v>3.4137694508997209E-2</v>
      </c>
      <c r="H33" s="247">
        <v>83403.525000000009</v>
      </c>
      <c r="I33" s="250">
        <v>3.17822752005988E-2</v>
      </c>
      <c r="J33" s="85"/>
      <c r="K33" s="87" t="str">
        <f t="shared" si="6"/>
        <v>Obchod, služby, školství, zdravotnictví</v>
      </c>
      <c r="L33" s="77">
        <f t="shared" si="3"/>
        <v>36266.668999999994</v>
      </c>
      <c r="M33" s="77">
        <f t="shared" si="4"/>
        <v>31861.778000000006</v>
      </c>
      <c r="N33" s="77">
        <f t="shared" si="5"/>
        <v>15275.078000000003</v>
      </c>
    </row>
    <row r="34" spans="1:14" x14ac:dyDescent="0.2">
      <c r="A34" s="208" t="s">
        <v>3</v>
      </c>
      <c r="B34" s="241">
        <v>1082.856</v>
      </c>
      <c r="C34" s="244">
        <v>1.0485919270712012E-2</v>
      </c>
      <c r="D34" s="246">
        <v>745.18000000000006</v>
      </c>
      <c r="E34" s="244">
        <v>1.1187876940380048E-2</v>
      </c>
      <c r="F34" s="246">
        <v>193.83599999999998</v>
      </c>
      <c r="G34" s="244">
        <v>5.909987123926091E-3</v>
      </c>
      <c r="H34" s="246">
        <v>2021.8720000000001</v>
      </c>
      <c r="I34" s="250">
        <v>9.9760947374929899E-3</v>
      </c>
      <c r="J34" s="85"/>
      <c r="K34" s="87" t="str">
        <f t="shared" si="6"/>
        <v>Ostatní</v>
      </c>
      <c r="L34" s="77">
        <f t="shared" si="3"/>
        <v>1082.856</v>
      </c>
      <c r="M34" s="77">
        <f t="shared" si="4"/>
        <v>745.18000000000006</v>
      </c>
      <c r="N34" s="77">
        <f t="shared" si="5"/>
        <v>193.83599999999998</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1.4435840700415748E-2</v>
      </c>
    </row>
    <row r="40" spans="1:14" x14ac:dyDescent="0.2">
      <c r="B40" s="99"/>
      <c r="C40" s="99"/>
      <c r="D40" s="99"/>
      <c r="L40" s="93" t="s">
        <v>63</v>
      </c>
      <c r="M40" s="97">
        <v>1.4418702671745443E-2</v>
      </c>
    </row>
    <row r="41" spans="1:14" x14ac:dyDescent="0.2">
      <c r="B41" s="72"/>
      <c r="C41" s="72"/>
      <c r="D41" s="72"/>
      <c r="L41" s="93" t="s">
        <v>125</v>
      </c>
      <c r="M41" s="97">
        <v>2.4378968833878054E-2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{FEE31035-CC50-46E4-89C1-E79F24527C28}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FEE31035-CC50-46E4-89C1-E79F24527C2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K27" sqref="K27"/>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144</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6621.0749999999971</v>
      </c>
      <c r="C7" s="239">
        <v>0.16419495222919642</v>
      </c>
      <c r="D7" s="238">
        <v>6619.5909999999967</v>
      </c>
      <c r="E7" s="239">
        <v>0.16421452808123471</v>
      </c>
      <c r="F7" s="238">
        <v>6619.5909999999967</v>
      </c>
      <c r="G7" s="239">
        <v>0.16426641932207101</v>
      </c>
      <c r="H7" s="238">
        <v>6619.5909999999967</v>
      </c>
      <c r="I7" s="248">
        <v>0.16426641932207101</v>
      </c>
      <c r="J7" s="95"/>
      <c r="O7" s="60"/>
    </row>
    <row r="8" spans="1:15" x14ac:dyDescent="0.2">
      <c r="A8" s="209" t="s">
        <v>182</v>
      </c>
      <c r="B8" s="238">
        <v>2347174.8270000005</v>
      </c>
      <c r="C8" s="239">
        <v>0.19555070555122317</v>
      </c>
      <c r="D8" s="238">
        <v>2231269.9679999994</v>
      </c>
      <c r="E8" s="239">
        <v>0.20674254900440794</v>
      </c>
      <c r="F8" s="238">
        <v>1667326.1429999999</v>
      </c>
      <c r="G8" s="239">
        <v>0.19505499498769982</v>
      </c>
      <c r="H8" s="238">
        <v>6245770.9380000001</v>
      </c>
      <c r="I8" s="248">
        <v>0.19926921638421277</v>
      </c>
      <c r="J8" s="95"/>
      <c r="O8" s="60"/>
    </row>
    <row r="9" spans="1:15" x14ac:dyDescent="0.2">
      <c r="A9" s="209" t="s">
        <v>183</v>
      </c>
      <c r="B9" s="238">
        <v>1129638.233</v>
      </c>
      <c r="C9" s="240">
        <v>0.17945163218398527</v>
      </c>
      <c r="D9" s="238">
        <v>964485.03600000008</v>
      </c>
      <c r="E9" s="240">
        <v>0.18544155858069095</v>
      </c>
      <c r="F9" s="238">
        <v>524348.9879999999</v>
      </c>
      <c r="G9" s="240">
        <v>0.16339027524448196</v>
      </c>
      <c r="H9" s="238">
        <v>2618472.2570000002</v>
      </c>
      <c r="I9" s="249">
        <v>0.17806503700573686</v>
      </c>
      <c r="J9" s="85"/>
      <c r="K9" s="87"/>
      <c r="L9" s="87" t="str">
        <f>+B5</f>
        <v>Duben</v>
      </c>
      <c r="M9" s="87" t="str">
        <f>+D5</f>
        <v>Květen</v>
      </c>
      <c r="N9" s="87" t="str">
        <f>+F5</f>
        <v>Červen</v>
      </c>
      <c r="O9" s="88"/>
    </row>
    <row r="10" spans="1:15" x14ac:dyDescent="0.2">
      <c r="A10" s="208" t="s">
        <v>41</v>
      </c>
      <c r="B10" s="241">
        <v>71843.608999999997</v>
      </c>
      <c r="C10" s="242">
        <v>0.11788512127579893</v>
      </c>
      <c r="D10" s="246">
        <v>76270.508000000002</v>
      </c>
      <c r="E10" s="244">
        <v>0.13391630838498605</v>
      </c>
      <c r="F10" s="246">
        <v>49747.817999999999</v>
      </c>
      <c r="G10" s="244">
        <v>0.14199320363604742</v>
      </c>
      <c r="H10" s="246">
        <v>197861.935</v>
      </c>
      <c r="I10" s="250">
        <v>0.12937821705711655</v>
      </c>
      <c r="J10" s="85"/>
      <c r="K10" s="87" t="str">
        <f>+A10</f>
        <v>Biomasa</v>
      </c>
      <c r="L10" s="77">
        <f>+B10</f>
        <v>71843.608999999997</v>
      </c>
      <c r="M10" s="77">
        <f>+D10</f>
        <v>76270.508000000002</v>
      </c>
      <c r="N10" s="77">
        <f>+F10</f>
        <v>49747.817999999999</v>
      </c>
      <c r="O10" s="105"/>
    </row>
    <row r="11" spans="1:15" x14ac:dyDescent="0.2">
      <c r="A11" s="208" t="s">
        <v>40</v>
      </c>
      <c r="B11" s="241">
        <v>25.8</v>
      </c>
      <c r="C11" s="243">
        <v>5.8860676322859467E-4</v>
      </c>
      <c r="D11" s="247">
        <v>0</v>
      </c>
      <c r="E11" s="245">
        <v>0</v>
      </c>
      <c r="F11" s="247">
        <v>35.200000000000003</v>
      </c>
      <c r="G11" s="244">
        <v>1.0993330483812106E-3</v>
      </c>
      <c r="H11" s="247">
        <v>61</v>
      </c>
      <c r="I11" s="250">
        <v>5.1751091063586803E-4</v>
      </c>
      <c r="J11" s="85"/>
      <c r="K11" s="87" t="str">
        <f t="shared" ref="K11:K25" si="0">+A11</f>
        <v>Bioplyn</v>
      </c>
      <c r="L11" s="77">
        <f t="shared" ref="L11:L25" si="1">+B11</f>
        <v>25.8</v>
      </c>
      <c r="M11" s="77">
        <f t="shared" ref="M11:M25" si="2">+D11</f>
        <v>0</v>
      </c>
      <c r="N11" s="77">
        <f t="shared" ref="N11:N25" si="3">+F11</f>
        <v>35.200000000000003</v>
      </c>
      <c r="O11" s="105"/>
    </row>
    <row r="12" spans="1:15" x14ac:dyDescent="0.2">
      <c r="A12" s="208" t="s">
        <v>39</v>
      </c>
      <c r="B12" s="241">
        <v>637872.25099999993</v>
      </c>
      <c r="C12" s="243">
        <v>0.92438854587930075</v>
      </c>
      <c r="D12" s="247">
        <v>520949.84299999999</v>
      </c>
      <c r="E12" s="245">
        <v>0.96518081061153993</v>
      </c>
      <c r="F12" s="247">
        <v>223460.304</v>
      </c>
      <c r="G12" s="244">
        <v>0.86320505685585902</v>
      </c>
      <c r="H12" s="247">
        <v>1382282.398</v>
      </c>
      <c r="I12" s="250">
        <v>0.92853898562356763</v>
      </c>
      <c r="J12" s="85"/>
      <c r="K12" s="87" t="str">
        <f t="shared" si="0"/>
        <v>Černé uhlí</v>
      </c>
      <c r="L12" s="77">
        <f t="shared" si="1"/>
        <v>637872.25099999993</v>
      </c>
      <c r="M12" s="77">
        <f t="shared" si="2"/>
        <v>520949.84299999999</v>
      </c>
      <c r="N12" s="77">
        <f t="shared" si="3"/>
        <v>223460.304</v>
      </c>
      <c r="O12" s="105"/>
    </row>
    <row r="13" spans="1:15" x14ac:dyDescent="0.2">
      <c r="A13" s="208" t="s">
        <v>64</v>
      </c>
      <c r="B13" s="241">
        <v>111</v>
      </c>
      <c r="C13" s="243">
        <v>0.18456442795003788</v>
      </c>
      <c r="D13" s="247">
        <v>2</v>
      </c>
      <c r="E13" s="245">
        <v>4.1280180972313374E-3</v>
      </c>
      <c r="F13" s="247">
        <v>17.294</v>
      </c>
      <c r="G13" s="244">
        <v>3.9509997441239904E-2</v>
      </c>
      <c r="H13" s="247">
        <v>130.29400000000001</v>
      </c>
      <c r="I13" s="250">
        <v>8.551596130798847E-2</v>
      </c>
      <c r="J13" s="85"/>
      <c r="K13" s="87" t="str">
        <f t="shared" si="0"/>
        <v>Elektrická energie</v>
      </c>
      <c r="L13" s="77">
        <f t="shared" si="1"/>
        <v>111</v>
      </c>
      <c r="M13" s="77">
        <f t="shared" si="2"/>
        <v>2</v>
      </c>
      <c r="N13" s="77">
        <f t="shared" si="3"/>
        <v>17.294</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1"/>
        <v>0</v>
      </c>
      <c r="M14" s="77">
        <f t="shared" si="2"/>
        <v>0</v>
      </c>
      <c r="N14" s="77">
        <f t="shared" si="3"/>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1"/>
        <v>0</v>
      </c>
      <c r="M15" s="77">
        <f t="shared" si="2"/>
        <v>0</v>
      </c>
      <c r="N15" s="77">
        <f t="shared" si="3"/>
        <v>0</v>
      </c>
      <c r="O15" s="105"/>
    </row>
    <row r="16" spans="1:15" x14ac:dyDescent="0.2">
      <c r="A16" s="208" t="s">
        <v>38</v>
      </c>
      <c r="B16" s="241">
        <v>18487.903000000002</v>
      </c>
      <c r="C16" s="243">
        <v>6.7076788230950903E-3</v>
      </c>
      <c r="D16" s="247">
        <v>13930.369999999999</v>
      </c>
      <c r="E16" s="245">
        <v>6.3716098383844897E-3</v>
      </c>
      <c r="F16" s="247">
        <v>6963.47</v>
      </c>
      <c r="G16" s="244">
        <v>5.8169705337717858E-3</v>
      </c>
      <c r="H16" s="247">
        <v>39381.743000000002</v>
      </c>
      <c r="I16" s="250">
        <v>6.414336582944883E-3</v>
      </c>
      <c r="J16" s="85"/>
      <c r="K16" s="87" t="str">
        <f t="shared" si="0"/>
        <v>Hnědé uhlí</v>
      </c>
      <c r="L16" s="77">
        <f t="shared" si="1"/>
        <v>18487.903000000002</v>
      </c>
      <c r="M16" s="77">
        <f t="shared" si="2"/>
        <v>13930.369999999999</v>
      </c>
      <c r="N16" s="77">
        <f t="shared" si="3"/>
        <v>6963.47</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1"/>
        <v>0</v>
      </c>
      <c r="M17" s="77">
        <f t="shared" si="2"/>
        <v>0</v>
      </c>
      <c r="N17" s="77">
        <f t="shared" si="3"/>
        <v>0</v>
      </c>
      <c r="O17" s="105"/>
    </row>
    <row r="18" spans="1:18" x14ac:dyDescent="0.2">
      <c r="A18" s="208" t="s">
        <v>37</v>
      </c>
      <c r="B18" s="241">
        <v>10.98</v>
      </c>
      <c r="C18" s="243">
        <v>1</v>
      </c>
      <c r="D18" s="247">
        <v>12.74</v>
      </c>
      <c r="E18" s="245">
        <v>1</v>
      </c>
      <c r="F18" s="247">
        <v>0</v>
      </c>
      <c r="G18" s="244">
        <v>0</v>
      </c>
      <c r="H18" s="247">
        <v>23.72</v>
      </c>
      <c r="I18" s="250">
        <v>1</v>
      </c>
      <c r="J18" s="85"/>
      <c r="K18" s="87" t="str">
        <f t="shared" si="0"/>
        <v>Koks</v>
      </c>
      <c r="L18" s="77">
        <f t="shared" si="1"/>
        <v>10.98</v>
      </c>
      <c r="M18" s="77">
        <f t="shared" si="2"/>
        <v>12.74</v>
      </c>
      <c r="N18" s="77">
        <f t="shared" si="3"/>
        <v>0</v>
      </c>
      <c r="O18" s="105"/>
    </row>
    <row r="19" spans="1:18" x14ac:dyDescent="0.2">
      <c r="A19" s="208" t="s">
        <v>36</v>
      </c>
      <c r="B19" s="241">
        <v>55683.74</v>
      </c>
      <c r="C19" s="243">
        <v>0.75801400655357642</v>
      </c>
      <c r="D19" s="247">
        <v>66823.38</v>
      </c>
      <c r="E19" s="245">
        <v>0.77560450943505577</v>
      </c>
      <c r="F19" s="247">
        <v>55711.67</v>
      </c>
      <c r="G19" s="244">
        <v>0.72866549118435986</v>
      </c>
      <c r="H19" s="247">
        <v>178218.78999999998</v>
      </c>
      <c r="I19" s="250">
        <v>0.75492866991810059</v>
      </c>
      <c r="J19" s="85"/>
      <c r="K19" s="87" t="str">
        <f t="shared" si="0"/>
        <v>Odpadní teplo</v>
      </c>
      <c r="L19" s="77">
        <f t="shared" si="1"/>
        <v>55683.74</v>
      </c>
      <c r="M19" s="77">
        <f t="shared" si="2"/>
        <v>66823.38</v>
      </c>
      <c r="N19" s="77">
        <f t="shared" si="3"/>
        <v>55711.67</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1"/>
        <v>0</v>
      </c>
      <c r="M20" s="77">
        <f t="shared" si="2"/>
        <v>0</v>
      </c>
      <c r="N20" s="77">
        <f t="shared" si="3"/>
        <v>0</v>
      </c>
      <c r="O20" s="105"/>
    </row>
    <row r="21" spans="1:18" x14ac:dyDescent="0.2">
      <c r="A21" s="208" t="s">
        <v>34</v>
      </c>
      <c r="B21" s="241">
        <v>1575</v>
      </c>
      <c r="C21" s="243">
        <v>5.570746782273219E-3</v>
      </c>
      <c r="D21" s="247">
        <v>1786</v>
      </c>
      <c r="E21" s="245">
        <v>6.4136543390125944E-3</v>
      </c>
      <c r="F21" s="247">
        <v>361</v>
      </c>
      <c r="G21" s="244">
        <v>1.5598708621746616E-3</v>
      </c>
      <c r="H21" s="247">
        <v>3722</v>
      </c>
      <c r="I21" s="250">
        <v>4.6957910239778149E-3</v>
      </c>
      <c r="J21" s="85"/>
      <c r="K21" s="87" t="str">
        <f t="shared" si="0"/>
        <v>Ostatní pevná paliva</v>
      </c>
      <c r="L21" s="77">
        <f t="shared" si="1"/>
        <v>1575</v>
      </c>
      <c r="M21" s="77">
        <f t="shared" si="2"/>
        <v>1786</v>
      </c>
      <c r="N21" s="77">
        <f t="shared" si="3"/>
        <v>361</v>
      </c>
      <c r="O21" s="105"/>
    </row>
    <row r="22" spans="1:18" x14ac:dyDescent="0.2">
      <c r="A22" s="208" t="s">
        <v>33</v>
      </c>
      <c r="B22" s="241">
        <v>173759.71400000004</v>
      </c>
      <c r="C22" s="243">
        <v>0.81252709538695678</v>
      </c>
      <c r="D22" s="247">
        <v>143276.302</v>
      </c>
      <c r="E22" s="245">
        <v>0.66311901180683597</v>
      </c>
      <c r="F22" s="247">
        <v>107692.45800000001</v>
      </c>
      <c r="G22" s="244">
        <v>0.60349967576852759</v>
      </c>
      <c r="H22" s="247">
        <v>424728.47400000005</v>
      </c>
      <c r="I22" s="250">
        <v>0.69815112208203889</v>
      </c>
      <c r="J22" s="85"/>
      <c r="K22" s="87" t="str">
        <f t="shared" si="0"/>
        <v>Ostatní plyny</v>
      </c>
      <c r="L22" s="77">
        <f t="shared" si="1"/>
        <v>173759.71400000004</v>
      </c>
      <c r="M22" s="77">
        <f t="shared" si="2"/>
        <v>143276.302</v>
      </c>
      <c r="N22" s="77">
        <f t="shared" si="3"/>
        <v>107692.45800000001</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1"/>
        <v>0</v>
      </c>
      <c r="M23" s="77">
        <f t="shared" si="2"/>
        <v>0</v>
      </c>
      <c r="N23" s="77">
        <f t="shared" si="3"/>
        <v>0</v>
      </c>
      <c r="O23" s="105"/>
    </row>
    <row r="24" spans="1:18" x14ac:dyDescent="0.2">
      <c r="A24" s="208" t="s">
        <v>32</v>
      </c>
      <c r="B24" s="241">
        <v>380.38</v>
      </c>
      <c r="C24" s="243">
        <v>9.8265461413407543E-2</v>
      </c>
      <c r="D24" s="247">
        <v>235.196</v>
      </c>
      <c r="E24" s="245">
        <v>0.10769279375517699</v>
      </c>
      <c r="F24" s="247">
        <v>499.50400000000002</v>
      </c>
      <c r="G24" s="244">
        <v>4.972716481172719E-2</v>
      </c>
      <c r="H24" s="247">
        <v>1115.08</v>
      </c>
      <c r="I24" s="250">
        <v>6.9260539331325352E-2</v>
      </c>
      <c r="J24" s="85"/>
      <c r="K24" s="87" t="str">
        <f t="shared" si="0"/>
        <v>Topné oleje</v>
      </c>
      <c r="L24" s="77">
        <f t="shared" si="1"/>
        <v>380.38</v>
      </c>
      <c r="M24" s="77">
        <f t="shared" si="2"/>
        <v>235.196</v>
      </c>
      <c r="N24" s="77">
        <f t="shared" si="3"/>
        <v>499.50400000000002</v>
      </c>
      <c r="O24" s="105"/>
    </row>
    <row r="25" spans="1:18" x14ac:dyDescent="0.2">
      <c r="A25" s="208" t="s">
        <v>31</v>
      </c>
      <c r="B25" s="241">
        <v>169887.85600000003</v>
      </c>
      <c r="C25" s="242">
        <v>0.10572176596032941</v>
      </c>
      <c r="D25" s="246">
        <v>141198.69700000001</v>
      </c>
      <c r="E25" s="244">
        <v>0.11106834349229411</v>
      </c>
      <c r="F25" s="246">
        <v>79860.27</v>
      </c>
      <c r="G25" s="244">
        <v>9.3259677075812605E-2</v>
      </c>
      <c r="H25" s="246">
        <v>390946.82300000009</v>
      </c>
      <c r="I25" s="250">
        <v>0.1046842677901462</v>
      </c>
      <c r="J25" s="85"/>
      <c r="K25" s="87" t="str">
        <f t="shared" si="0"/>
        <v>Zemní plyn</v>
      </c>
      <c r="L25" s="77">
        <f t="shared" si="1"/>
        <v>169887.85600000003</v>
      </c>
      <c r="M25" s="77">
        <f t="shared" si="2"/>
        <v>141198.69700000001</v>
      </c>
      <c r="N25" s="77">
        <f t="shared" si="3"/>
        <v>79860.27</v>
      </c>
      <c r="O25" s="82"/>
    </row>
    <row r="26" spans="1:18" ht="13.5" customHeight="1" x14ac:dyDescent="0.2">
      <c r="A26" s="210" t="s">
        <v>184</v>
      </c>
      <c r="B26" s="238">
        <v>1093739.9569999999</v>
      </c>
      <c r="C26" s="240">
        <v>0.19242016328617284</v>
      </c>
      <c r="D26" s="238">
        <v>916729.85900000017</v>
      </c>
      <c r="E26" s="240">
        <v>0.20169580294297887</v>
      </c>
      <c r="F26" s="238">
        <v>498251.12300000002</v>
      </c>
      <c r="G26" s="240">
        <v>0.18319193358624725</v>
      </c>
      <c r="H26" s="238">
        <v>2508720.9390000002</v>
      </c>
      <c r="I26" s="249">
        <v>0.19373760099838458</v>
      </c>
      <c r="J26" s="10"/>
      <c r="K26" s="87"/>
      <c r="L26" s="87" t="str">
        <f>+L9</f>
        <v>Duben</v>
      </c>
      <c r="M26" s="87" t="str">
        <f>+M9</f>
        <v>Květen</v>
      </c>
      <c r="N26" s="87" t="str">
        <f>+N9</f>
        <v>Červen</v>
      </c>
      <c r="O26" s="72"/>
      <c r="P26" s="99"/>
      <c r="Q26" s="99"/>
      <c r="R26" s="99"/>
    </row>
    <row r="27" spans="1:18" ht="12.75" customHeight="1" x14ac:dyDescent="0.2">
      <c r="A27" s="208" t="s">
        <v>26</v>
      </c>
      <c r="B27" s="241">
        <v>406956.00599999999</v>
      </c>
      <c r="C27" s="244">
        <v>0.26746996400340545</v>
      </c>
      <c r="D27" s="246">
        <v>359697.02700000006</v>
      </c>
      <c r="E27" s="244">
        <v>0.27067698179793781</v>
      </c>
      <c r="F27" s="246">
        <v>260740.04200000002</v>
      </c>
      <c r="G27" s="244">
        <v>0.23022990113705891</v>
      </c>
      <c r="H27" s="246">
        <v>1027393.0750000001</v>
      </c>
      <c r="I27" s="250">
        <v>0.2579509260275451</v>
      </c>
      <c r="J27" s="85"/>
      <c r="K27" s="87" t="str">
        <f>+A27</f>
        <v>Průmysl</v>
      </c>
      <c r="L27" s="77">
        <f t="shared" ref="L27:L34" si="4">+B27</f>
        <v>406956.00599999999</v>
      </c>
      <c r="M27" s="77">
        <f t="shared" ref="M27:M34" si="5">+D27</f>
        <v>359697.02700000006</v>
      </c>
      <c r="N27" s="77">
        <f t="shared" ref="N27:N34" si="6">+F27</f>
        <v>260740.04200000002</v>
      </c>
      <c r="O27" s="72"/>
      <c r="P27" s="105"/>
      <c r="Q27" s="105"/>
      <c r="R27" s="105"/>
    </row>
    <row r="28" spans="1:18" ht="12.75" customHeight="1" x14ac:dyDescent="0.2">
      <c r="A28" s="208" t="s">
        <v>0</v>
      </c>
      <c r="B28" s="241">
        <v>55895</v>
      </c>
      <c r="C28" s="245">
        <v>0.27155982408267637</v>
      </c>
      <c r="D28" s="247">
        <v>46354.570000000007</v>
      </c>
      <c r="E28" s="245">
        <v>0.29935539219329949</v>
      </c>
      <c r="F28" s="247">
        <v>33341.118000000002</v>
      </c>
      <c r="G28" s="244">
        <v>0.36624327844189031</v>
      </c>
      <c r="H28" s="247">
        <v>135590.68800000002</v>
      </c>
      <c r="I28" s="250">
        <v>0.30017011915159109</v>
      </c>
      <c r="J28" s="85"/>
      <c r="K28" s="87" t="str">
        <f t="shared" ref="K28:K34" si="7">+A28</f>
        <v>Energetika</v>
      </c>
      <c r="L28" s="77">
        <f t="shared" si="4"/>
        <v>55895</v>
      </c>
      <c r="M28" s="77">
        <f t="shared" si="5"/>
        <v>46354.570000000007</v>
      </c>
      <c r="N28" s="77">
        <f t="shared" si="6"/>
        <v>33341.118000000002</v>
      </c>
      <c r="O28" s="72"/>
    </row>
    <row r="29" spans="1:18" ht="12.75" customHeight="1" x14ac:dyDescent="0.2">
      <c r="A29" s="208" t="s">
        <v>1</v>
      </c>
      <c r="B29" s="241">
        <v>3350.69</v>
      </c>
      <c r="C29" s="245">
        <v>6.343904652307189E-2</v>
      </c>
      <c r="D29" s="247">
        <v>1796.5020000000002</v>
      </c>
      <c r="E29" s="245">
        <v>6.4840642163103063E-2</v>
      </c>
      <c r="F29" s="247">
        <v>740.57499999999993</v>
      </c>
      <c r="G29" s="244">
        <v>9.4819912905110798E-2</v>
      </c>
      <c r="H29" s="247">
        <v>5887.7669999999998</v>
      </c>
      <c r="I29" s="250">
        <v>6.6653295480431127E-2</v>
      </c>
      <c r="J29" s="85"/>
      <c r="K29" s="87" t="str">
        <f t="shared" si="7"/>
        <v>Doprava</v>
      </c>
      <c r="L29" s="77">
        <f t="shared" si="4"/>
        <v>3350.69</v>
      </c>
      <c r="M29" s="77">
        <f t="shared" si="5"/>
        <v>1796.5020000000002</v>
      </c>
      <c r="N29" s="77">
        <f t="shared" si="6"/>
        <v>740.57499999999993</v>
      </c>
      <c r="O29" s="72"/>
    </row>
    <row r="30" spans="1:18" ht="12.75" customHeight="1" x14ac:dyDescent="0.2">
      <c r="A30" s="208" t="s">
        <v>2</v>
      </c>
      <c r="B30" s="241">
        <v>5051.8919999999998</v>
      </c>
      <c r="C30" s="245">
        <v>0.25974703327018278</v>
      </c>
      <c r="D30" s="247">
        <v>3781.4749999999999</v>
      </c>
      <c r="E30" s="245">
        <v>0.31850375439361622</v>
      </c>
      <c r="F30" s="247">
        <v>1649.3</v>
      </c>
      <c r="G30" s="244">
        <v>0.19256556575548384</v>
      </c>
      <c r="H30" s="247">
        <v>10482.666999999999</v>
      </c>
      <c r="I30" s="250">
        <v>0.26281059323547712</v>
      </c>
      <c r="J30" s="85"/>
      <c r="K30" s="87" t="str">
        <f t="shared" si="7"/>
        <v>Stavebnictví</v>
      </c>
      <c r="L30" s="77">
        <f t="shared" si="4"/>
        <v>5051.8919999999998</v>
      </c>
      <c r="M30" s="77">
        <f t="shared" si="5"/>
        <v>3781.4749999999999</v>
      </c>
      <c r="N30" s="77">
        <f t="shared" si="6"/>
        <v>1649.3</v>
      </c>
    </row>
    <row r="31" spans="1:18" x14ac:dyDescent="0.2">
      <c r="A31" s="208" t="s">
        <v>6</v>
      </c>
      <c r="B31" s="241">
        <v>25.8</v>
      </c>
      <c r="C31" s="245">
        <v>8.9712403939487247E-4</v>
      </c>
      <c r="D31" s="247">
        <v>0</v>
      </c>
      <c r="E31" s="245">
        <v>0</v>
      </c>
      <c r="F31" s="247">
        <v>35.200000000000003</v>
      </c>
      <c r="G31" s="244">
        <v>2.0510191001153694E-3</v>
      </c>
      <c r="H31" s="247">
        <v>61</v>
      </c>
      <c r="I31" s="250">
        <v>8.8368992056612702E-4</v>
      </c>
      <c r="J31" s="85"/>
      <c r="K31" s="87" t="str">
        <f t="shared" si="7"/>
        <v>Zemědělství a lesnictví</v>
      </c>
      <c r="L31" s="77">
        <f t="shared" si="4"/>
        <v>25.8</v>
      </c>
      <c r="M31" s="77">
        <f t="shared" si="5"/>
        <v>0</v>
      </c>
      <c r="N31" s="77">
        <f t="shared" si="6"/>
        <v>35.200000000000003</v>
      </c>
    </row>
    <row r="32" spans="1:18" x14ac:dyDescent="0.2">
      <c r="A32" s="208" t="s">
        <v>25</v>
      </c>
      <c r="B32" s="241">
        <v>363414.38899999997</v>
      </c>
      <c r="C32" s="245">
        <v>0.14450390431565094</v>
      </c>
      <c r="D32" s="247">
        <v>304426.11300000013</v>
      </c>
      <c r="E32" s="245">
        <v>0.15275383194977671</v>
      </c>
      <c r="F32" s="247">
        <v>129005.61099999998</v>
      </c>
      <c r="G32" s="244">
        <v>0.13130542085050689</v>
      </c>
      <c r="H32" s="247">
        <v>796846.11300000013</v>
      </c>
      <c r="I32" s="250">
        <v>0.14513667862087901</v>
      </c>
      <c r="J32" s="85"/>
      <c r="K32" s="87" t="str">
        <f t="shared" si="7"/>
        <v>Domácnosti</v>
      </c>
      <c r="L32" s="77">
        <f t="shared" si="4"/>
        <v>363414.38899999997</v>
      </c>
      <c r="M32" s="77">
        <f t="shared" si="5"/>
        <v>304426.11300000013</v>
      </c>
      <c r="N32" s="77">
        <f t="shared" si="6"/>
        <v>129005.61099999998</v>
      </c>
    </row>
    <row r="33" spans="1:14" x14ac:dyDescent="0.2">
      <c r="A33" s="208" t="s">
        <v>5</v>
      </c>
      <c r="B33" s="241">
        <v>255002.18700000001</v>
      </c>
      <c r="C33" s="245">
        <v>0.20604758069881834</v>
      </c>
      <c r="D33" s="247">
        <v>197715.85999999996</v>
      </c>
      <c r="E33" s="245">
        <v>0.21052160951293084</v>
      </c>
      <c r="F33" s="247">
        <v>71037.712000000014</v>
      </c>
      <c r="G33" s="244">
        <v>0.15875949771740119</v>
      </c>
      <c r="H33" s="247">
        <v>523755.75899999996</v>
      </c>
      <c r="I33" s="250">
        <v>0.19958568502274335</v>
      </c>
      <c r="J33" s="85"/>
      <c r="K33" s="87" t="str">
        <f t="shared" si="7"/>
        <v>Obchod, služby, školství, zdravotnictví</v>
      </c>
      <c r="L33" s="77">
        <f t="shared" si="4"/>
        <v>255002.18700000001</v>
      </c>
      <c r="M33" s="77">
        <f t="shared" si="5"/>
        <v>197715.85999999996</v>
      </c>
      <c r="N33" s="77">
        <f t="shared" si="6"/>
        <v>71037.712000000014</v>
      </c>
    </row>
    <row r="34" spans="1:14" x14ac:dyDescent="0.2">
      <c r="A34" s="208" t="s">
        <v>3</v>
      </c>
      <c r="B34" s="241">
        <v>4043.9929999999999</v>
      </c>
      <c r="C34" s="244">
        <v>3.9160316911320138E-2</v>
      </c>
      <c r="D34" s="246">
        <v>2958.3119999999999</v>
      </c>
      <c r="E34" s="244">
        <v>4.4415081734949374E-2</v>
      </c>
      <c r="F34" s="246">
        <v>1701.5649999999998</v>
      </c>
      <c r="G34" s="244">
        <v>5.1880080276745795E-2</v>
      </c>
      <c r="H34" s="246">
        <v>8703.8700000000008</v>
      </c>
      <c r="I34" s="250">
        <v>4.2945662090786714E-2</v>
      </c>
      <c r="J34" s="85"/>
      <c r="K34" s="87" t="str">
        <f t="shared" si="7"/>
        <v>Ostatní</v>
      </c>
      <c r="L34" s="77">
        <f t="shared" si="4"/>
        <v>4043.9929999999999</v>
      </c>
      <c r="M34" s="77">
        <f t="shared" si="5"/>
        <v>2958.3119999999999</v>
      </c>
      <c r="N34" s="77">
        <f t="shared" si="6"/>
        <v>1701.5649999999998</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0.16426641932207101</v>
      </c>
    </row>
    <row r="40" spans="1:14" x14ac:dyDescent="0.2">
      <c r="B40" s="99"/>
      <c r="C40" s="99"/>
      <c r="D40" s="99"/>
      <c r="L40" s="93" t="s">
        <v>63</v>
      </c>
      <c r="M40" s="97">
        <v>0.19926921638421277</v>
      </c>
    </row>
    <row r="41" spans="1:14" x14ac:dyDescent="0.2">
      <c r="B41" s="72"/>
      <c r="C41" s="72"/>
      <c r="D41" s="72"/>
      <c r="L41" s="93" t="s">
        <v>125</v>
      </c>
      <c r="M41" s="97">
        <v>0.17806503700573686</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{E0A0C485-B927-4D45-B4BD-59259CB131FE}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E0A0C485-B927-4D45-B4BD-59259CB131FE}">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A48" sqref="A48:O48"/>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145</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1283.2890000000004</v>
      </c>
      <c r="C7" s="239">
        <v>3.1824073288892425E-2</v>
      </c>
      <c r="D7" s="238">
        <v>1281.4290000000003</v>
      </c>
      <c r="E7" s="239">
        <v>3.1788861049664351E-2</v>
      </c>
      <c r="F7" s="238">
        <v>1281.4290000000003</v>
      </c>
      <c r="G7" s="239">
        <v>3.1798906223279091E-2</v>
      </c>
      <c r="H7" s="238">
        <v>1281.4290000000003</v>
      </c>
      <c r="I7" s="248">
        <v>3.1798906223279091E-2</v>
      </c>
      <c r="J7" s="95"/>
      <c r="O7" s="60"/>
    </row>
    <row r="8" spans="1:15" x14ac:dyDescent="0.2">
      <c r="A8" s="209" t="s">
        <v>182</v>
      </c>
      <c r="B8" s="238">
        <v>460748.76000000013</v>
      </c>
      <c r="C8" s="239">
        <v>3.838646532137982E-2</v>
      </c>
      <c r="D8" s="238">
        <v>392095.76099999988</v>
      </c>
      <c r="E8" s="239">
        <v>3.6330376084263739E-2</v>
      </c>
      <c r="F8" s="238">
        <v>285252.71299999999</v>
      </c>
      <c r="G8" s="239">
        <v>3.337077556064133E-2</v>
      </c>
      <c r="H8" s="238">
        <v>1138097.2339999999</v>
      </c>
      <c r="I8" s="248">
        <v>3.6310608608525315E-2</v>
      </c>
      <c r="J8" s="95"/>
      <c r="O8" s="60"/>
    </row>
    <row r="9" spans="1:15" x14ac:dyDescent="0.2">
      <c r="A9" s="209" t="s">
        <v>183</v>
      </c>
      <c r="B9" s="238">
        <v>239024.13799999998</v>
      </c>
      <c r="C9" s="240">
        <v>3.797080378694135E-2</v>
      </c>
      <c r="D9" s="238">
        <v>179508.269</v>
      </c>
      <c r="E9" s="240">
        <v>3.4514058734947478E-2</v>
      </c>
      <c r="F9" s="238">
        <v>102469.23999999999</v>
      </c>
      <c r="G9" s="240">
        <v>3.1930026968399298E-2</v>
      </c>
      <c r="H9" s="238">
        <v>521001.647</v>
      </c>
      <c r="I9" s="249">
        <v>3.5429887525100033E-2</v>
      </c>
      <c r="J9" s="85"/>
      <c r="K9" s="87"/>
      <c r="L9" s="87" t="str">
        <f>+B5</f>
        <v>Duben</v>
      </c>
      <c r="M9" s="87" t="str">
        <f>+D5</f>
        <v>Květen</v>
      </c>
      <c r="N9" s="87" t="str">
        <f>+F5</f>
        <v>Červen</v>
      </c>
      <c r="O9" s="88"/>
    </row>
    <row r="10" spans="1:15" x14ac:dyDescent="0.2">
      <c r="A10" s="208" t="s">
        <v>41</v>
      </c>
      <c r="B10" s="241">
        <v>13709.134</v>
      </c>
      <c r="C10" s="242">
        <v>2.2494734697642745E-2</v>
      </c>
      <c r="D10" s="246">
        <v>12348.056</v>
      </c>
      <c r="E10" s="244">
        <v>2.1680805839802163E-2</v>
      </c>
      <c r="F10" s="246">
        <v>6775.6590000000006</v>
      </c>
      <c r="G10" s="244">
        <v>1.9339491998531824E-2</v>
      </c>
      <c r="H10" s="246">
        <v>32832.849000000002</v>
      </c>
      <c r="I10" s="250">
        <v>2.1468785618241996E-2</v>
      </c>
      <c r="J10" s="85"/>
      <c r="K10" s="87" t="str">
        <f>+A10</f>
        <v>Biomasa</v>
      </c>
      <c r="L10" s="77">
        <f>+B10</f>
        <v>13709.134</v>
      </c>
      <c r="M10" s="77">
        <f>+D10</f>
        <v>12348.056</v>
      </c>
      <c r="N10" s="77">
        <f>+F10</f>
        <v>6775.6590000000006</v>
      </c>
      <c r="O10" s="105"/>
    </row>
    <row r="11" spans="1:15" x14ac:dyDescent="0.2">
      <c r="A11" s="208" t="s">
        <v>40</v>
      </c>
      <c r="B11" s="241">
        <v>3323.9900000000002</v>
      </c>
      <c r="C11" s="243">
        <v>7.5834224608690562E-2</v>
      </c>
      <c r="D11" s="247">
        <v>3148.9340000000002</v>
      </c>
      <c r="E11" s="245">
        <v>7.4938618178595484E-2</v>
      </c>
      <c r="F11" s="247">
        <v>2927.3620000000001</v>
      </c>
      <c r="G11" s="244">
        <v>9.1424596340207859E-2</v>
      </c>
      <c r="H11" s="247">
        <v>9400.2860000000001</v>
      </c>
      <c r="I11" s="250">
        <v>7.9750009313075437E-2</v>
      </c>
      <c r="J11" s="85"/>
      <c r="K11" s="87" t="str">
        <f t="shared" ref="K11:L25" si="0">+A11</f>
        <v>Bioplyn</v>
      </c>
      <c r="L11" s="77">
        <f t="shared" si="0"/>
        <v>3323.9900000000002</v>
      </c>
      <c r="M11" s="77">
        <f t="shared" ref="M11:M25" si="1">+D11</f>
        <v>3148.9340000000002</v>
      </c>
      <c r="N11" s="77">
        <f t="shared" ref="N11:N25" si="2">+F11</f>
        <v>2927.3620000000001</v>
      </c>
      <c r="O11" s="105"/>
    </row>
    <row r="12" spans="1:15" x14ac:dyDescent="0.2">
      <c r="A12" s="208" t="s">
        <v>39</v>
      </c>
      <c r="B12" s="241">
        <v>39068.275000000001</v>
      </c>
      <c r="C12" s="243">
        <v>5.6616769048419772E-2</v>
      </c>
      <c r="D12" s="247">
        <v>14958.942999999999</v>
      </c>
      <c r="E12" s="245">
        <v>2.771492289447109E-2</v>
      </c>
      <c r="F12" s="247">
        <v>29521.409</v>
      </c>
      <c r="G12" s="244">
        <v>0.11403828366003683</v>
      </c>
      <c r="H12" s="247">
        <v>83548.627000000008</v>
      </c>
      <c r="I12" s="250">
        <v>5.6123233195379096E-2</v>
      </c>
      <c r="J12" s="85"/>
      <c r="K12" s="87" t="str">
        <f t="shared" si="0"/>
        <v>Černé uhlí</v>
      </c>
      <c r="L12" s="77">
        <f t="shared" si="0"/>
        <v>39068.275000000001</v>
      </c>
      <c r="M12" s="77">
        <f t="shared" si="1"/>
        <v>14958.942999999999</v>
      </c>
      <c r="N12" s="77">
        <f t="shared" si="2"/>
        <v>29521.409</v>
      </c>
      <c r="O12" s="105"/>
    </row>
    <row r="13" spans="1:15" x14ac:dyDescent="0.2">
      <c r="A13" s="208" t="s">
        <v>64</v>
      </c>
      <c r="B13" s="241">
        <v>0</v>
      </c>
      <c r="C13" s="243">
        <v>0</v>
      </c>
      <c r="D13" s="247">
        <v>0</v>
      </c>
      <c r="E13" s="245">
        <v>0</v>
      </c>
      <c r="F13" s="247">
        <v>50.015000000000001</v>
      </c>
      <c r="G13" s="244">
        <v>0.114264630624703</v>
      </c>
      <c r="H13" s="247">
        <v>50.015000000000001</v>
      </c>
      <c r="I13" s="250">
        <v>3.2826383446812928E-2</v>
      </c>
      <c r="J13" s="85"/>
      <c r="K13" s="87" t="str">
        <f t="shared" si="0"/>
        <v>Elektrická energie</v>
      </c>
      <c r="L13" s="77">
        <f t="shared" si="0"/>
        <v>0</v>
      </c>
      <c r="M13" s="77">
        <f t="shared" si="1"/>
        <v>0</v>
      </c>
      <c r="N13" s="77">
        <f t="shared" si="2"/>
        <v>50.015000000000001</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114903.075</v>
      </c>
      <c r="C16" s="243">
        <v>4.1688498846300028E-2</v>
      </c>
      <c r="D16" s="247">
        <v>89400.628000000012</v>
      </c>
      <c r="E16" s="245">
        <v>4.0890939790009323E-2</v>
      </c>
      <c r="F16" s="247">
        <v>18885.61</v>
      </c>
      <c r="G16" s="244">
        <v>1.5776191594464507E-2</v>
      </c>
      <c r="H16" s="247">
        <v>223189.31300000002</v>
      </c>
      <c r="I16" s="250">
        <v>3.6352158798513209E-2</v>
      </c>
      <c r="J16" s="85"/>
      <c r="K16" s="87" t="str">
        <f t="shared" si="0"/>
        <v>Hnědé uhlí</v>
      </c>
      <c r="L16" s="77">
        <f t="shared" si="0"/>
        <v>114903.075</v>
      </c>
      <c r="M16" s="77">
        <f t="shared" si="1"/>
        <v>89400.628000000012</v>
      </c>
      <c r="N16" s="77">
        <f t="shared" si="2"/>
        <v>18885.61</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2485.9780000000001</v>
      </c>
      <c r="C24" s="243">
        <v>0.64221508815810513</v>
      </c>
      <c r="D24" s="247">
        <v>1336.866</v>
      </c>
      <c r="E24" s="245">
        <v>0.61213130502350555</v>
      </c>
      <c r="F24" s="247">
        <v>9152.6629999999986</v>
      </c>
      <c r="G24" s="244">
        <v>0.91117584937697671</v>
      </c>
      <c r="H24" s="247">
        <v>12975.506999999998</v>
      </c>
      <c r="I24" s="250">
        <v>0.80594272421475355</v>
      </c>
      <c r="J24" s="85"/>
      <c r="K24" s="87" t="str">
        <f t="shared" si="0"/>
        <v>Topné oleje</v>
      </c>
      <c r="L24" s="77">
        <f t="shared" si="0"/>
        <v>2485.9780000000001</v>
      </c>
      <c r="M24" s="77">
        <f t="shared" si="1"/>
        <v>1336.866</v>
      </c>
      <c r="N24" s="77">
        <f t="shared" si="2"/>
        <v>9152.6629999999986</v>
      </c>
      <c r="O24" s="105"/>
    </row>
    <row r="25" spans="1:18" x14ac:dyDescent="0.2">
      <c r="A25" s="208" t="s">
        <v>31</v>
      </c>
      <c r="B25" s="241">
        <v>65533.685999999994</v>
      </c>
      <c r="C25" s="242">
        <v>4.0781826181912111E-2</v>
      </c>
      <c r="D25" s="246">
        <v>58314.841999999997</v>
      </c>
      <c r="E25" s="244">
        <v>4.5871052917399506E-2</v>
      </c>
      <c r="F25" s="246">
        <v>35156.521999999997</v>
      </c>
      <c r="G25" s="244">
        <v>4.1055281791918571E-2</v>
      </c>
      <c r="H25" s="246">
        <v>159005.04999999999</v>
      </c>
      <c r="I25" s="250">
        <v>4.2576959972342787E-2</v>
      </c>
      <c r="J25" s="85"/>
      <c r="K25" s="87" t="str">
        <f t="shared" si="0"/>
        <v>Zemní plyn</v>
      </c>
      <c r="L25" s="77">
        <f t="shared" si="0"/>
        <v>65533.685999999994</v>
      </c>
      <c r="M25" s="77">
        <f t="shared" si="1"/>
        <v>58314.841999999997</v>
      </c>
      <c r="N25" s="77">
        <f t="shared" si="2"/>
        <v>35156.521999999997</v>
      </c>
      <c r="O25" s="82"/>
    </row>
    <row r="26" spans="1:18" ht="13.5" customHeight="1" x14ac:dyDescent="0.2">
      <c r="A26" s="210" t="s">
        <v>184</v>
      </c>
      <c r="B26" s="238">
        <v>208434.41200000001</v>
      </c>
      <c r="C26" s="240">
        <v>3.6669578847156839E-2</v>
      </c>
      <c r="D26" s="238">
        <v>178112.44099999996</v>
      </c>
      <c r="E26" s="240">
        <v>3.9187696843229945E-2</v>
      </c>
      <c r="F26" s="238">
        <v>97258.398000000001</v>
      </c>
      <c r="G26" s="240">
        <v>3.5758984103927055E-2</v>
      </c>
      <c r="H26" s="238">
        <v>483805.25099999999</v>
      </c>
      <c r="I26" s="249">
        <v>3.7362174174909814E-2</v>
      </c>
      <c r="J26" s="10"/>
      <c r="K26" s="87"/>
      <c r="L26" s="87" t="str">
        <f>+L9</f>
        <v>Duben</v>
      </c>
      <c r="M26" s="87" t="str">
        <f>+M9</f>
        <v>Květen</v>
      </c>
      <c r="N26" s="87" t="str">
        <f>+N9</f>
        <v>Červen</v>
      </c>
      <c r="O26" s="72"/>
      <c r="P26" s="99"/>
      <c r="Q26" s="99"/>
      <c r="R26" s="99"/>
    </row>
    <row r="27" spans="1:18" ht="12.75" customHeight="1" x14ac:dyDescent="0.2">
      <c r="A27" s="208" t="s">
        <v>26</v>
      </c>
      <c r="B27" s="241">
        <v>49448.495000000003</v>
      </c>
      <c r="C27" s="244">
        <v>3.2499796004171945E-2</v>
      </c>
      <c r="D27" s="246">
        <v>30626.549999999996</v>
      </c>
      <c r="E27" s="244">
        <v>2.3046901960865049E-2</v>
      </c>
      <c r="F27" s="246">
        <v>25736.517</v>
      </c>
      <c r="G27" s="244">
        <v>2.2724993518725579E-2</v>
      </c>
      <c r="H27" s="246">
        <v>105811.56200000001</v>
      </c>
      <c r="I27" s="250">
        <v>2.6566453547802044E-2</v>
      </c>
      <c r="J27" s="85"/>
      <c r="K27" s="87" t="str">
        <f>+A27</f>
        <v>Průmysl</v>
      </c>
      <c r="L27" s="77">
        <f t="shared" ref="L27:L34" si="3">+B27</f>
        <v>49448.495000000003</v>
      </c>
      <c r="M27" s="77">
        <f t="shared" ref="M27:M34" si="4">+D27</f>
        <v>30626.549999999996</v>
      </c>
      <c r="N27" s="77">
        <f t="shared" ref="N27:N34" si="5">+F27</f>
        <v>25736.517</v>
      </c>
      <c r="O27" s="72"/>
      <c r="P27" s="105"/>
      <c r="Q27" s="105"/>
      <c r="R27" s="105"/>
    </row>
    <row r="28" spans="1:18" ht="12.75" customHeight="1" x14ac:dyDescent="0.2">
      <c r="A28" s="208" t="s">
        <v>0</v>
      </c>
      <c r="B28" s="241">
        <v>0</v>
      </c>
      <c r="C28" s="245">
        <v>0</v>
      </c>
      <c r="D28" s="247">
        <v>907.30600000000004</v>
      </c>
      <c r="E28" s="245">
        <v>5.8593347639581987E-3</v>
      </c>
      <c r="F28" s="247">
        <v>368.09300000000002</v>
      </c>
      <c r="G28" s="244">
        <v>4.0434033163348248E-3</v>
      </c>
      <c r="H28" s="247">
        <v>1275.3990000000001</v>
      </c>
      <c r="I28" s="250">
        <v>2.8234731709291133E-3</v>
      </c>
      <c r="J28" s="85"/>
      <c r="K28" s="87" t="str">
        <f t="shared" ref="K28:K34" si="6">+A28</f>
        <v>Energetika</v>
      </c>
      <c r="L28" s="77">
        <f t="shared" si="3"/>
        <v>0</v>
      </c>
      <c r="M28" s="77">
        <f t="shared" si="4"/>
        <v>907.30600000000004</v>
      </c>
      <c r="N28" s="77">
        <f t="shared" si="5"/>
        <v>368.09300000000002</v>
      </c>
      <c r="O28" s="72"/>
    </row>
    <row r="29" spans="1:18" ht="12.75" customHeight="1" x14ac:dyDescent="0.2">
      <c r="A29" s="208" t="s">
        <v>1</v>
      </c>
      <c r="B29" s="241">
        <v>84.9</v>
      </c>
      <c r="C29" s="245">
        <v>1.6074226651253333E-3</v>
      </c>
      <c r="D29" s="247">
        <v>26.5</v>
      </c>
      <c r="E29" s="245">
        <v>9.5645705783919596E-4</v>
      </c>
      <c r="F29" s="247">
        <v>6.1</v>
      </c>
      <c r="G29" s="244">
        <v>7.8101673526810372E-4</v>
      </c>
      <c r="H29" s="247">
        <v>117.5</v>
      </c>
      <c r="I29" s="250">
        <v>1.3301752971798405E-3</v>
      </c>
      <c r="J29" s="85"/>
      <c r="K29" s="87" t="str">
        <f t="shared" si="6"/>
        <v>Doprava</v>
      </c>
      <c r="L29" s="77">
        <f t="shared" si="3"/>
        <v>84.9</v>
      </c>
      <c r="M29" s="77">
        <f t="shared" si="4"/>
        <v>26.5</v>
      </c>
      <c r="N29" s="77">
        <f t="shared" si="5"/>
        <v>6.1</v>
      </c>
      <c r="O29" s="72"/>
    </row>
    <row r="30" spans="1:18" ht="12.75" customHeight="1" x14ac:dyDescent="0.2">
      <c r="A30" s="208" t="s">
        <v>2</v>
      </c>
      <c r="B30" s="241">
        <v>1516.903</v>
      </c>
      <c r="C30" s="245">
        <v>7.7992770631011135E-2</v>
      </c>
      <c r="D30" s="247">
        <v>318.55700000000002</v>
      </c>
      <c r="E30" s="245">
        <v>2.683122339520087E-2</v>
      </c>
      <c r="F30" s="247">
        <v>110.342</v>
      </c>
      <c r="G30" s="244">
        <v>1.2883083524277935E-2</v>
      </c>
      <c r="H30" s="247">
        <v>1945.8020000000001</v>
      </c>
      <c r="I30" s="250">
        <v>4.8783136766509708E-2</v>
      </c>
      <c r="J30" s="85"/>
      <c r="K30" s="87" t="str">
        <f t="shared" si="6"/>
        <v>Stavebnictví</v>
      </c>
      <c r="L30" s="77">
        <f t="shared" si="3"/>
        <v>1516.903</v>
      </c>
      <c r="M30" s="77">
        <f t="shared" si="4"/>
        <v>318.55700000000002</v>
      </c>
      <c r="N30" s="77">
        <f t="shared" si="5"/>
        <v>110.342</v>
      </c>
    </row>
    <row r="31" spans="1:18" x14ac:dyDescent="0.2">
      <c r="A31" s="208" t="s">
        <v>6</v>
      </c>
      <c r="B31" s="241">
        <v>85.084000000000003</v>
      </c>
      <c r="C31" s="245">
        <v>2.9585620840260982E-3</v>
      </c>
      <c r="D31" s="247">
        <v>96.765000000000001</v>
      </c>
      <c r="E31" s="245">
        <v>4.187515711568471E-3</v>
      </c>
      <c r="F31" s="247">
        <v>95.435000000000002</v>
      </c>
      <c r="G31" s="244">
        <v>5.5607672675997231E-3</v>
      </c>
      <c r="H31" s="247">
        <v>277.28399999999999</v>
      </c>
      <c r="I31" s="250">
        <v>4.0169356710534091E-3</v>
      </c>
      <c r="J31" s="85"/>
      <c r="K31" s="87" t="str">
        <f t="shared" si="6"/>
        <v>Zemědělství a lesnictví</v>
      </c>
      <c r="L31" s="77">
        <f t="shared" si="3"/>
        <v>85.084000000000003</v>
      </c>
      <c r="M31" s="77">
        <f t="shared" si="4"/>
        <v>96.765000000000001</v>
      </c>
      <c r="N31" s="77">
        <f t="shared" si="5"/>
        <v>95.435000000000002</v>
      </c>
    </row>
    <row r="32" spans="1:18" x14ac:dyDescent="0.2">
      <c r="A32" s="208" t="s">
        <v>25</v>
      </c>
      <c r="B32" s="241">
        <v>110383.09099999999</v>
      </c>
      <c r="C32" s="245">
        <v>4.389145862887061E-2</v>
      </c>
      <c r="D32" s="247">
        <v>83836.749999999985</v>
      </c>
      <c r="E32" s="245">
        <v>4.2067300648139322E-2</v>
      </c>
      <c r="F32" s="247">
        <v>42312.235000000008</v>
      </c>
      <c r="G32" s="244">
        <v>4.3066544011024062E-2</v>
      </c>
      <c r="H32" s="247">
        <v>236532.07599999997</v>
      </c>
      <c r="I32" s="250">
        <v>4.3081693363221957E-2</v>
      </c>
      <c r="J32" s="85"/>
      <c r="K32" s="87" t="str">
        <f t="shared" si="6"/>
        <v>Domácnosti</v>
      </c>
      <c r="L32" s="77">
        <f t="shared" si="3"/>
        <v>110383.09099999999</v>
      </c>
      <c r="M32" s="77">
        <f t="shared" si="4"/>
        <v>83836.749999999985</v>
      </c>
      <c r="N32" s="77">
        <f t="shared" si="5"/>
        <v>42312.235000000008</v>
      </c>
    </row>
    <row r="33" spans="1:14" x14ac:dyDescent="0.2">
      <c r="A33" s="208" t="s">
        <v>5</v>
      </c>
      <c r="B33" s="241">
        <v>45840.458999999995</v>
      </c>
      <c r="C33" s="245">
        <v>3.7040135954102119E-2</v>
      </c>
      <c r="D33" s="247">
        <v>61475.732999999993</v>
      </c>
      <c r="E33" s="245">
        <v>6.5457420852061118E-2</v>
      </c>
      <c r="F33" s="247">
        <v>28522.385999999999</v>
      </c>
      <c r="G33" s="244">
        <v>6.3743602483450401E-2</v>
      </c>
      <c r="H33" s="247">
        <v>135838.57799999998</v>
      </c>
      <c r="I33" s="250">
        <v>5.1763508423103274E-2</v>
      </c>
      <c r="J33" s="85"/>
      <c r="K33" s="87" t="str">
        <f t="shared" si="6"/>
        <v>Obchod, služby, školství, zdravotnictví</v>
      </c>
      <c r="L33" s="77">
        <f t="shared" si="3"/>
        <v>45840.458999999995</v>
      </c>
      <c r="M33" s="77">
        <f t="shared" si="4"/>
        <v>61475.732999999993</v>
      </c>
      <c r="N33" s="77">
        <f t="shared" si="5"/>
        <v>28522.385999999999</v>
      </c>
    </row>
    <row r="34" spans="1:14" x14ac:dyDescent="0.2">
      <c r="A34" s="208" t="s">
        <v>3</v>
      </c>
      <c r="B34" s="241">
        <v>1075.48</v>
      </c>
      <c r="C34" s="244">
        <v>1.0414493208021524E-2</v>
      </c>
      <c r="D34" s="246">
        <v>824.28000000000009</v>
      </c>
      <c r="E34" s="244">
        <v>1.2375457210897322E-2</v>
      </c>
      <c r="F34" s="246">
        <v>107.28999999999999</v>
      </c>
      <c r="G34" s="244">
        <v>3.2712319616894189E-3</v>
      </c>
      <c r="H34" s="246">
        <v>2007.0500000000002</v>
      </c>
      <c r="I34" s="250">
        <v>9.9029616824830181E-3</v>
      </c>
      <c r="J34" s="85"/>
      <c r="K34" s="87" t="str">
        <f t="shared" si="6"/>
        <v>Ostatní</v>
      </c>
      <c r="L34" s="77">
        <f t="shared" si="3"/>
        <v>1075.48</v>
      </c>
      <c r="M34" s="77">
        <f t="shared" si="4"/>
        <v>824.28000000000009</v>
      </c>
      <c r="N34" s="77">
        <f t="shared" si="5"/>
        <v>107.28999999999999</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3.1798906223279091E-2</v>
      </c>
    </row>
    <row r="40" spans="1:14" x14ac:dyDescent="0.2">
      <c r="B40" s="99"/>
      <c r="C40" s="99"/>
      <c r="D40" s="99"/>
      <c r="L40" s="93" t="s">
        <v>63</v>
      </c>
      <c r="M40" s="97">
        <v>3.6310608608525315E-2</v>
      </c>
    </row>
    <row r="41" spans="1:14" x14ac:dyDescent="0.2">
      <c r="B41" s="72"/>
      <c r="C41" s="72"/>
      <c r="D41" s="72"/>
      <c r="L41" s="93" t="s">
        <v>125</v>
      </c>
      <c r="M41" s="97">
        <v>3.5429887525100033E-2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{3AA4B0B4-52B3-44B8-A8BA-59C7D4D42FA8}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3AA4B0B4-52B3-44B8-A8BA-59C7D4D42FA8}">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zoomScaleSheetLayoutView="100" workbookViewId="0">
      <selection activeCell="A48" sqref="A48:O48"/>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146</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3637.838999999999</v>
      </c>
      <c r="C7" s="239">
        <v>9.0214172294152808E-2</v>
      </c>
      <c r="D7" s="238">
        <v>3637.838999999999</v>
      </c>
      <c r="E7" s="239">
        <v>9.0245154817043982E-2</v>
      </c>
      <c r="F7" s="238">
        <v>3637.838999999999</v>
      </c>
      <c r="G7" s="239">
        <v>9.027367198368956E-2</v>
      </c>
      <c r="H7" s="238">
        <v>3637.838999999999</v>
      </c>
      <c r="I7" s="248">
        <v>9.027367198368956E-2</v>
      </c>
      <c r="J7" s="95"/>
      <c r="O7" s="60"/>
    </row>
    <row r="8" spans="1:15" x14ac:dyDescent="0.2">
      <c r="A8" s="209" t="s">
        <v>182</v>
      </c>
      <c r="B8" s="238">
        <v>492206.97899999999</v>
      </c>
      <c r="C8" s="239">
        <v>4.1007351013434355E-2</v>
      </c>
      <c r="D8" s="238">
        <v>399548.97899999982</v>
      </c>
      <c r="E8" s="239">
        <v>3.7020968128124172E-2</v>
      </c>
      <c r="F8" s="238">
        <v>270774.91099999991</v>
      </c>
      <c r="G8" s="239">
        <v>3.167706517986256E-2</v>
      </c>
      <c r="H8" s="238">
        <v>1162530.8689999997</v>
      </c>
      <c r="I8" s="248">
        <v>3.7090155496843788E-2</v>
      </c>
      <c r="J8" s="95"/>
      <c r="O8" s="60"/>
    </row>
    <row r="9" spans="1:15" x14ac:dyDescent="0.2">
      <c r="A9" s="209" t="s">
        <v>183</v>
      </c>
      <c r="B9" s="238">
        <v>276745.348</v>
      </c>
      <c r="C9" s="240">
        <v>4.3963105131485943E-2</v>
      </c>
      <c r="D9" s="238">
        <v>206638.91099999999</v>
      </c>
      <c r="E9" s="240">
        <v>3.9730467854823905E-2</v>
      </c>
      <c r="F9" s="238">
        <v>92578.838999999993</v>
      </c>
      <c r="G9" s="240">
        <v>2.8848118966951417E-2</v>
      </c>
      <c r="H9" s="238">
        <v>575963.098</v>
      </c>
      <c r="I9" s="249">
        <v>3.9167453497029291E-2</v>
      </c>
      <c r="J9" s="85"/>
      <c r="K9" s="87"/>
      <c r="L9" s="87" t="str">
        <f>+B5</f>
        <v>Duben</v>
      </c>
      <c r="M9" s="87" t="str">
        <f>+D5</f>
        <v>Květen</v>
      </c>
      <c r="N9" s="87" t="str">
        <f>+F5</f>
        <v>Červen</v>
      </c>
    </row>
    <row r="10" spans="1:15" x14ac:dyDescent="0.2">
      <c r="A10" s="208" t="s">
        <v>41</v>
      </c>
      <c r="B10" s="241">
        <v>3067.4850000000001</v>
      </c>
      <c r="C10" s="242">
        <v>5.0333056241188287E-3</v>
      </c>
      <c r="D10" s="246">
        <v>2194.402</v>
      </c>
      <c r="E10" s="244">
        <v>3.8529468684360951E-3</v>
      </c>
      <c r="F10" s="246">
        <v>1178.9859999999999</v>
      </c>
      <c r="G10" s="244">
        <v>3.3651325005259317E-3</v>
      </c>
      <c r="H10" s="246">
        <v>6440.8730000000005</v>
      </c>
      <c r="I10" s="250">
        <v>4.2115663380696321E-3</v>
      </c>
      <c r="J10" s="85"/>
      <c r="K10" s="87" t="str">
        <f>+A10</f>
        <v>Biomasa</v>
      </c>
      <c r="L10" s="77">
        <f>+B10</f>
        <v>3067.4850000000001</v>
      </c>
      <c r="M10" s="77">
        <f>+D10</f>
        <v>2194.402</v>
      </c>
      <c r="N10" s="77">
        <f>+F10</f>
        <v>1178.9859999999999</v>
      </c>
    </row>
    <row r="11" spans="1:15" x14ac:dyDescent="0.2">
      <c r="A11" s="208" t="s">
        <v>40</v>
      </c>
      <c r="B11" s="241">
        <v>4073.6119999999992</v>
      </c>
      <c r="C11" s="243">
        <v>9.2936262556944246E-2</v>
      </c>
      <c r="D11" s="247">
        <v>3585.3059999999996</v>
      </c>
      <c r="E11" s="245">
        <v>8.5323438785134084E-2</v>
      </c>
      <c r="F11" s="247">
        <v>3964.8239999999996</v>
      </c>
      <c r="G11" s="244">
        <v>0.12382562654019838</v>
      </c>
      <c r="H11" s="247">
        <v>11623.741999999998</v>
      </c>
      <c r="I11" s="250">
        <v>9.8613332908465343E-2</v>
      </c>
      <c r="J11" s="85"/>
      <c r="K11" s="87" t="str">
        <f t="shared" ref="K11:L25" si="0">+A11</f>
        <v>Bioplyn</v>
      </c>
      <c r="L11" s="77">
        <f t="shared" si="0"/>
        <v>4073.6119999999992</v>
      </c>
      <c r="M11" s="77">
        <f t="shared" ref="M11:M25" si="1">+D11</f>
        <v>3585.3059999999996</v>
      </c>
      <c r="N11" s="77">
        <f t="shared" ref="N11:N25" si="2">+F11</f>
        <v>3964.8239999999996</v>
      </c>
      <c r="O11" s="105"/>
    </row>
    <row r="12" spans="1:15" x14ac:dyDescent="0.2">
      <c r="A12" s="208" t="s">
        <v>39</v>
      </c>
      <c r="B12" s="241">
        <v>2874</v>
      </c>
      <c r="C12" s="243">
        <v>4.1649290695624109E-3</v>
      </c>
      <c r="D12" s="247">
        <v>1262</v>
      </c>
      <c r="E12" s="245">
        <v>2.33814867085345E-3</v>
      </c>
      <c r="F12" s="247">
        <v>1051</v>
      </c>
      <c r="G12" s="244">
        <v>4.059909068930237E-3</v>
      </c>
      <c r="H12" s="247">
        <v>5187</v>
      </c>
      <c r="I12" s="250">
        <v>3.4843326699364116E-3</v>
      </c>
      <c r="J12" s="85"/>
      <c r="K12" s="87" t="str">
        <f t="shared" si="0"/>
        <v>Černé uhlí</v>
      </c>
      <c r="L12" s="77">
        <f t="shared" si="0"/>
        <v>2874</v>
      </c>
      <c r="M12" s="77">
        <f t="shared" si="1"/>
        <v>1262</v>
      </c>
      <c r="N12" s="77">
        <f t="shared" si="2"/>
        <v>1051</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234919.41500000001</v>
      </c>
      <c r="C16" s="243">
        <v>8.5232164249746833E-2</v>
      </c>
      <c r="D16" s="247">
        <v>173231.87899999999</v>
      </c>
      <c r="E16" s="245">
        <v>7.9234503071937912E-2</v>
      </c>
      <c r="F16" s="247">
        <v>72926.652999999991</v>
      </c>
      <c r="G16" s="244">
        <v>6.0919655233324717E-2</v>
      </c>
      <c r="H16" s="247">
        <v>481077.94699999999</v>
      </c>
      <c r="I16" s="250">
        <v>7.8356000512474003E-2</v>
      </c>
      <c r="J16" s="85"/>
      <c r="K16" s="87" t="str">
        <f t="shared" si="0"/>
        <v>Hnědé uhlí</v>
      </c>
      <c r="L16" s="77">
        <f t="shared" si="0"/>
        <v>234919.41500000001</v>
      </c>
      <c r="M16" s="77">
        <f t="shared" si="1"/>
        <v>173231.87899999999</v>
      </c>
      <c r="N16" s="77">
        <f t="shared" si="2"/>
        <v>72926.652999999991</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2714</v>
      </c>
      <c r="C19" s="243">
        <v>3.6945255720725774E-2</v>
      </c>
      <c r="D19" s="247">
        <v>1035</v>
      </c>
      <c r="E19" s="245">
        <v>1.2013021000513333E-2</v>
      </c>
      <c r="F19" s="247">
        <v>1598</v>
      </c>
      <c r="G19" s="244">
        <v>2.0900602242090522E-2</v>
      </c>
      <c r="H19" s="247">
        <v>5347</v>
      </c>
      <c r="I19" s="250">
        <v>2.2649708249349487E-2</v>
      </c>
      <c r="J19" s="85"/>
      <c r="K19" s="87" t="str">
        <f t="shared" si="0"/>
        <v>Odpadní teplo</v>
      </c>
      <c r="L19" s="77">
        <f t="shared" si="0"/>
        <v>2714</v>
      </c>
      <c r="M19" s="77">
        <f t="shared" si="1"/>
        <v>1035</v>
      </c>
      <c r="N19" s="77">
        <f t="shared" si="2"/>
        <v>1598</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0</v>
      </c>
      <c r="C21" s="243">
        <v>0</v>
      </c>
      <c r="D21" s="247">
        <v>0</v>
      </c>
      <c r="E21" s="245">
        <v>0</v>
      </c>
      <c r="F21" s="247">
        <v>0</v>
      </c>
      <c r="G21" s="244">
        <v>0</v>
      </c>
      <c r="H21" s="247">
        <v>0</v>
      </c>
      <c r="I21" s="250">
        <v>0</v>
      </c>
      <c r="J21" s="85"/>
      <c r="K21" s="87" t="str">
        <f t="shared" si="0"/>
        <v>Ostatní pevná paliva</v>
      </c>
      <c r="L21" s="77">
        <f t="shared" si="0"/>
        <v>0</v>
      </c>
      <c r="M21" s="77">
        <f t="shared" si="1"/>
        <v>0</v>
      </c>
      <c r="N21" s="77">
        <f t="shared" si="2"/>
        <v>0</v>
      </c>
      <c r="O21" s="105"/>
    </row>
    <row r="22" spans="1:18" x14ac:dyDescent="0.2">
      <c r="A22" s="208" t="s">
        <v>33</v>
      </c>
      <c r="B22" s="241">
        <v>0</v>
      </c>
      <c r="C22" s="243">
        <v>0</v>
      </c>
      <c r="D22" s="247">
        <v>0</v>
      </c>
      <c r="E22" s="245">
        <v>0</v>
      </c>
      <c r="F22" s="247">
        <v>0</v>
      </c>
      <c r="G22" s="244">
        <v>0</v>
      </c>
      <c r="H22" s="247">
        <v>0</v>
      </c>
      <c r="I22" s="250">
        <v>0</v>
      </c>
      <c r="J22" s="85"/>
      <c r="K22" s="87" t="str">
        <f t="shared" si="0"/>
        <v>Ostatní plyny</v>
      </c>
      <c r="L22" s="77">
        <f t="shared" si="0"/>
        <v>0</v>
      </c>
      <c r="M22" s="77">
        <f t="shared" si="1"/>
        <v>0</v>
      </c>
      <c r="N22" s="77">
        <f t="shared" si="2"/>
        <v>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68.323000000000008</v>
      </c>
      <c r="C24" s="243">
        <v>1.7650221147663504E-2</v>
      </c>
      <c r="D24" s="247">
        <v>34</v>
      </c>
      <c r="E24" s="245">
        <v>1.5568100595571427E-2</v>
      </c>
      <c r="F24" s="247">
        <v>13</v>
      </c>
      <c r="G24" s="244">
        <v>1.2941901217056388E-3</v>
      </c>
      <c r="H24" s="247">
        <v>115.32300000000001</v>
      </c>
      <c r="I24" s="250">
        <v>7.1630135750855852E-3</v>
      </c>
      <c r="J24" s="85"/>
      <c r="K24" s="87" t="str">
        <f t="shared" si="0"/>
        <v>Topné oleje</v>
      </c>
      <c r="L24" s="77">
        <f t="shared" si="0"/>
        <v>68.323000000000008</v>
      </c>
      <c r="M24" s="77">
        <f t="shared" si="1"/>
        <v>34</v>
      </c>
      <c r="N24" s="77">
        <f t="shared" si="2"/>
        <v>13</v>
      </c>
      <c r="O24" s="105"/>
    </row>
    <row r="25" spans="1:18" x14ac:dyDescent="0.2">
      <c r="A25" s="208" t="s">
        <v>31</v>
      </c>
      <c r="B25" s="241">
        <v>29028.512999999999</v>
      </c>
      <c r="C25" s="242">
        <v>1.8064538159586755E-2</v>
      </c>
      <c r="D25" s="246">
        <v>25296.324000000001</v>
      </c>
      <c r="E25" s="244">
        <v>1.9898347950933027E-2</v>
      </c>
      <c r="F25" s="246">
        <v>11846.376</v>
      </c>
      <c r="G25" s="244">
        <v>1.383402786239837E-2</v>
      </c>
      <c r="H25" s="246">
        <v>66171.213000000003</v>
      </c>
      <c r="I25" s="250">
        <v>1.77187396703587E-2</v>
      </c>
      <c r="J25" s="85"/>
      <c r="K25" s="87" t="str">
        <f t="shared" si="0"/>
        <v>Zemní plyn</v>
      </c>
      <c r="L25" s="77">
        <f t="shared" si="0"/>
        <v>29028.512999999999</v>
      </c>
      <c r="M25" s="77">
        <f t="shared" si="1"/>
        <v>25296.324000000001</v>
      </c>
      <c r="N25" s="77">
        <f t="shared" si="2"/>
        <v>11846.376</v>
      </c>
      <c r="O25" s="82"/>
    </row>
    <row r="26" spans="1:18" x14ac:dyDescent="0.2">
      <c r="A26" s="210" t="s">
        <v>189</v>
      </c>
      <c r="B26" s="238">
        <v>-82512.2</v>
      </c>
      <c r="C26" s="240"/>
      <c r="D26" s="238">
        <v>-63023.5</v>
      </c>
      <c r="E26" s="240"/>
      <c r="F26" s="238">
        <v>-25233.200000000001</v>
      </c>
      <c r="G26" s="240"/>
      <c r="H26" s="238">
        <v>-170768.90000000002</v>
      </c>
      <c r="I26" s="249"/>
      <c r="J26" s="85"/>
      <c r="K26" s="87"/>
      <c r="L26" s="77"/>
      <c r="M26" s="77"/>
      <c r="N26" s="77"/>
    </row>
    <row r="27" spans="1:18" ht="13.5" customHeight="1" x14ac:dyDescent="0.2">
      <c r="A27" s="210" t="s">
        <v>184</v>
      </c>
      <c r="B27" s="238">
        <v>189343.448</v>
      </c>
      <c r="C27" s="240">
        <v>3.3310931861042899E-2</v>
      </c>
      <c r="D27" s="238">
        <v>139280.96100000001</v>
      </c>
      <c r="E27" s="240">
        <v>3.0644125952446716E-2</v>
      </c>
      <c r="F27" s="238">
        <v>65680.358999999997</v>
      </c>
      <c r="G27" s="240">
        <v>2.4148690105107656E-2</v>
      </c>
      <c r="H27" s="238">
        <v>394304.76799999998</v>
      </c>
      <c r="I27" s="249">
        <v>3.045044134920603E-2</v>
      </c>
      <c r="J27" s="10"/>
      <c r="K27" s="87"/>
      <c r="L27" s="87" t="str">
        <f>+L9</f>
        <v>Duben</v>
      </c>
      <c r="M27" s="87" t="str">
        <f>+M9</f>
        <v>Květen</v>
      </c>
      <c r="N27" s="87" t="str">
        <f>+N9</f>
        <v>Červen</v>
      </c>
      <c r="O27" s="72"/>
      <c r="P27" s="99"/>
      <c r="Q27" s="99"/>
      <c r="R27" s="99"/>
    </row>
    <row r="28" spans="1:18" ht="12.75" customHeight="1" x14ac:dyDescent="0.2">
      <c r="A28" s="208" t="s">
        <v>26</v>
      </c>
      <c r="B28" s="241">
        <v>32314.536999999997</v>
      </c>
      <c r="C28" s="244">
        <v>2.1238580880353717E-2</v>
      </c>
      <c r="D28" s="246">
        <v>20627.307000000001</v>
      </c>
      <c r="E28" s="244">
        <v>1.5522333470327722E-2</v>
      </c>
      <c r="F28" s="246">
        <v>10792.022999999999</v>
      </c>
      <c r="G28" s="244">
        <v>9.5292091283734077E-3</v>
      </c>
      <c r="H28" s="246">
        <v>63733.866999999998</v>
      </c>
      <c r="I28" s="250">
        <v>1.6001869597930079E-2</v>
      </c>
      <c r="J28" s="85"/>
      <c r="K28" s="87" t="str">
        <f>+A28</f>
        <v>Průmysl</v>
      </c>
      <c r="L28" s="77">
        <f t="shared" ref="L28:L35" si="3">+B28</f>
        <v>32314.536999999997</v>
      </c>
      <c r="M28" s="77">
        <f t="shared" ref="M28:M35" si="4">+D28</f>
        <v>20627.307000000001</v>
      </c>
      <c r="N28" s="77">
        <f t="shared" ref="N28:N35" si="5">+F28</f>
        <v>10792.022999999999</v>
      </c>
      <c r="O28" s="72"/>
      <c r="P28" s="105"/>
      <c r="Q28" s="105"/>
      <c r="R28" s="105"/>
    </row>
    <row r="29" spans="1:18" ht="12.75" customHeight="1" x14ac:dyDescent="0.2">
      <c r="A29" s="208" t="s">
        <v>0</v>
      </c>
      <c r="B29" s="241">
        <v>376.9</v>
      </c>
      <c r="C29" s="245">
        <v>1.8311279666653672E-3</v>
      </c>
      <c r="D29" s="247">
        <v>200.8</v>
      </c>
      <c r="E29" s="245">
        <v>1.296755913223109E-3</v>
      </c>
      <c r="F29" s="247">
        <v>120.3</v>
      </c>
      <c r="G29" s="244">
        <v>1.321463377339638E-3</v>
      </c>
      <c r="H29" s="247">
        <v>698</v>
      </c>
      <c r="I29" s="250">
        <v>1.5452295895704176E-3</v>
      </c>
      <c r="J29" s="85"/>
      <c r="K29" s="87" t="str">
        <f t="shared" ref="K29:K35" si="6">+A29</f>
        <v>Energetika</v>
      </c>
      <c r="L29" s="77">
        <f t="shared" si="3"/>
        <v>376.9</v>
      </c>
      <c r="M29" s="77">
        <f t="shared" si="4"/>
        <v>200.8</v>
      </c>
      <c r="N29" s="77">
        <f t="shared" si="5"/>
        <v>120.3</v>
      </c>
      <c r="O29" s="72"/>
    </row>
    <row r="30" spans="1:18" ht="12.75" customHeight="1" x14ac:dyDescent="0.2">
      <c r="A30" s="208" t="s">
        <v>1</v>
      </c>
      <c r="B30" s="241">
        <v>4020.3</v>
      </c>
      <c r="C30" s="245">
        <v>7.6116859135493251E-2</v>
      </c>
      <c r="D30" s="247">
        <v>2587.4</v>
      </c>
      <c r="E30" s="245">
        <v>9.3386301564269275E-2</v>
      </c>
      <c r="F30" s="247">
        <v>623.29999999999995</v>
      </c>
      <c r="G30" s="244">
        <v>7.9804546080755587E-2</v>
      </c>
      <c r="H30" s="247">
        <v>7231.0000000000009</v>
      </c>
      <c r="I30" s="250">
        <v>8.1859553820488748E-2</v>
      </c>
      <c r="J30" s="85"/>
      <c r="K30" s="87" t="str">
        <f t="shared" si="6"/>
        <v>Doprava</v>
      </c>
      <c r="L30" s="77">
        <f t="shared" si="3"/>
        <v>4020.3</v>
      </c>
      <c r="M30" s="77">
        <f t="shared" si="4"/>
        <v>2587.4</v>
      </c>
      <c r="N30" s="77">
        <f t="shared" si="5"/>
        <v>623.29999999999995</v>
      </c>
      <c r="O30" s="72"/>
    </row>
    <row r="31" spans="1:18" ht="12.75" customHeight="1" x14ac:dyDescent="0.2">
      <c r="A31" s="208" t="s">
        <v>2</v>
      </c>
      <c r="B31" s="241">
        <v>1773.413</v>
      </c>
      <c r="C31" s="245">
        <v>9.1181435690385837E-2</v>
      </c>
      <c r="D31" s="247">
        <v>1178.1880000000001</v>
      </c>
      <c r="E31" s="245">
        <v>9.9235695431413917E-2</v>
      </c>
      <c r="F31" s="247">
        <v>677.84199999999998</v>
      </c>
      <c r="G31" s="244">
        <v>7.9142077379996775E-2</v>
      </c>
      <c r="H31" s="247">
        <v>3629.4430000000002</v>
      </c>
      <c r="I31" s="250">
        <v>9.0993643883216929E-2</v>
      </c>
      <c r="J31" s="85"/>
      <c r="K31" s="87" t="str">
        <f t="shared" si="6"/>
        <v>Stavebnictví</v>
      </c>
      <c r="L31" s="77">
        <f t="shared" si="3"/>
        <v>1773.413</v>
      </c>
      <c r="M31" s="77">
        <f t="shared" si="4"/>
        <v>1178.1880000000001</v>
      </c>
      <c r="N31" s="77">
        <f t="shared" si="5"/>
        <v>677.84199999999998</v>
      </c>
    </row>
    <row r="32" spans="1:18" x14ac:dyDescent="0.2">
      <c r="A32" s="208" t="s">
        <v>6</v>
      </c>
      <c r="B32" s="241">
        <v>3815.94</v>
      </c>
      <c r="C32" s="245">
        <v>0.13268881809645233</v>
      </c>
      <c r="D32" s="247">
        <v>3330.71</v>
      </c>
      <c r="E32" s="245">
        <v>0.1441368310409572</v>
      </c>
      <c r="F32" s="247">
        <v>3790.7699999999995</v>
      </c>
      <c r="G32" s="244">
        <v>0.22087902483364594</v>
      </c>
      <c r="H32" s="247">
        <v>10937.419999999998</v>
      </c>
      <c r="I32" s="250">
        <v>0.15844734116390768</v>
      </c>
      <c r="J32" s="85"/>
      <c r="K32" s="87" t="str">
        <f t="shared" si="6"/>
        <v>Zemědělství a lesnictví</v>
      </c>
      <c r="L32" s="77">
        <f t="shared" si="3"/>
        <v>3815.94</v>
      </c>
      <c r="M32" s="77">
        <f t="shared" si="4"/>
        <v>3330.71</v>
      </c>
      <c r="N32" s="77">
        <f t="shared" si="5"/>
        <v>3790.7699999999995</v>
      </c>
    </row>
    <row r="33" spans="1:14" x14ac:dyDescent="0.2">
      <c r="A33" s="208" t="s">
        <v>25</v>
      </c>
      <c r="B33" s="241">
        <v>85294.733000000007</v>
      </c>
      <c r="C33" s="245">
        <v>3.3915613440559163E-2</v>
      </c>
      <c r="D33" s="247">
        <v>68260.940000000017</v>
      </c>
      <c r="E33" s="245">
        <v>3.4251727142388042E-2</v>
      </c>
      <c r="F33" s="247">
        <v>31820.831000000002</v>
      </c>
      <c r="G33" s="244">
        <v>3.2388107570513788E-2</v>
      </c>
      <c r="H33" s="247">
        <v>185376.50400000002</v>
      </c>
      <c r="I33" s="250">
        <v>3.3764273485149175E-2</v>
      </c>
      <c r="J33" s="85"/>
      <c r="K33" s="87" t="str">
        <f t="shared" si="6"/>
        <v>Domácnosti</v>
      </c>
      <c r="L33" s="77">
        <f t="shared" si="3"/>
        <v>85294.733000000007</v>
      </c>
      <c r="M33" s="77">
        <f t="shared" si="4"/>
        <v>68260.940000000017</v>
      </c>
      <c r="N33" s="77">
        <f t="shared" si="5"/>
        <v>31820.831000000002</v>
      </c>
    </row>
    <row r="34" spans="1:14" x14ac:dyDescent="0.2">
      <c r="A34" s="208" t="s">
        <v>5</v>
      </c>
      <c r="B34" s="241">
        <v>49307.097000000002</v>
      </c>
      <c r="C34" s="245">
        <v>3.984125849137115E-2</v>
      </c>
      <c r="D34" s="247">
        <v>35711.305000000008</v>
      </c>
      <c r="E34" s="245">
        <v>3.8024270821810542E-2</v>
      </c>
      <c r="F34" s="247">
        <v>15440.827000000001</v>
      </c>
      <c r="G34" s="244">
        <v>3.4508120684704574E-2</v>
      </c>
      <c r="H34" s="247">
        <v>100459.22900000001</v>
      </c>
      <c r="I34" s="250">
        <v>3.8281629733491189E-2</v>
      </c>
      <c r="J34" s="85"/>
      <c r="K34" s="87" t="str">
        <f t="shared" si="6"/>
        <v>Obchod, služby, školství, zdravotnictví</v>
      </c>
      <c r="L34" s="77">
        <f t="shared" si="3"/>
        <v>49307.097000000002</v>
      </c>
      <c r="M34" s="77">
        <f t="shared" si="4"/>
        <v>35711.305000000008</v>
      </c>
      <c r="N34" s="77">
        <f t="shared" si="5"/>
        <v>15440.827000000001</v>
      </c>
    </row>
    <row r="35" spans="1:14" x14ac:dyDescent="0.2">
      <c r="A35" s="208" t="s">
        <v>3</v>
      </c>
      <c r="B35" s="241">
        <v>12440.528</v>
      </c>
      <c r="C35" s="244">
        <v>0.12046880868096253</v>
      </c>
      <c r="D35" s="246">
        <v>7384.3109999999997</v>
      </c>
      <c r="E35" s="244">
        <v>0.11086551270497694</v>
      </c>
      <c r="F35" s="246">
        <v>2414.4659999999999</v>
      </c>
      <c r="G35" s="244">
        <v>7.3616165063029232E-2</v>
      </c>
      <c r="H35" s="246">
        <v>22239.305</v>
      </c>
      <c r="I35" s="250">
        <v>0.10973069194093471</v>
      </c>
      <c r="J35" s="85"/>
      <c r="K35" s="87" t="str">
        <f t="shared" si="6"/>
        <v>Ostatní</v>
      </c>
      <c r="L35" s="77">
        <f t="shared" si="3"/>
        <v>12440.528</v>
      </c>
      <c r="M35" s="77">
        <f t="shared" si="4"/>
        <v>7384.3109999999997</v>
      </c>
      <c r="N35" s="77">
        <f t="shared" si="5"/>
        <v>2414.4659999999999</v>
      </c>
    </row>
    <row r="36" spans="1:14" ht="18" customHeight="1" x14ac:dyDescent="0.2">
      <c r="A36" s="110" t="s">
        <v>173</v>
      </c>
      <c r="B36" s="68"/>
      <c r="C36" s="68"/>
      <c r="D36" s="8"/>
      <c r="F36" s="10"/>
      <c r="G36" s="87"/>
      <c r="H36" s="87"/>
      <c r="I36" s="4" t="s">
        <v>78</v>
      </c>
      <c r="J36" s="87"/>
    </row>
    <row r="37" spans="1:14" x14ac:dyDescent="0.2">
      <c r="A37" s="68"/>
      <c r="B37" s="68"/>
      <c r="C37" s="68"/>
    </row>
    <row r="38" spans="1:14" x14ac:dyDescent="0.2">
      <c r="B38" s="72"/>
      <c r="C38" s="72"/>
      <c r="D38" s="72"/>
    </row>
    <row r="39" spans="1:14" x14ac:dyDescent="0.2">
      <c r="B39" s="72"/>
      <c r="C39" s="72"/>
      <c r="D39" s="72"/>
    </row>
    <row r="40" spans="1:14" x14ac:dyDescent="0.2">
      <c r="B40" s="72"/>
      <c r="C40" s="72"/>
      <c r="D40" s="72"/>
      <c r="L40" s="93" t="s">
        <v>170</v>
      </c>
      <c r="M40" s="97">
        <v>9.027367198368956E-2</v>
      </c>
    </row>
    <row r="41" spans="1:14" x14ac:dyDescent="0.2">
      <c r="B41" s="99"/>
      <c r="C41" s="99"/>
      <c r="D41" s="99"/>
      <c r="L41" s="93" t="s">
        <v>63</v>
      </c>
      <c r="M41" s="97">
        <v>3.7090155496843788E-2</v>
      </c>
    </row>
    <row r="42" spans="1:14" x14ac:dyDescent="0.2">
      <c r="B42" s="72"/>
      <c r="C42" s="72"/>
      <c r="D42" s="72"/>
      <c r="L42" s="93" t="s">
        <v>125</v>
      </c>
      <c r="M42" s="97">
        <v>3.9167453497029291E-2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zoomScaleSheetLayoutView="100" workbookViewId="0"/>
  </sheetViews>
  <sheetFormatPr defaultRowHeight="12" x14ac:dyDescent="0.2"/>
  <cols>
    <col min="1" max="1" width="9" style="177" customWidth="1"/>
    <col min="2" max="2" width="90.42578125" style="177" customWidth="1"/>
    <col min="3" max="5" width="9.140625" style="177" customWidth="1"/>
    <col min="6" max="16384" width="9.140625" style="177"/>
  </cols>
  <sheetData>
    <row r="1" spans="1:2" s="178" customFormat="1" ht="18.75" x14ac:dyDescent="0.3">
      <c r="A1" s="334" t="s">
        <v>42</v>
      </c>
    </row>
    <row r="2" spans="1:2" ht="6" customHeight="1" x14ac:dyDescent="0.2"/>
    <row r="3" spans="1:2" ht="23.85" customHeight="1" x14ac:dyDescent="0.2">
      <c r="A3" s="188" t="s">
        <v>119</v>
      </c>
      <c r="B3" s="182" t="s">
        <v>120</v>
      </c>
    </row>
    <row r="4" spans="1:2" ht="23.85" customHeight="1" x14ac:dyDescent="0.2">
      <c r="A4" s="188" t="s">
        <v>130</v>
      </c>
      <c r="B4" s="182" t="s">
        <v>131</v>
      </c>
    </row>
    <row r="5" spans="1:2" ht="23.85" customHeight="1" x14ac:dyDescent="0.2">
      <c r="A5" s="188" t="s">
        <v>98</v>
      </c>
      <c r="B5" s="182" t="s">
        <v>99</v>
      </c>
    </row>
    <row r="6" spans="1:2" ht="7.5" customHeight="1" x14ac:dyDescent="0.2">
      <c r="A6" s="188"/>
      <c r="B6" s="182"/>
    </row>
    <row r="7" spans="1:2" ht="23.85" customHeight="1" x14ac:dyDescent="0.2">
      <c r="A7" s="188" t="s">
        <v>208</v>
      </c>
      <c r="B7" s="182" t="s">
        <v>167</v>
      </c>
    </row>
    <row r="8" spans="1:2" ht="23.85" customHeight="1" x14ac:dyDescent="0.2">
      <c r="A8" s="188" t="s">
        <v>209</v>
      </c>
      <c r="B8" s="182" t="s">
        <v>169</v>
      </c>
    </row>
    <row r="9" spans="1:2" ht="7.5" customHeight="1" x14ac:dyDescent="0.2">
      <c r="A9" s="188"/>
      <c r="B9" s="182"/>
    </row>
    <row r="10" spans="1:2" ht="23.85" customHeight="1" x14ac:dyDescent="0.2">
      <c r="A10" s="188" t="s">
        <v>91</v>
      </c>
      <c r="B10" s="182" t="s">
        <v>135</v>
      </c>
    </row>
    <row r="11" spans="1:2" ht="23.85" customHeight="1" x14ac:dyDescent="0.2">
      <c r="A11" s="188" t="s">
        <v>82</v>
      </c>
      <c r="B11" s="182" t="s">
        <v>104</v>
      </c>
    </row>
    <row r="12" spans="1:2" ht="23.85" customHeight="1" x14ac:dyDescent="0.2">
      <c r="A12" s="188" t="s">
        <v>83</v>
      </c>
      <c r="B12" s="182" t="s">
        <v>105</v>
      </c>
    </row>
    <row r="13" spans="1:2" ht="23.85" customHeight="1" x14ac:dyDescent="0.2">
      <c r="A13" s="188" t="s">
        <v>84</v>
      </c>
      <c r="B13" s="182" t="s">
        <v>106</v>
      </c>
    </row>
    <row r="14" spans="1:2" ht="23.85" customHeight="1" x14ac:dyDescent="0.2">
      <c r="A14" s="188" t="s">
        <v>94</v>
      </c>
      <c r="B14" s="182" t="s">
        <v>134</v>
      </c>
    </row>
    <row r="15" spans="1:2" ht="23.85" customHeight="1" x14ac:dyDescent="0.2">
      <c r="A15" s="188" t="s">
        <v>85</v>
      </c>
      <c r="B15" s="182" t="s">
        <v>107</v>
      </c>
    </row>
    <row r="16" spans="1:2" ht="23.85" customHeight="1" x14ac:dyDescent="0.2">
      <c r="A16" s="188" t="s">
        <v>86</v>
      </c>
      <c r="B16" s="182" t="s">
        <v>108</v>
      </c>
    </row>
    <row r="17" spans="1:2" ht="23.85" customHeight="1" x14ac:dyDescent="0.2">
      <c r="A17" s="188" t="s">
        <v>87</v>
      </c>
      <c r="B17" s="182" t="s">
        <v>109</v>
      </c>
    </row>
    <row r="18" spans="1:2" ht="23.85" customHeight="1" x14ac:dyDescent="0.2">
      <c r="A18" s="188" t="s">
        <v>88</v>
      </c>
      <c r="B18" s="182" t="s">
        <v>110</v>
      </c>
    </row>
    <row r="19" spans="1:2" ht="23.85" customHeight="1" x14ac:dyDescent="0.2">
      <c r="A19" s="188" t="s">
        <v>89</v>
      </c>
      <c r="B19" s="182" t="s">
        <v>111</v>
      </c>
    </row>
    <row r="20" spans="1:2" ht="23.85" customHeight="1" x14ac:dyDescent="0.2">
      <c r="A20" s="188" t="s">
        <v>90</v>
      </c>
      <c r="B20" s="182" t="s">
        <v>112</v>
      </c>
    </row>
    <row r="21" spans="1:2" ht="23.85" customHeight="1" x14ac:dyDescent="0.2">
      <c r="A21" s="188" t="s">
        <v>92</v>
      </c>
      <c r="B21" s="182" t="s">
        <v>113</v>
      </c>
    </row>
    <row r="22" spans="1:2" ht="23.85" customHeight="1" x14ac:dyDescent="0.2">
      <c r="A22" s="188" t="s">
        <v>93</v>
      </c>
      <c r="B22" s="182" t="s">
        <v>114</v>
      </c>
    </row>
    <row r="23" spans="1:2" ht="23.85" customHeight="1" x14ac:dyDescent="0.2">
      <c r="A23" s="188" t="s">
        <v>95</v>
      </c>
      <c r="B23" s="182" t="s">
        <v>115</v>
      </c>
    </row>
    <row r="24" spans="1:2" s="179" customFormat="1" ht="7.5" customHeight="1" x14ac:dyDescent="0.25"/>
    <row r="25" spans="1:2" s="179" customFormat="1" ht="15" x14ac:dyDescent="0.25">
      <c r="A25" s="186" t="s">
        <v>100</v>
      </c>
    </row>
    <row r="26" spans="1:2" s="182" customFormat="1" ht="23.85" customHeight="1" x14ac:dyDescent="0.2">
      <c r="A26" s="182" t="s">
        <v>165</v>
      </c>
    </row>
    <row r="27" spans="1:2" s="183" customFormat="1" ht="15" x14ac:dyDescent="0.25">
      <c r="A27" s="186" t="s">
        <v>175</v>
      </c>
    </row>
    <row r="28" spans="1:2" s="182" customFormat="1" ht="23.85" customHeight="1" x14ac:dyDescent="0.2">
      <c r="A28" s="182" t="s">
        <v>283</v>
      </c>
    </row>
    <row r="29" spans="1:2" s="183" customFormat="1" ht="15" x14ac:dyDescent="0.25">
      <c r="A29" s="186" t="s">
        <v>282</v>
      </c>
    </row>
    <row r="30" spans="1:2" s="182" customFormat="1" ht="37.5" customHeight="1" x14ac:dyDescent="0.2">
      <c r="A30" s="355" t="s">
        <v>286</v>
      </c>
      <c r="B30" s="355"/>
    </row>
    <row r="31" spans="1:2" s="183" customFormat="1" ht="15" x14ac:dyDescent="0.25">
      <c r="A31" s="186" t="s">
        <v>101</v>
      </c>
    </row>
    <row r="32" spans="1:2" s="182" customFormat="1" ht="23.85" customHeight="1" x14ac:dyDescent="0.2">
      <c r="A32" s="182" t="s">
        <v>103</v>
      </c>
    </row>
    <row r="33" spans="1:2" s="183" customFormat="1" ht="15" x14ac:dyDescent="0.25">
      <c r="A33" s="186" t="s">
        <v>179</v>
      </c>
    </row>
    <row r="34" spans="1:2" s="182" customFormat="1" ht="23.85" customHeight="1" x14ac:dyDescent="0.2">
      <c r="A34" s="182" t="s">
        <v>284</v>
      </c>
      <c r="B34" s="187"/>
    </row>
    <row r="35" spans="1:2" s="183" customFormat="1" ht="15" x14ac:dyDescent="0.25">
      <c r="A35" s="180" t="s">
        <v>178</v>
      </c>
    </row>
    <row r="36" spans="1:2" s="179" customFormat="1" ht="23.85" customHeight="1" x14ac:dyDescent="0.25">
      <c r="A36" s="182" t="s">
        <v>177</v>
      </c>
      <c r="B36" s="187"/>
    </row>
    <row r="37" spans="1:2" s="183" customFormat="1" ht="15" x14ac:dyDescent="0.25">
      <c r="A37" s="180" t="s">
        <v>102</v>
      </c>
    </row>
    <row r="38" spans="1:2" s="182" customFormat="1" ht="22.5" customHeight="1" x14ac:dyDescent="0.2">
      <c r="A38" s="356" t="s">
        <v>285</v>
      </c>
      <c r="B38" s="356"/>
    </row>
    <row r="39" spans="1:2" s="183" customFormat="1" ht="15" x14ac:dyDescent="0.25">
      <c r="A39" s="180" t="s">
        <v>128</v>
      </c>
    </row>
    <row r="40" spans="1:2" s="182" customFormat="1" ht="15" x14ac:dyDescent="0.2">
      <c r="A40" s="182" t="s">
        <v>129</v>
      </c>
    </row>
  </sheetData>
  <mergeCells count="2">
    <mergeCell ref="A30:B30"/>
    <mergeCell ref="A38:B38"/>
  </mergeCells>
  <pageMargins left="0.31496062992125984" right="0.31496062992125984" top="0.35433070866141736" bottom="0.35433070866141736" header="0.31496062992125984" footer="0.19685039370078741"/>
  <pageSetup paperSize="9" orientation="portrait" r:id="rId1"/>
  <headerFooter differentFirst="1" scaleWithDoc="0">
    <oddFooter>&amp;C&amp;"Calibri,Obyčejné"&amp;9&amp;P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P20" sqref="P20"/>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147</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1166.1139999999996</v>
      </c>
      <c r="C7" s="239">
        <v>2.891826969544933E-2</v>
      </c>
      <c r="D7" s="238">
        <v>1166.1139999999996</v>
      </c>
      <c r="E7" s="239">
        <v>2.8928201183263582E-2</v>
      </c>
      <c r="F7" s="238">
        <v>1166.1139999999996</v>
      </c>
      <c r="G7" s="239">
        <v>2.893734239794234E-2</v>
      </c>
      <c r="H7" s="238">
        <v>1166.1139999999996</v>
      </c>
      <c r="I7" s="248">
        <v>2.893734239794234E-2</v>
      </c>
      <c r="J7" s="95"/>
      <c r="O7" s="60"/>
    </row>
    <row r="8" spans="1:15" x14ac:dyDescent="0.2">
      <c r="A8" s="209" t="s">
        <v>182</v>
      </c>
      <c r="B8" s="238">
        <v>419674.04800000007</v>
      </c>
      <c r="C8" s="239">
        <v>3.4964398579900878E-2</v>
      </c>
      <c r="D8" s="238">
        <v>356695.38799999986</v>
      </c>
      <c r="E8" s="239">
        <v>3.3050287410687856E-2</v>
      </c>
      <c r="F8" s="238">
        <v>234060.82400000002</v>
      </c>
      <c r="G8" s="239">
        <v>2.7382005040711997E-2</v>
      </c>
      <c r="H8" s="238">
        <v>1010430.26</v>
      </c>
      <c r="I8" s="248">
        <v>3.2237436838433157E-2</v>
      </c>
      <c r="J8" s="95"/>
      <c r="O8" s="60"/>
    </row>
    <row r="9" spans="1:15" x14ac:dyDescent="0.2">
      <c r="A9" s="209" t="s">
        <v>183</v>
      </c>
      <c r="B9" s="238">
        <v>294644.52800000005</v>
      </c>
      <c r="C9" s="240">
        <v>4.6806526124085215E-2</v>
      </c>
      <c r="D9" s="238">
        <v>238079.40100000001</v>
      </c>
      <c r="E9" s="240">
        <v>4.5775531542199391E-2</v>
      </c>
      <c r="F9" s="238">
        <v>126189.75200000001</v>
      </c>
      <c r="G9" s="240">
        <v>3.9321480129018427E-2</v>
      </c>
      <c r="H9" s="238">
        <v>658913.68099999998</v>
      </c>
      <c r="I9" s="249">
        <v>4.4808375829529082E-2</v>
      </c>
      <c r="J9" s="85"/>
      <c r="K9" s="87"/>
      <c r="L9" s="87" t="str">
        <f>+B5</f>
        <v>Duben</v>
      </c>
      <c r="M9" s="87" t="str">
        <f>+D5</f>
        <v>Květen</v>
      </c>
      <c r="N9" s="87" t="str">
        <f>+F5</f>
        <v>Červen</v>
      </c>
      <c r="O9" s="88"/>
    </row>
    <row r="10" spans="1:15" x14ac:dyDescent="0.2">
      <c r="A10" s="208" t="s">
        <v>41</v>
      </c>
      <c r="B10" s="241">
        <v>52302.76</v>
      </c>
      <c r="C10" s="242">
        <v>8.5821373556818487E-2</v>
      </c>
      <c r="D10" s="246">
        <v>42930.279999999992</v>
      </c>
      <c r="E10" s="244">
        <v>7.5377295448639178E-2</v>
      </c>
      <c r="F10" s="246">
        <v>22473.233</v>
      </c>
      <c r="G10" s="244">
        <v>6.41444485008235E-2</v>
      </c>
      <c r="H10" s="246">
        <v>117706.27299999999</v>
      </c>
      <c r="I10" s="250">
        <v>7.6965929486023751E-2</v>
      </c>
      <c r="J10" s="85"/>
      <c r="K10" s="87" t="str">
        <f>+A10</f>
        <v>Biomasa</v>
      </c>
      <c r="L10" s="77">
        <f>+B10</f>
        <v>52302.76</v>
      </c>
      <c r="M10" s="77">
        <f>+D10</f>
        <v>42930.279999999992</v>
      </c>
      <c r="N10" s="77">
        <f>+F10</f>
        <v>22473.233</v>
      </c>
      <c r="O10" s="105"/>
    </row>
    <row r="11" spans="1:15" x14ac:dyDescent="0.2">
      <c r="A11" s="208" t="s">
        <v>40</v>
      </c>
      <c r="B11" s="241">
        <v>5513.9700000000012</v>
      </c>
      <c r="C11" s="243">
        <v>0.1257969005519215</v>
      </c>
      <c r="D11" s="247">
        <v>5183.3329999999996</v>
      </c>
      <c r="E11" s="245">
        <v>0.12335343090058852</v>
      </c>
      <c r="F11" s="247">
        <v>3553.5600000000004</v>
      </c>
      <c r="G11" s="244">
        <v>0.11098141896038449</v>
      </c>
      <c r="H11" s="247">
        <v>14250.863000000001</v>
      </c>
      <c r="I11" s="250">
        <v>0.12090126374552457</v>
      </c>
      <c r="J11" s="85"/>
      <c r="K11" s="87" t="str">
        <f t="shared" ref="K11:L25" si="0">+A11</f>
        <v>Bioplyn</v>
      </c>
      <c r="L11" s="77">
        <f t="shared" si="0"/>
        <v>5513.9700000000012</v>
      </c>
      <c r="M11" s="77">
        <f t="shared" ref="M11:M25" si="1">+D11</f>
        <v>5183.3329999999996</v>
      </c>
      <c r="N11" s="77">
        <f t="shared" ref="N11:N25" si="2">+F11</f>
        <v>3553.5600000000004</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149.61600000000001</v>
      </c>
      <c r="C13" s="243">
        <v>0.24877289596552138</v>
      </c>
      <c r="D13" s="247">
        <v>169.79400000000001</v>
      </c>
      <c r="E13" s="245">
        <v>0.35045635240064893</v>
      </c>
      <c r="F13" s="247">
        <v>245.649</v>
      </c>
      <c r="G13" s="244">
        <v>0.56121148152209677</v>
      </c>
      <c r="H13" s="247">
        <v>565.05899999999997</v>
      </c>
      <c r="I13" s="250">
        <v>0.37086560839893357</v>
      </c>
      <c r="J13" s="85"/>
      <c r="K13" s="87" t="str">
        <f t="shared" si="0"/>
        <v>Elektrická energie</v>
      </c>
      <c r="L13" s="77">
        <f t="shared" si="0"/>
        <v>149.61600000000001</v>
      </c>
      <c r="M13" s="77">
        <f t="shared" si="1"/>
        <v>169.79400000000001</v>
      </c>
      <c r="N13" s="77">
        <f t="shared" si="2"/>
        <v>245.649</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163599.56099999999</v>
      </c>
      <c r="C16" s="243">
        <v>5.9356288854790801E-2</v>
      </c>
      <c r="D16" s="247">
        <v>124875.765</v>
      </c>
      <c r="E16" s="245">
        <v>5.7116907364972332E-2</v>
      </c>
      <c r="F16" s="247">
        <v>56465.603999999999</v>
      </c>
      <c r="G16" s="244">
        <v>4.716883315927637E-2</v>
      </c>
      <c r="H16" s="247">
        <v>344940.93</v>
      </c>
      <c r="I16" s="250">
        <v>5.6182562215543123E-2</v>
      </c>
      <c r="J16" s="85"/>
      <c r="K16" s="87" t="str">
        <f t="shared" si="0"/>
        <v>Hnědé uhlí</v>
      </c>
      <c r="L16" s="77">
        <f t="shared" si="0"/>
        <v>163599.56099999999</v>
      </c>
      <c r="M16" s="77">
        <f t="shared" si="1"/>
        <v>124875.765</v>
      </c>
      <c r="N16" s="77">
        <f t="shared" si="2"/>
        <v>56465.603999999999</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0</v>
      </c>
      <c r="C19" s="243">
        <v>0</v>
      </c>
      <c r="D19" s="247">
        <v>0</v>
      </c>
      <c r="E19" s="245">
        <v>0</v>
      </c>
      <c r="F19" s="247">
        <v>0</v>
      </c>
      <c r="G19" s="244">
        <v>0</v>
      </c>
      <c r="H19" s="247">
        <v>0</v>
      </c>
      <c r="I19" s="250">
        <v>0</v>
      </c>
      <c r="J19" s="85"/>
      <c r="K19" s="87" t="str">
        <f t="shared" si="0"/>
        <v>Odpadní teplo</v>
      </c>
      <c r="L19" s="77">
        <f t="shared" si="0"/>
        <v>0</v>
      </c>
      <c r="M19" s="77">
        <f t="shared" si="1"/>
        <v>0</v>
      </c>
      <c r="N19" s="77">
        <f t="shared" si="2"/>
        <v>0</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25912.504000000001</v>
      </c>
      <c r="C21" s="243">
        <v>9.1652062399137729E-2</v>
      </c>
      <c r="D21" s="247">
        <v>27162.637999999999</v>
      </c>
      <c r="E21" s="245">
        <v>9.7542984920340622E-2</v>
      </c>
      <c r="F21" s="247">
        <v>22003.756000000001</v>
      </c>
      <c r="G21" s="244">
        <v>9.5077611752911045E-2</v>
      </c>
      <c r="H21" s="247">
        <v>75078.898000000001</v>
      </c>
      <c r="I21" s="250">
        <v>9.4721874078061791E-2</v>
      </c>
      <c r="J21" s="85"/>
      <c r="K21" s="87" t="str">
        <f t="shared" si="0"/>
        <v>Ostatní pevná paliva</v>
      </c>
      <c r="L21" s="77">
        <f t="shared" si="0"/>
        <v>25912.504000000001</v>
      </c>
      <c r="M21" s="77">
        <f t="shared" si="1"/>
        <v>27162.637999999999</v>
      </c>
      <c r="N21" s="77">
        <f t="shared" si="2"/>
        <v>22003.756000000001</v>
      </c>
      <c r="O21" s="105"/>
    </row>
    <row r="22" spans="1:18" x14ac:dyDescent="0.2">
      <c r="A22" s="208" t="s">
        <v>33</v>
      </c>
      <c r="B22" s="241">
        <v>10</v>
      </c>
      <c r="C22" s="243">
        <v>4.6761535034925112E-5</v>
      </c>
      <c r="D22" s="247">
        <v>152</v>
      </c>
      <c r="E22" s="245">
        <v>7.0349449551426215E-4</v>
      </c>
      <c r="F22" s="247">
        <v>60</v>
      </c>
      <c r="G22" s="244">
        <v>3.362350643543826E-4</v>
      </c>
      <c r="H22" s="247">
        <v>222</v>
      </c>
      <c r="I22" s="250">
        <v>3.6491443025365099E-4</v>
      </c>
      <c r="J22" s="85"/>
      <c r="K22" s="87" t="str">
        <f t="shared" si="0"/>
        <v>Ostatní plyny</v>
      </c>
      <c r="L22" s="77">
        <f t="shared" si="0"/>
        <v>10</v>
      </c>
      <c r="M22" s="77">
        <f t="shared" si="1"/>
        <v>152</v>
      </c>
      <c r="N22" s="77">
        <f t="shared" si="2"/>
        <v>60</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24.495999999999999</v>
      </c>
      <c r="C24" s="243">
        <v>6.3281737809107487E-3</v>
      </c>
      <c r="D24" s="247">
        <v>139.82</v>
      </c>
      <c r="E24" s="245">
        <v>6.4021524272729308E-2</v>
      </c>
      <c r="F24" s="247">
        <v>101.244</v>
      </c>
      <c r="G24" s="244">
        <v>1.0079152667843516E-2</v>
      </c>
      <c r="H24" s="247">
        <v>265.56</v>
      </c>
      <c r="I24" s="250">
        <v>1.649462713422065E-2</v>
      </c>
      <c r="J24" s="85"/>
      <c r="K24" s="87" t="str">
        <f t="shared" si="0"/>
        <v>Topné oleje</v>
      </c>
      <c r="L24" s="77">
        <f t="shared" si="0"/>
        <v>24.495999999999999</v>
      </c>
      <c r="M24" s="77">
        <f t="shared" si="1"/>
        <v>139.82</v>
      </c>
      <c r="N24" s="77">
        <f t="shared" si="2"/>
        <v>101.244</v>
      </c>
      <c r="O24" s="105"/>
    </row>
    <row r="25" spans="1:18" x14ac:dyDescent="0.2">
      <c r="A25" s="208" t="s">
        <v>31</v>
      </c>
      <c r="B25" s="241">
        <v>47131.620999999999</v>
      </c>
      <c r="C25" s="242">
        <v>2.9330161213482767E-2</v>
      </c>
      <c r="D25" s="246">
        <v>37465.771000000001</v>
      </c>
      <c r="E25" s="244">
        <v>2.9470959796687294E-2</v>
      </c>
      <c r="F25" s="246">
        <v>21286.705999999998</v>
      </c>
      <c r="G25" s="244">
        <v>2.4858309739846391E-2</v>
      </c>
      <c r="H25" s="246">
        <v>105884.098</v>
      </c>
      <c r="I25" s="250">
        <v>2.8352703277371515E-2</v>
      </c>
      <c r="J25" s="85"/>
      <c r="K25" s="87" t="str">
        <f t="shared" si="0"/>
        <v>Zemní plyn</v>
      </c>
      <c r="L25" s="77">
        <f t="shared" si="0"/>
        <v>47131.620999999999</v>
      </c>
      <c r="M25" s="77">
        <f t="shared" si="1"/>
        <v>37465.771000000001</v>
      </c>
      <c r="N25" s="77">
        <f t="shared" si="2"/>
        <v>21286.705999999998</v>
      </c>
      <c r="O25" s="82"/>
    </row>
    <row r="26" spans="1:18" ht="13.5" customHeight="1" x14ac:dyDescent="0.2">
      <c r="A26" s="210" t="s">
        <v>184</v>
      </c>
      <c r="B26" s="238">
        <v>292974.79899999994</v>
      </c>
      <c r="C26" s="240">
        <v>5.1542652621873325E-2</v>
      </c>
      <c r="D26" s="238">
        <v>236330.51500000001</v>
      </c>
      <c r="E26" s="240">
        <v>5.1996640575064659E-2</v>
      </c>
      <c r="F26" s="238">
        <v>124881.75000000001</v>
      </c>
      <c r="G26" s="240">
        <v>4.591525878434264E-2</v>
      </c>
      <c r="H26" s="238">
        <v>654187.06400000001</v>
      </c>
      <c r="I26" s="249">
        <v>5.0520020147819499E-2</v>
      </c>
      <c r="J26" s="10"/>
      <c r="K26" s="87"/>
      <c r="L26" s="87" t="str">
        <f>+L9</f>
        <v>Duben</v>
      </c>
      <c r="M26" s="87" t="str">
        <f>+M9</f>
        <v>Květen</v>
      </c>
      <c r="N26" s="87" t="str">
        <f>+N9</f>
        <v>Červen</v>
      </c>
      <c r="O26" s="72"/>
      <c r="P26" s="99"/>
      <c r="Q26" s="99"/>
      <c r="R26" s="99"/>
    </row>
    <row r="27" spans="1:18" ht="12.75" customHeight="1" x14ac:dyDescent="0.2">
      <c r="A27" s="208" t="s">
        <v>26</v>
      </c>
      <c r="B27" s="241">
        <v>69283.046000000002</v>
      </c>
      <c r="C27" s="244">
        <v>4.553596346153025E-2</v>
      </c>
      <c r="D27" s="246">
        <v>61736.164000000004</v>
      </c>
      <c r="E27" s="244">
        <v>4.6457316254945029E-2</v>
      </c>
      <c r="F27" s="246">
        <v>50497.279000000002</v>
      </c>
      <c r="G27" s="244">
        <v>4.4588408679708973E-2</v>
      </c>
      <c r="H27" s="246">
        <v>181516.489</v>
      </c>
      <c r="I27" s="250">
        <v>4.5573936175128206E-2</v>
      </c>
      <c r="J27" s="85"/>
      <c r="K27" s="87" t="str">
        <f>+A27</f>
        <v>Průmysl</v>
      </c>
      <c r="L27" s="77">
        <f t="shared" ref="L27:L34" si="3">+B27</f>
        <v>69283.046000000002</v>
      </c>
      <c r="M27" s="77">
        <f t="shared" ref="M27:M34" si="4">+D27</f>
        <v>61736.164000000004</v>
      </c>
      <c r="N27" s="77">
        <f t="shared" ref="N27:N34" si="5">+F27</f>
        <v>50497.279000000002</v>
      </c>
      <c r="O27" s="72"/>
      <c r="P27" s="105"/>
      <c r="Q27" s="105"/>
      <c r="R27" s="105"/>
    </row>
    <row r="28" spans="1:18" ht="12.75" customHeight="1" x14ac:dyDescent="0.2">
      <c r="A28" s="208" t="s">
        <v>0</v>
      </c>
      <c r="B28" s="241">
        <v>0</v>
      </c>
      <c r="C28" s="245">
        <v>0</v>
      </c>
      <c r="D28" s="247">
        <v>0</v>
      </c>
      <c r="E28" s="245">
        <v>0</v>
      </c>
      <c r="F28" s="247">
        <v>0</v>
      </c>
      <c r="G28" s="244">
        <v>0</v>
      </c>
      <c r="H28" s="247">
        <v>0</v>
      </c>
      <c r="I28" s="250">
        <v>0</v>
      </c>
      <c r="J28" s="85"/>
      <c r="K28" s="87" t="str">
        <f t="shared" ref="K28:K34" si="6">+A28</f>
        <v>Energetika</v>
      </c>
      <c r="L28" s="77">
        <f t="shared" si="3"/>
        <v>0</v>
      </c>
      <c r="M28" s="77">
        <f t="shared" si="4"/>
        <v>0</v>
      </c>
      <c r="N28" s="77">
        <f t="shared" si="5"/>
        <v>0</v>
      </c>
      <c r="O28" s="72"/>
    </row>
    <row r="29" spans="1:18" ht="12.75" customHeight="1" x14ac:dyDescent="0.2">
      <c r="A29" s="208" t="s">
        <v>1</v>
      </c>
      <c r="B29" s="241">
        <v>2477.84</v>
      </c>
      <c r="C29" s="245">
        <v>4.6913264741509496E-2</v>
      </c>
      <c r="D29" s="247">
        <v>197.53</v>
      </c>
      <c r="E29" s="245">
        <v>7.1293948164142034E-3</v>
      </c>
      <c r="F29" s="247">
        <v>87.39</v>
      </c>
      <c r="G29" s="244">
        <v>1.1189024999193374E-2</v>
      </c>
      <c r="H29" s="247">
        <v>2762.76</v>
      </c>
      <c r="I29" s="250">
        <v>3.1276213651375118E-2</v>
      </c>
      <c r="J29" s="85"/>
      <c r="K29" s="87" t="str">
        <f t="shared" si="6"/>
        <v>Doprava</v>
      </c>
      <c r="L29" s="77">
        <f t="shared" si="3"/>
        <v>2477.84</v>
      </c>
      <c r="M29" s="77">
        <f t="shared" si="4"/>
        <v>197.53</v>
      </c>
      <c r="N29" s="77">
        <f t="shared" si="5"/>
        <v>87.39</v>
      </c>
      <c r="O29" s="72"/>
    </row>
    <row r="30" spans="1:18" ht="12.75" customHeight="1" x14ac:dyDescent="0.2">
      <c r="A30" s="208" t="s">
        <v>2</v>
      </c>
      <c r="B30" s="241">
        <v>183.24</v>
      </c>
      <c r="C30" s="245">
        <v>9.4214299071374245E-3</v>
      </c>
      <c r="D30" s="247">
        <v>90.26</v>
      </c>
      <c r="E30" s="245">
        <v>7.6023638584329671E-3</v>
      </c>
      <c r="F30" s="247">
        <v>32.119999999999997</v>
      </c>
      <c r="G30" s="244">
        <v>3.7502006742655314E-3</v>
      </c>
      <c r="H30" s="247">
        <v>305.62</v>
      </c>
      <c r="I30" s="250">
        <v>7.6621887831242307E-3</v>
      </c>
      <c r="J30" s="85"/>
      <c r="K30" s="87" t="str">
        <f t="shared" si="6"/>
        <v>Stavebnictví</v>
      </c>
      <c r="L30" s="77">
        <f t="shared" si="3"/>
        <v>183.24</v>
      </c>
      <c r="M30" s="77">
        <f t="shared" si="4"/>
        <v>90.26</v>
      </c>
      <c r="N30" s="77">
        <f t="shared" si="5"/>
        <v>32.119999999999997</v>
      </c>
    </row>
    <row r="31" spans="1:18" x14ac:dyDescent="0.2">
      <c r="A31" s="208" t="s">
        <v>6</v>
      </c>
      <c r="B31" s="241">
        <v>3282.47</v>
      </c>
      <c r="C31" s="245">
        <v>0.11413886610823593</v>
      </c>
      <c r="D31" s="247">
        <v>1961.1399999999999</v>
      </c>
      <c r="E31" s="245">
        <v>8.4868542991633239E-2</v>
      </c>
      <c r="F31" s="247">
        <v>1230.96</v>
      </c>
      <c r="G31" s="244">
        <v>7.1725070212443592E-2</v>
      </c>
      <c r="H31" s="247">
        <v>6474.57</v>
      </c>
      <c r="I31" s="250">
        <v>9.3795282770489E-2</v>
      </c>
      <c r="J31" s="85"/>
      <c r="K31" s="87" t="str">
        <f t="shared" si="6"/>
        <v>Zemědělství a lesnictví</v>
      </c>
      <c r="L31" s="77">
        <f t="shared" si="3"/>
        <v>3282.47</v>
      </c>
      <c r="M31" s="77">
        <f t="shared" si="4"/>
        <v>1961.1399999999999</v>
      </c>
      <c r="N31" s="77">
        <f t="shared" si="5"/>
        <v>1230.96</v>
      </c>
    </row>
    <row r="32" spans="1:18" x14ac:dyDescent="0.2">
      <c r="A32" s="208" t="s">
        <v>25</v>
      </c>
      <c r="B32" s="241">
        <v>146022.88399999996</v>
      </c>
      <c r="C32" s="245">
        <v>5.8062854680834865E-2</v>
      </c>
      <c r="D32" s="247">
        <v>120236.742</v>
      </c>
      <c r="E32" s="245">
        <v>6.0331956745302763E-2</v>
      </c>
      <c r="F32" s="247">
        <v>48499.478000000003</v>
      </c>
      <c r="G32" s="244">
        <v>4.9364088278454045E-2</v>
      </c>
      <c r="H32" s="247">
        <v>314759.10399999993</v>
      </c>
      <c r="I32" s="250">
        <v>5.7329878598835315E-2</v>
      </c>
      <c r="J32" s="85"/>
      <c r="K32" s="87" t="str">
        <f t="shared" si="6"/>
        <v>Domácnosti</v>
      </c>
      <c r="L32" s="77">
        <f t="shared" si="3"/>
        <v>146022.88399999996</v>
      </c>
      <c r="M32" s="77">
        <f t="shared" si="4"/>
        <v>120236.742</v>
      </c>
      <c r="N32" s="77">
        <f t="shared" si="5"/>
        <v>48499.478000000003</v>
      </c>
    </row>
    <row r="33" spans="1:14" x14ac:dyDescent="0.2">
      <c r="A33" s="208" t="s">
        <v>5</v>
      </c>
      <c r="B33" s="241">
        <v>68056.990999999995</v>
      </c>
      <c r="C33" s="245">
        <v>5.4991600308083838E-2</v>
      </c>
      <c r="D33" s="247">
        <v>48960.539000000004</v>
      </c>
      <c r="E33" s="245">
        <v>5.2131637152935652E-2</v>
      </c>
      <c r="F33" s="247">
        <v>22800.922999999999</v>
      </c>
      <c r="G33" s="244">
        <v>5.0956921064309324E-2</v>
      </c>
      <c r="H33" s="247">
        <v>139818.45300000001</v>
      </c>
      <c r="I33" s="250">
        <v>5.3280104784156172E-2</v>
      </c>
      <c r="J33" s="85"/>
      <c r="K33" s="87" t="str">
        <f t="shared" si="6"/>
        <v>Obchod, služby, školství, zdravotnictví</v>
      </c>
      <c r="L33" s="77">
        <f t="shared" si="3"/>
        <v>68056.990999999995</v>
      </c>
      <c r="M33" s="77">
        <f t="shared" si="4"/>
        <v>48960.539000000004</v>
      </c>
      <c r="N33" s="77">
        <f t="shared" si="5"/>
        <v>22800.922999999999</v>
      </c>
    </row>
    <row r="34" spans="1:14" x14ac:dyDescent="0.2">
      <c r="A34" s="208" t="s">
        <v>3</v>
      </c>
      <c r="B34" s="241">
        <v>3668.328</v>
      </c>
      <c r="C34" s="244">
        <v>3.5522536021864823E-2</v>
      </c>
      <c r="D34" s="246">
        <v>3148.1400000000003</v>
      </c>
      <c r="E34" s="244">
        <v>4.7265094220306558E-2</v>
      </c>
      <c r="F34" s="246">
        <v>1733.6</v>
      </c>
      <c r="G34" s="244">
        <v>5.2856815442117414E-2</v>
      </c>
      <c r="H34" s="246">
        <v>8550.0680000000011</v>
      </c>
      <c r="I34" s="250">
        <v>4.2186789460463975E-2</v>
      </c>
      <c r="J34" s="85"/>
      <c r="K34" s="87" t="str">
        <f t="shared" si="6"/>
        <v>Ostatní</v>
      </c>
      <c r="L34" s="77">
        <f t="shared" si="3"/>
        <v>3668.328</v>
      </c>
      <c r="M34" s="77">
        <f t="shared" si="4"/>
        <v>3148.1400000000003</v>
      </c>
      <c r="N34" s="77">
        <f t="shared" si="5"/>
        <v>1733.6</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2.893734239794234E-2</v>
      </c>
    </row>
    <row r="40" spans="1:14" x14ac:dyDescent="0.2">
      <c r="B40" s="99"/>
      <c r="C40" s="99"/>
      <c r="D40" s="99"/>
      <c r="L40" s="93" t="s">
        <v>63</v>
      </c>
      <c r="M40" s="97">
        <v>3.2237436838433157E-2</v>
      </c>
    </row>
    <row r="41" spans="1:14" x14ac:dyDescent="0.2">
      <c r="B41" s="72"/>
      <c r="C41" s="72"/>
      <c r="D41" s="72"/>
      <c r="L41" s="93" t="s">
        <v>125</v>
      </c>
      <c r="M41" s="97">
        <v>4.4808375829529082E-2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{ACECC3F5-AAC8-4611-A097-CA26891FAE72}</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ACECC3F5-AAC8-4611-A097-CA26891FAE72}">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zoomScaleSheetLayoutView="100" workbookViewId="0">
      <selection activeCell="K34" sqref="K34"/>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8" ht="15.75" x14ac:dyDescent="0.25">
      <c r="A1" s="204" t="s">
        <v>148</v>
      </c>
      <c r="I1" s="205" t="str">
        <f>Titulní!A35</f>
        <v>II. čtvrtletí 2020</v>
      </c>
    </row>
    <row r="2" spans="1:18" ht="1.5" customHeight="1" x14ac:dyDescent="0.2">
      <c r="F2" s="87"/>
      <c r="G2" s="87"/>
      <c r="H2" s="87"/>
      <c r="I2" s="87"/>
      <c r="J2" s="87"/>
    </row>
    <row r="3" spans="1:18" ht="5.0999999999999996" customHeight="1" x14ac:dyDescent="0.2">
      <c r="F3" s="87"/>
      <c r="G3" s="87"/>
      <c r="H3" s="87"/>
      <c r="I3" s="87"/>
      <c r="J3" s="87"/>
    </row>
    <row r="4" spans="1:18" ht="5.0999999999999996" customHeight="1" x14ac:dyDescent="0.2">
      <c r="A4" s="107"/>
      <c r="B4" s="104"/>
      <c r="C4" s="104"/>
      <c r="D4" s="104"/>
      <c r="E4" s="104"/>
      <c r="F4" s="93"/>
      <c r="J4" s="93"/>
      <c r="K4" s="103"/>
    </row>
    <row r="5" spans="1:18" ht="12.75" customHeight="1" x14ac:dyDescent="0.2">
      <c r="A5" s="206"/>
      <c r="B5" s="405" t="s">
        <v>11</v>
      </c>
      <c r="C5" s="406"/>
      <c r="D5" s="405" t="s">
        <v>12</v>
      </c>
      <c r="E5" s="406"/>
      <c r="F5" s="405" t="s">
        <v>13</v>
      </c>
      <c r="G5" s="406"/>
      <c r="H5" s="405" t="s">
        <v>7</v>
      </c>
      <c r="I5" s="407"/>
    </row>
    <row r="6" spans="1:18" x14ac:dyDescent="0.2">
      <c r="A6" s="207"/>
      <c r="B6" s="235" t="s">
        <v>181</v>
      </c>
      <c r="C6" s="236" t="s">
        <v>49</v>
      </c>
      <c r="D6" s="235" t="s">
        <v>181</v>
      </c>
      <c r="E6" s="236" t="s">
        <v>49</v>
      </c>
      <c r="F6" s="235" t="s">
        <v>181</v>
      </c>
      <c r="G6" s="236" t="s">
        <v>49</v>
      </c>
      <c r="H6" s="235" t="s">
        <v>181</v>
      </c>
      <c r="I6" s="237" t="s">
        <v>49</v>
      </c>
      <c r="J6" s="93"/>
      <c r="O6" s="93"/>
    </row>
    <row r="7" spans="1:18" x14ac:dyDescent="0.2">
      <c r="A7" s="209" t="s">
        <v>166</v>
      </c>
      <c r="B7" s="238">
        <v>4371.327000000002</v>
      </c>
      <c r="C7" s="239">
        <v>0.10840382082112</v>
      </c>
      <c r="D7" s="238">
        <v>4371.327000000002</v>
      </c>
      <c r="E7" s="239">
        <v>0.10844105026938375</v>
      </c>
      <c r="F7" s="238">
        <v>4371.327000000002</v>
      </c>
      <c r="G7" s="239">
        <v>0.10847531727804503</v>
      </c>
      <c r="H7" s="238">
        <v>4371.327000000002</v>
      </c>
      <c r="I7" s="248">
        <v>0.10847531727804503</v>
      </c>
      <c r="J7" s="95"/>
      <c r="O7" s="60"/>
    </row>
    <row r="8" spans="1:18" x14ac:dyDescent="0.2">
      <c r="A8" s="209" t="s">
        <v>182</v>
      </c>
      <c r="B8" s="238">
        <v>1775208.3248912434</v>
      </c>
      <c r="C8" s="239">
        <v>0.14789833140660533</v>
      </c>
      <c r="D8" s="238">
        <v>1683011.2459999998</v>
      </c>
      <c r="E8" s="239">
        <v>0.1559425977095053</v>
      </c>
      <c r="F8" s="238">
        <v>1206513.9400000002</v>
      </c>
      <c r="G8" s="239">
        <v>0.14114609280692481</v>
      </c>
      <c r="H8" s="238">
        <v>4664733.5108912438</v>
      </c>
      <c r="I8" s="248">
        <v>0.14882675022567018</v>
      </c>
      <c r="J8" s="95"/>
      <c r="O8" s="60"/>
    </row>
    <row r="9" spans="1:18" x14ac:dyDescent="0.2">
      <c r="A9" s="209" t="s">
        <v>183</v>
      </c>
      <c r="B9" s="238">
        <v>1409802.1259999999</v>
      </c>
      <c r="C9" s="240">
        <v>0.2239577992108846</v>
      </c>
      <c r="D9" s="238">
        <v>1176376.2209999999</v>
      </c>
      <c r="E9" s="240">
        <v>0.2261818812702692</v>
      </c>
      <c r="F9" s="238">
        <v>768912.85900000017</v>
      </c>
      <c r="G9" s="240">
        <v>0.23959783759710734</v>
      </c>
      <c r="H9" s="238">
        <v>3355091.2060000002</v>
      </c>
      <c r="I9" s="249">
        <v>0.22815763587218035</v>
      </c>
      <c r="J9" s="85"/>
      <c r="K9" s="87"/>
      <c r="L9" s="87" t="str">
        <f>+B5</f>
        <v>Duben</v>
      </c>
      <c r="M9" s="87" t="str">
        <f>+D5</f>
        <v>Květen</v>
      </c>
      <c r="N9" s="87" t="str">
        <f>+F5</f>
        <v>Červen</v>
      </c>
      <c r="O9" s="88"/>
    </row>
    <row r="10" spans="1:18" x14ac:dyDescent="0.2">
      <c r="A10" s="208" t="s">
        <v>41</v>
      </c>
      <c r="B10" s="241">
        <v>88825.392999999996</v>
      </c>
      <c r="C10" s="242">
        <v>0.14574980811689878</v>
      </c>
      <c r="D10" s="246">
        <v>80872.441999999995</v>
      </c>
      <c r="E10" s="244">
        <v>0.14199641731400162</v>
      </c>
      <c r="F10" s="246">
        <v>33806.241000000002</v>
      </c>
      <c r="G10" s="244">
        <v>9.6491799147498183E-2</v>
      </c>
      <c r="H10" s="246">
        <v>203504.076</v>
      </c>
      <c r="I10" s="250">
        <v>0.13306750748564117</v>
      </c>
      <c r="J10" s="85"/>
      <c r="K10" s="87" t="str">
        <f>+A10</f>
        <v>Biomasa</v>
      </c>
      <c r="L10" s="77">
        <f>+B10</f>
        <v>88825.392999999996</v>
      </c>
      <c r="M10" s="77">
        <f>+D10</f>
        <v>80872.441999999995</v>
      </c>
      <c r="N10" s="77">
        <f>+F10</f>
        <v>33806.241000000002</v>
      </c>
      <c r="O10" s="105"/>
      <c r="P10" s="114"/>
      <c r="Q10" s="114"/>
      <c r="R10" s="114"/>
    </row>
    <row r="11" spans="1:18" x14ac:dyDescent="0.2">
      <c r="A11" s="208" t="s">
        <v>40</v>
      </c>
      <c r="B11" s="241">
        <v>3512.1729999999998</v>
      </c>
      <c r="C11" s="243">
        <v>8.0127472148405529E-2</v>
      </c>
      <c r="D11" s="247">
        <v>3287.5150000000003</v>
      </c>
      <c r="E11" s="245">
        <v>7.8236581440387559E-2</v>
      </c>
      <c r="F11" s="247">
        <v>1913.5820000000001</v>
      </c>
      <c r="G11" s="244">
        <v>5.9763179925778787E-2</v>
      </c>
      <c r="H11" s="247">
        <v>8713.27</v>
      </c>
      <c r="I11" s="250">
        <v>7.3921512988790003E-2</v>
      </c>
      <c r="J11" s="85"/>
      <c r="K11" s="87" t="str">
        <f t="shared" ref="K11:L25" si="0">+A11</f>
        <v>Bioplyn</v>
      </c>
      <c r="L11" s="77">
        <f t="shared" si="0"/>
        <v>3512.1729999999998</v>
      </c>
      <c r="M11" s="77">
        <f t="shared" ref="M11:M25" si="1">+D11</f>
        <v>3287.5150000000003</v>
      </c>
      <c r="N11" s="77">
        <f t="shared" ref="N11:N25" si="2">+F11</f>
        <v>1913.5820000000001</v>
      </c>
      <c r="O11" s="105"/>
    </row>
    <row r="12" spans="1:18"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8"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8"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8"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8" x14ac:dyDescent="0.2">
      <c r="A16" s="208" t="s">
        <v>38</v>
      </c>
      <c r="B16" s="241">
        <v>913776.52</v>
      </c>
      <c r="C16" s="243">
        <v>0.33153134848476468</v>
      </c>
      <c r="D16" s="247">
        <v>748460.91399999999</v>
      </c>
      <c r="E16" s="245">
        <v>0.34233842484360777</v>
      </c>
      <c r="F16" s="247">
        <v>375685.82100000005</v>
      </c>
      <c r="G16" s="244">
        <v>0.31383108575363455</v>
      </c>
      <c r="H16" s="247">
        <v>2037923.2549999999</v>
      </c>
      <c r="I16" s="250">
        <v>0.33192857126157704</v>
      </c>
      <c r="J16" s="85"/>
      <c r="K16" s="87" t="str">
        <f t="shared" si="0"/>
        <v>Hnědé uhlí</v>
      </c>
      <c r="L16" s="77">
        <f t="shared" si="0"/>
        <v>913776.52</v>
      </c>
      <c r="M16" s="77">
        <f t="shared" si="1"/>
        <v>748460.91399999999</v>
      </c>
      <c r="N16" s="77">
        <f t="shared" si="2"/>
        <v>375685.82100000005</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4958.8</v>
      </c>
      <c r="C19" s="243">
        <v>6.7503365537190496E-2</v>
      </c>
      <c r="D19" s="247">
        <v>9242.7999999999993</v>
      </c>
      <c r="E19" s="245">
        <v>0.10727917923047789</v>
      </c>
      <c r="F19" s="247">
        <v>13108.54</v>
      </c>
      <c r="G19" s="244">
        <v>0.17144954975878179</v>
      </c>
      <c r="H19" s="247">
        <v>27310.14</v>
      </c>
      <c r="I19" s="250">
        <v>0.11568481452195425</v>
      </c>
      <c r="J19" s="85"/>
      <c r="K19" s="87" t="str">
        <f t="shared" si="0"/>
        <v>Odpadní teplo</v>
      </c>
      <c r="L19" s="77">
        <f t="shared" si="0"/>
        <v>4958.8</v>
      </c>
      <c r="M19" s="77">
        <f t="shared" si="1"/>
        <v>9242.7999999999993</v>
      </c>
      <c r="N19" s="77">
        <f t="shared" si="2"/>
        <v>13108.54</v>
      </c>
      <c r="O19" s="105"/>
    </row>
    <row r="20" spans="1:18" x14ac:dyDescent="0.2">
      <c r="A20" s="208" t="s">
        <v>35</v>
      </c>
      <c r="B20" s="241">
        <v>1117.838</v>
      </c>
      <c r="C20" s="243">
        <v>0.12069289054721105</v>
      </c>
      <c r="D20" s="247">
        <v>920.12599999999998</v>
      </c>
      <c r="E20" s="245">
        <v>1</v>
      </c>
      <c r="F20" s="247">
        <v>750.80899999999997</v>
      </c>
      <c r="G20" s="244">
        <v>7.0513004130708962E-2</v>
      </c>
      <c r="H20" s="247">
        <v>2788.7730000000001</v>
      </c>
      <c r="I20" s="250">
        <v>0.13388398423737027</v>
      </c>
      <c r="J20" s="85"/>
      <c r="K20" s="87" t="str">
        <f t="shared" si="0"/>
        <v>Ostatní kapalná paliva</v>
      </c>
      <c r="L20" s="77">
        <f t="shared" si="0"/>
        <v>1117.838</v>
      </c>
      <c r="M20" s="77">
        <f t="shared" si="1"/>
        <v>920.12599999999998</v>
      </c>
      <c r="N20" s="77">
        <f t="shared" si="2"/>
        <v>750.80899999999997</v>
      </c>
      <c r="O20" s="105"/>
    </row>
    <row r="21" spans="1:18" x14ac:dyDescent="0.2">
      <c r="A21" s="208" t="s">
        <v>34</v>
      </c>
      <c r="B21" s="241">
        <v>8923.6416658324724</v>
      </c>
      <c r="C21" s="243">
        <v>3.1562760695933639E-2</v>
      </c>
      <c r="D21" s="247">
        <v>7547.2623428074003</v>
      </c>
      <c r="E21" s="245">
        <v>2.7102761406838208E-2</v>
      </c>
      <c r="F21" s="247">
        <v>6676.1382892824704</v>
      </c>
      <c r="G21" s="244">
        <v>2.8847406064543814E-2</v>
      </c>
      <c r="H21" s="247">
        <v>23147.042297922344</v>
      </c>
      <c r="I21" s="250">
        <v>2.920302887002111E-2</v>
      </c>
      <c r="J21" s="85"/>
      <c r="K21" s="87" t="str">
        <f t="shared" si="0"/>
        <v>Ostatní pevná paliva</v>
      </c>
      <c r="L21" s="77">
        <f t="shared" si="0"/>
        <v>8923.6416658324724</v>
      </c>
      <c r="M21" s="77">
        <f t="shared" si="1"/>
        <v>7547.2623428074003</v>
      </c>
      <c r="N21" s="77">
        <f t="shared" si="2"/>
        <v>6676.1382892824704</v>
      </c>
      <c r="O21" s="105"/>
    </row>
    <row r="22" spans="1:18" x14ac:dyDescent="0.2">
      <c r="A22" s="208" t="s">
        <v>33</v>
      </c>
      <c r="B22" s="241">
        <v>19392.79</v>
      </c>
      <c r="C22" s="243">
        <v>9.0683662900994527E-2</v>
      </c>
      <c r="D22" s="247">
        <v>23208.382000000001</v>
      </c>
      <c r="E22" s="245">
        <v>0.10741426964994924</v>
      </c>
      <c r="F22" s="247">
        <v>54726.360000000008</v>
      </c>
      <c r="G22" s="244">
        <v>0.30668201960801855</v>
      </c>
      <c r="H22" s="247">
        <v>97327.532000000007</v>
      </c>
      <c r="I22" s="250">
        <v>0.15998297697195488</v>
      </c>
      <c r="J22" s="85"/>
      <c r="K22" s="87" t="str">
        <f t="shared" si="0"/>
        <v>Ostatní plyny</v>
      </c>
      <c r="L22" s="77">
        <f t="shared" si="0"/>
        <v>19392.79</v>
      </c>
      <c r="M22" s="77">
        <f t="shared" si="1"/>
        <v>23208.382000000001</v>
      </c>
      <c r="N22" s="77">
        <f t="shared" si="2"/>
        <v>54726.360000000008</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217.10000000000002</v>
      </c>
      <c r="C24" s="243">
        <v>5.6084525140256525E-2</v>
      </c>
      <c r="D24" s="247">
        <v>161.19999999999999</v>
      </c>
      <c r="E24" s="245">
        <v>7.381111223547393E-2</v>
      </c>
      <c r="F24" s="247">
        <v>46.900000000000006</v>
      </c>
      <c r="G24" s="244">
        <v>4.6690397467688055E-3</v>
      </c>
      <c r="H24" s="247">
        <v>425.20000000000005</v>
      </c>
      <c r="I24" s="250">
        <v>2.6410285650966338E-2</v>
      </c>
      <c r="J24" s="85"/>
      <c r="K24" s="87" t="str">
        <f t="shared" si="0"/>
        <v>Topné oleje</v>
      </c>
      <c r="L24" s="77">
        <f t="shared" si="0"/>
        <v>217.10000000000002</v>
      </c>
      <c r="M24" s="77">
        <f t="shared" si="1"/>
        <v>161.19999999999999</v>
      </c>
      <c r="N24" s="77">
        <f t="shared" si="2"/>
        <v>46.900000000000006</v>
      </c>
      <c r="O24" s="105"/>
    </row>
    <row r="25" spans="1:18" x14ac:dyDescent="0.2">
      <c r="A25" s="208" t="s">
        <v>31</v>
      </c>
      <c r="B25" s="241">
        <v>369077.87033416744</v>
      </c>
      <c r="C25" s="242">
        <v>0.22967836046271398</v>
      </c>
      <c r="D25" s="246">
        <v>302675.57965719257</v>
      </c>
      <c r="E25" s="244">
        <v>0.2380877158384421</v>
      </c>
      <c r="F25" s="246">
        <v>282198.46771071758</v>
      </c>
      <c r="G25" s="244">
        <v>0.32954732021305028</v>
      </c>
      <c r="H25" s="246">
        <v>953951.91770207766</v>
      </c>
      <c r="I25" s="250">
        <v>0.25544077131852733</v>
      </c>
      <c r="J25" s="85"/>
      <c r="K25" s="87" t="str">
        <f t="shared" si="0"/>
        <v>Zemní plyn</v>
      </c>
      <c r="L25" s="77">
        <f t="shared" si="0"/>
        <v>369077.87033416744</v>
      </c>
      <c r="M25" s="77">
        <f t="shared" si="1"/>
        <v>302675.57965719257</v>
      </c>
      <c r="N25" s="77">
        <f t="shared" si="2"/>
        <v>282198.46771071758</v>
      </c>
      <c r="O25" s="82"/>
    </row>
    <row r="26" spans="1:18" x14ac:dyDescent="0.2">
      <c r="A26" s="210" t="s">
        <v>188</v>
      </c>
      <c r="B26" s="238">
        <v>-696370</v>
      </c>
      <c r="C26" s="240"/>
      <c r="D26" s="238">
        <v>-554360</v>
      </c>
      <c r="E26" s="240"/>
      <c r="F26" s="238">
        <v>-306024</v>
      </c>
      <c r="G26" s="240"/>
      <c r="H26" s="238">
        <v>-1556754</v>
      </c>
      <c r="I26" s="249"/>
      <c r="J26" s="85"/>
      <c r="K26" s="87"/>
      <c r="L26" s="77"/>
      <c r="M26" s="77"/>
      <c r="N26" s="77"/>
      <c r="O26" s="82"/>
      <c r="P26" s="113"/>
      <c r="Q26" s="113"/>
      <c r="R26" s="113"/>
    </row>
    <row r="27" spans="1:18" ht="13.5" customHeight="1" x14ac:dyDescent="0.2">
      <c r="A27" s="210" t="s">
        <v>184</v>
      </c>
      <c r="B27" s="238">
        <v>641839.94900000002</v>
      </c>
      <c r="C27" s="240">
        <v>0.11291801766932144</v>
      </c>
      <c r="D27" s="238">
        <v>529568.77099999995</v>
      </c>
      <c r="E27" s="240">
        <v>0.11651392984721301</v>
      </c>
      <c r="F27" s="238">
        <v>393624.71300000005</v>
      </c>
      <c r="G27" s="240">
        <v>0.14472395335033023</v>
      </c>
      <c r="H27" s="238">
        <v>1565033.433</v>
      </c>
      <c r="I27" s="249">
        <v>0.12086072152470921</v>
      </c>
      <c r="J27" s="10"/>
      <c r="K27" s="87"/>
      <c r="L27" s="87" t="str">
        <f>+L9</f>
        <v>Duben</v>
      </c>
      <c r="M27" s="87" t="str">
        <f>+M9</f>
        <v>Květen</v>
      </c>
      <c r="N27" s="87" t="str">
        <f>+N9</f>
        <v>Červen</v>
      </c>
      <c r="O27" s="72"/>
      <c r="P27" s="72"/>
      <c r="Q27" s="72"/>
      <c r="R27" s="72"/>
    </row>
    <row r="28" spans="1:18" ht="12.75" customHeight="1" x14ac:dyDescent="0.2">
      <c r="A28" s="208" t="s">
        <v>26</v>
      </c>
      <c r="B28" s="241">
        <v>321245.90099999995</v>
      </c>
      <c r="C28" s="244">
        <v>0.21113739153590855</v>
      </c>
      <c r="D28" s="246">
        <v>299760.60600000003</v>
      </c>
      <c r="E28" s="244">
        <v>0.2255739970127715</v>
      </c>
      <c r="F28" s="246">
        <v>273883.728</v>
      </c>
      <c r="G28" s="244">
        <v>0.24183559662266654</v>
      </c>
      <c r="H28" s="246">
        <v>894890.23499999999</v>
      </c>
      <c r="I28" s="250">
        <v>0.22468300636663083</v>
      </c>
      <c r="J28" s="85"/>
      <c r="K28" s="87" t="str">
        <f>+A28</f>
        <v>Průmysl</v>
      </c>
      <c r="L28" s="77">
        <f t="shared" ref="L28:L35" si="3">+B28</f>
        <v>321245.90099999995</v>
      </c>
      <c r="M28" s="77">
        <f t="shared" ref="M28:M35" si="4">+D28</f>
        <v>299760.60600000003</v>
      </c>
      <c r="N28" s="77">
        <f t="shared" ref="N28:N35" si="5">+F28</f>
        <v>273883.728</v>
      </c>
      <c r="O28" s="72"/>
      <c r="P28" s="105"/>
      <c r="Q28" s="105"/>
      <c r="R28" s="105"/>
    </row>
    <row r="29" spans="1:18" ht="12.75" customHeight="1" x14ac:dyDescent="0.2">
      <c r="A29" s="208" t="s">
        <v>0</v>
      </c>
      <c r="B29" s="241">
        <v>44058.656999999999</v>
      </c>
      <c r="C29" s="245">
        <v>0.21405422925555015</v>
      </c>
      <c r="D29" s="247">
        <v>16143.058999999999</v>
      </c>
      <c r="E29" s="245">
        <v>0.10425103195099367</v>
      </c>
      <c r="F29" s="247">
        <v>10631.7</v>
      </c>
      <c r="G29" s="244">
        <v>0.11678638560982403</v>
      </c>
      <c r="H29" s="247">
        <v>70833.415999999997</v>
      </c>
      <c r="I29" s="250">
        <v>0.15681073113689203</v>
      </c>
      <c r="J29" s="85"/>
      <c r="K29" s="87" t="str">
        <f t="shared" ref="K29:K35" si="6">+A29</f>
        <v>Energetika</v>
      </c>
      <c r="L29" s="77">
        <f t="shared" si="3"/>
        <v>44058.656999999999</v>
      </c>
      <c r="M29" s="77">
        <f t="shared" si="4"/>
        <v>16143.058999999999</v>
      </c>
      <c r="N29" s="77">
        <f t="shared" si="5"/>
        <v>10631.7</v>
      </c>
      <c r="O29" s="72"/>
    </row>
    <row r="30" spans="1:18" ht="12.75" customHeight="1" x14ac:dyDescent="0.2">
      <c r="A30" s="208" t="s">
        <v>1</v>
      </c>
      <c r="B30" s="241">
        <v>2564.3000000000002</v>
      </c>
      <c r="C30" s="245">
        <v>4.8550223088114165E-2</v>
      </c>
      <c r="D30" s="247">
        <v>1122.7599999999998</v>
      </c>
      <c r="E30" s="245">
        <v>4.0523461368284358E-2</v>
      </c>
      <c r="F30" s="247">
        <v>182.2</v>
      </c>
      <c r="G30" s="244">
        <v>2.3328073633745658E-2</v>
      </c>
      <c r="H30" s="247">
        <v>3869.2599999999998</v>
      </c>
      <c r="I30" s="250">
        <v>4.380250272651974E-2</v>
      </c>
      <c r="J30" s="85"/>
      <c r="K30" s="87" t="str">
        <f t="shared" si="6"/>
        <v>Doprava</v>
      </c>
      <c r="L30" s="77">
        <f t="shared" si="3"/>
        <v>2564.3000000000002</v>
      </c>
      <c r="M30" s="77">
        <f t="shared" si="4"/>
        <v>1122.7599999999998</v>
      </c>
      <c r="N30" s="77">
        <f t="shared" si="5"/>
        <v>182.2</v>
      </c>
      <c r="O30" s="72"/>
    </row>
    <row r="31" spans="1:18" ht="12.75" customHeight="1" x14ac:dyDescent="0.2">
      <c r="A31" s="208" t="s">
        <v>2</v>
      </c>
      <c r="B31" s="241">
        <v>2601.808</v>
      </c>
      <c r="C31" s="245">
        <v>0.13377402152275381</v>
      </c>
      <c r="D31" s="247">
        <v>1912.3879999999999</v>
      </c>
      <c r="E31" s="245">
        <v>0.16107544221693887</v>
      </c>
      <c r="F31" s="247">
        <v>4220.97</v>
      </c>
      <c r="G31" s="244">
        <v>0.49282330448488737</v>
      </c>
      <c r="H31" s="247">
        <v>8735.1660000000011</v>
      </c>
      <c r="I31" s="250">
        <v>0.21899905419778865</v>
      </c>
      <c r="J31" s="85"/>
      <c r="K31" s="87" t="str">
        <f t="shared" si="6"/>
        <v>Stavebnictví</v>
      </c>
      <c r="L31" s="77">
        <f t="shared" si="3"/>
        <v>2601.808</v>
      </c>
      <c r="M31" s="77">
        <f t="shared" si="4"/>
        <v>1912.3879999999999</v>
      </c>
      <c r="N31" s="77">
        <f t="shared" si="5"/>
        <v>4220.97</v>
      </c>
    </row>
    <row r="32" spans="1:18" x14ac:dyDescent="0.2">
      <c r="A32" s="208" t="s">
        <v>6</v>
      </c>
      <c r="B32" s="241">
        <v>1241.047</v>
      </c>
      <c r="C32" s="245">
        <v>4.3153996035615823E-2</v>
      </c>
      <c r="D32" s="247">
        <v>1273.597</v>
      </c>
      <c r="E32" s="245">
        <v>5.5115046222357973E-2</v>
      </c>
      <c r="F32" s="247">
        <v>818.02099999999996</v>
      </c>
      <c r="G32" s="244">
        <v>4.7664110661803247E-2</v>
      </c>
      <c r="H32" s="247">
        <v>3332.665</v>
      </c>
      <c r="I32" s="250">
        <v>4.8279384739729703E-2</v>
      </c>
      <c r="J32" s="85"/>
      <c r="K32" s="87" t="str">
        <f t="shared" si="6"/>
        <v>Zemědělství a lesnictví</v>
      </c>
      <c r="L32" s="77">
        <f t="shared" si="3"/>
        <v>1241.047</v>
      </c>
      <c r="M32" s="77">
        <f t="shared" si="4"/>
        <v>1273.597</v>
      </c>
      <c r="N32" s="77">
        <f t="shared" si="5"/>
        <v>818.02099999999996</v>
      </c>
    </row>
    <row r="33" spans="1:14" x14ac:dyDescent="0.2">
      <c r="A33" s="208" t="s">
        <v>25</v>
      </c>
      <c r="B33" s="241">
        <v>188291.429</v>
      </c>
      <c r="C33" s="245">
        <v>7.4870031190958655E-2</v>
      </c>
      <c r="D33" s="247">
        <v>149252.57100000003</v>
      </c>
      <c r="E33" s="245">
        <v>7.4891414287466554E-2</v>
      </c>
      <c r="F33" s="247">
        <v>74155.178</v>
      </c>
      <c r="G33" s="244">
        <v>7.5477157776759424E-2</v>
      </c>
      <c r="H33" s="247">
        <v>411699.17800000001</v>
      </c>
      <c r="I33" s="250">
        <v>7.4986437545521464E-2</v>
      </c>
      <c r="J33" s="85"/>
      <c r="K33" s="87" t="str">
        <f t="shared" si="6"/>
        <v>Domácnosti</v>
      </c>
      <c r="L33" s="77">
        <f t="shared" si="3"/>
        <v>188291.429</v>
      </c>
      <c r="M33" s="77">
        <f t="shared" si="4"/>
        <v>149252.57100000003</v>
      </c>
      <c r="N33" s="77">
        <f t="shared" si="5"/>
        <v>74155.178</v>
      </c>
    </row>
    <row r="34" spans="1:14" x14ac:dyDescent="0.2">
      <c r="A34" s="208" t="s">
        <v>5</v>
      </c>
      <c r="B34" s="241">
        <v>80302.603000000003</v>
      </c>
      <c r="C34" s="245">
        <v>6.4886333982569613E-2</v>
      </c>
      <c r="D34" s="247">
        <v>59142.607000000004</v>
      </c>
      <c r="E34" s="245">
        <v>6.2973181900686834E-2</v>
      </c>
      <c r="F34" s="247">
        <v>29398.971000000001</v>
      </c>
      <c r="G34" s="244">
        <v>6.5702649169900665E-2</v>
      </c>
      <c r="H34" s="247">
        <v>168844.18100000001</v>
      </c>
      <c r="I34" s="250">
        <v>6.43408324355801E-2</v>
      </c>
      <c r="J34" s="85"/>
      <c r="K34" s="87" t="str">
        <f t="shared" si="6"/>
        <v>Obchod, služby, školství, zdravotnictví</v>
      </c>
      <c r="L34" s="77">
        <f t="shared" si="3"/>
        <v>80302.603000000003</v>
      </c>
      <c r="M34" s="77">
        <f t="shared" si="4"/>
        <v>59142.607000000004</v>
      </c>
      <c r="N34" s="77">
        <f t="shared" si="5"/>
        <v>29398.971000000001</v>
      </c>
    </row>
    <row r="35" spans="1:14" x14ac:dyDescent="0.2">
      <c r="A35" s="208" t="s">
        <v>3</v>
      </c>
      <c r="B35" s="241">
        <v>1534.2040000000002</v>
      </c>
      <c r="C35" s="244">
        <v>1.4856582305314329E-2</v>
      </c>
      <c r="D35" s="246">
        <v>961.18299999999999</v>
      </c>
      <c r="E35" s="244">
        <v>1.4430871898313581E-2</v>
      </c>
      <c r="F35" s="246">
        <v>333.94499999999999</v>
      </c>
      <c r="G35" s="244">
        <v>1.0181858117684529E-2</v>
      </c>
      <c r="H35" s="246">
        <v>2829.3320000000003</v>
      </c>
      <c r="I35" s="250">
        <v>1.3960173579643281E-2</v>
      </c>
      <c r="J35" s="85"/>
      <c r="K35" s="87" t="str">
        <f t="shared" si="6"/>
        <v>Ostatní</v>
      </c>
      <c r="L35" s="77">
        <f t="shared" si="3"/>
        <v>1534.2040000000002</v>
      </c>
      <c r="M35" s="77">
        <f t="shared" si="4"/>
        <v>961.18299999999999</v>
      </c>
      <c r="N35" s="77">
        <f t="shared" si="5"/>
        <v>333.94499999999999</v>
      </c>
    </row>
    <row r="36" spans="1:14" ht="18" customHeight="1" x14ac:dyDescent="0.2">
      <c r="A36" s="110" t="s">
        <v>173</v>
      </c>
      <c r="B36" s="68"/>
      <c r="C36" s="68"/>
      <c r="D36" s="8"/>
      <c r="F36" s="10"/>
      <c r="G36" s="87"/>
      <c r="H36" s="87"/>
      <c r="I36" s="4" t="s">
        <v>78</v>
      </c>
      <c r="J36" s="87"/>
    </row>
    <row r="37" spans="1:14" x14ac:dyDescent="0.2">
      <c r="A37" s="68"/>
      <c r="B37" s="68"/>
      <c r="C37" s="68"/>
    </row>
    <row r="38" spans="1:14" x14ac:dyDescent="0.2">
      <c r="B38" s="72"/>
      <c r="C38" s="72"/>
      <c r="D38" s="72"/>
    </row>
    <row r="39" spans="1:14" x14ac:dyDescent="0.2">
      <c r="B39" s="72"/>
      <c r="C39" s="72"/>
      <c r="D39" s="72"/>
    </row>
    <row r="40" spans="1:14" x14ac:dyDescent="0.2">
      <c r="B40" s="72"/>
      <c r="C40" s="72"/>
      <c r="D40" s="72"/>
      <c r="L40" s="93" t="s">
        <v>170</v>
      </c>
      <c r="M40" s="97">
        <v>0.10847531727804503</v>
      </c>
    </row>
    <row r="41" spans="1:14" x14ac:dyDescent="0.2">
      <c r="B41" s="99"/>
      <c r="C41" s="99"/>
      <c r="D41" s="99"/>
      <c r="L41" s="93" t="s">
        <v>63</v>
      </c>
      <c r="M41" s="97">
        <v>0.14882675022567018</v>
      </c>
    </row>
    <row r="42" spans="1:14" x14ac:dyDescent="0.2">
      <c r="B42" s="72"/>
      <c r="C42" s="72"/>
      <c r="D42" s="72"/>
      <c r="L42" s="93" t="s">
        <v>125</v>
      </c>
      <c r="M42" s="97">
        <v>0.22815763587218035</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election activeCell="G49" sqref="G49"/>
    </sheetView>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149</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10483.797999999995</v>
      </c>
      <c r="C7" s="239">
        <v>0.25998598592985955</v>
      </c>
      <c r="D7" s="238">
        <v>10475.657999999996</v>
      </c>
      <c r="E7" s="239">
        <v>0.25987334184399175</v>
      </c>
      <c r="F7" s="238">
        <v>10475.595999999996</v>
      </c>
      <c r="G7" s="239">
        <v>0.259953922407685</v>
      </c>
      <c r="H7" s="238">
        <v>10475.595999999996</v>
      </c>
      <c r="I7" s="248">
        <v>0.259953922407685</v>
      </c>
      <c r="J7" s="95"/>
      <c r="O7" s="60"/>
    </row>
    <row r="8" spans="1:15" x14ac:dyDescent="0.2">
      <c r="A8" s="209" t="s">
        <v>182</v>
      </c>
      <c r="B8" s="238">
        <v>2379177.9200000009</v>
      </c>
      <c r="C8" s="239">
        <v>0.19821698645368593</v>
      </c>
      <c r="D8" s="238">
        <v>2025696.1489999995</v>
      </c>
      <c r="E8" s="239">
        <v>0.18769471707095237</v>
      </c>
      <c r="F8" s="238">
        <v>1935410.5359999996</v>
      </c>
      <c r="G8" s="239">
        <v>0.2264173053265808</v>
      </c>
      <c r="H8" s="238">
        <v>6340284.6049999995</v>
      </c>
      <c r="I8" s="248">
        <v>0.20228464307014871</v>
      </c>
      <c r="J8" s="95"/>
      <c r="O8" s="60"/>
    </row>
    <row r="9" spans="1:15" x14ac:dyDescent="0.2">
      <c r="A9" s="209" t="s">
        <v>183</v>
      </c>
      <c r="B9" s="238">
        <v>955957.42900000012</v>
      </c>
      <c r="C9" s="240">
        <v>0.15186111440020306</v>
      </c>
      <c r="D9" s="238">
        <v>811355.95499999996</v>
      </c>
      <c r="E9" s="240">
        <v>0.15599942688890503</v>
      </c>
      <c r="F9" s="238">
        <v>523110.46800000005</v>
      </c>
      <c r="G9" s="240">
        <v>0.16300434501799743</v>
      </c>
      <c r="H9" s="238">
        <v>2290423.852</v>
      </c>
      <c r="I9" s="249">
        <v>0.15575662750480015</v>
      </c>
      <c r="J9" s="85"/>
      <c r="K9" s="87"/>
      <c r="L9" s="87" t="str">
        <f>+B5</f>
        <v>Duben</v>
      </c>
      <c r="M9" s="87" t="str">
        <f>+D5</f>
        <v>Květen</v>
      </c>
      <c r="N9" s="87" t="str">
        <f>+F5</f>
        <v>Červen</v>
      </c>
      <c r="O9" s="88"/>
    </row>
    <row r="10" spans="1:15" x14ac:dyDescent="0.2">
      <c r="A10" s="208" t="s">
        <v>41</v>
      </c>
      <c r="B10" s="241">
        <v>95676.309999999983</v>
      </c>
      <c r="C10" s="242">
        <v>0.1569911863360168</v>
      </c>
      <c r="D10" s="246">
        <v>93718.739000000016</v>
      </c>
      <c r="E10" s="244">
        <v>0.16455203829737203</v>
      </c>
      <c r="F10" s="246">
        <v>81907.794000000009</v>
      </c>
      <c r="G10" s="244">
        <v>0.2337861345561211</v>
      </c>
      <c r="H10" s="246">
        <v>271302.84299999999</v>
      </c>
      <c r="I10" s="250">
        <v>0.17739985262888899</v>
      </c>
      <c r="J10" s="85"/>
      <c r="K10" s="87" t="str">
        <f>+A10</f>
        <v>Biomasa</v>
      </c>
      <c r="L10" s="77">
        <f>+B10</f>
        <v>95676.309999999983</v>
      </c>
      <c r="M10" s="77">
        <f>+D10</f>
        <v>93718.739000000016</v>
      </c>
      <c r="N10" s="77">
        <f>+F10</f>
        <v>81907.794000000009</v>
      </c>
      <c r="O10" s="105"/>
    </row>
    <row r="11" spans="1:15" x14ac:dyDescent="0.2">
      <c r="A11" s="208" t="s">
        <v>40</v>
      </c>
      <c r="B11" s="241">
        <v>2722.4749999999999</v>
      </c>
      <c r="C11" s="243">
        <v>6.2111131694603416E-2</v>
      </c>
      <c r="D11" s="247">
        <v>3064.6130000000003</v>
      </c>
      <c r="E11" s="245">
        <v>7.2931939339522522E-2</v>
      </c>
      <c r="F11" s="247">
        <v>1485.9259999999999</v>
      </c>
      <c r="G11" s="244">
        <v>4.6407032933207332E-2</v>
      </c>
      <c r="H11" s="247">
        <v>7273.0139999999992</v>
      </c>
      <c r="I11" s="250">
        <v>6.1702690134547815E-2</v>
      </c>
      <c r="J11" s="85"/>
      <c r="K11" s="87" t="str">
        <f t="shared" ref="K11:L25" si="0">+A11</f>
        <v>Bioplyn</v>
      </c>
      <c r="L11" s="77">
        <f t="shared" si="0"/>
        <v>2722.4749999999999</v>
      </c>
      <c r="M11" s="77">
        <f t="shared" ref="M11:M25" si="1">+D11</f>
        <v>3064.6130000000003</v>
      </c>
      <c r="N11" s="77">
        <f t="shared" ref="N11:N25" si="2">+F11</f>
        <v>1485.9259999999999</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0</v>
      </c>
      <c r="C13" s="243">
        <v>0</v>
      </c>
      <c r="D13" s="247">
        <v>0</v>
      </c>
      <c r="E13" s="245">
        <v>0</v>
      </c>
      <c r="F13" s="247">
        <v>0</v>
      </c>
      <c r="G13" s="244">
        <v>0</v>
      </c>
      <c r="H13" s="247">
        <v>0</v>
      </c>
      <c r="I13" s="250">
        <v>0</v>
      </c>
      <c r="J13" s="85"/>
      <c r="K13" s="87" t="str">
        <f t="shared" si="0"/>
        <v>Elektrická energie</v>
      </c>
      <c r="L13" s="77">
        <f t="shared" si="0"/>
        <v>0</v>
      </c>
      <c r="M13" s="77">
        <f t="shared" si="1"/>
        <v>0</v>
      </c>
      <c r="N13" s="77">
        <f t="shared" si="2"/>
        <v>0</v>
      </c>
      <c r="O13" s="105"/>
    </row>
    <row r="14" spans="1:15" x14ac:dyDescent="0.2">
      <c r="A14" s="208" t="s">
        <v>65</v>
      </c>
      <c r="B14" s="241">
        <v>94</v>
      </c>
      <c r="C14" s="243">
        <v>0.10082158869082095</v>
      </c>
      <c r="D14" s="247">
        <v>153</v>
      </c>
      <c r="E14" s="245">
        <v>0.15246029057137736</v>
      </c>
      <c r="F14" s="247">
        <v>156</v>
      </c>
      <c r="G14" s="244">
        <v>0.14172412853288274</v>
      </c>
      <c r="H14" s="247">
        <v>403</v>
      </c>
      <c r="I14" s="250">
        <v>0.13271378280385038</v>
      </c>
      <c r="J14" s="85"/>
      <c r="K14" s="87" t="str">
        <f t="shared" si="0"/>
        <v>Energie prostředí (tepelné čerpadlo)</v>
      </c>
      <c r="L14" s="77">
        <f t="shared" si="0"/>
        <v>94</v>
      </c>
      <c r="M14" s="77">
        <f t="shared" si="1"/>
        <v>153</v>
      </c>
      <c r="N14" s="77">
        <f t="shared" si="2"/>
        <v>156</v>
      </c>
      <c r="O14" s="105"/>
    </row>
    <row r="15" spans="1:15" x14ac:dyDescent="0.2">
      <c r="A15" s="208" t="s">
        <v>66</v>
      </c>
      <c r="B15" s="241">
        <v>11</v>
      </c>
      <c r="C15" s="243">
        <v>0.15383754754978746</v>
      </c>
      <c r="D15" s="247">
        <v>8</v>
      </c>
      <c r="E15" s="245">
        <v>0.12860495772112016</v>
      </c>
      <c r="F15" s="247">
        <v>10</v>
      </c>
      <c r="G15" s="244">
        <v>0.17262511004850764</v>
      </c>
      <c r="H15" s="247">
        <v>29</v>
      </c>
      <c r="I15" s="250">
        <v>0.15132619143285028</v>
      </c>
      <c r="J15" s="85"/>
      <c r="K15" s="87" t="str">
        <f t="shared" si="0"/>
        <v>Energie Slunce (solární kolektor)</v>
      </c>
      <c r="L15" s="77">
        <f t="shared" si="0"/>
        <v>11</v>
      </c>
      <c r="M15" s="77">
        <f t="shared" si="1"/>
        <v>8</v>
      </c>
      <c r="N15" s="77">
        <f t="shared" si="2"/>
        <v>10</v>
      </c>
      <c r="O15" s="105"/>
    </row>
    <row r="16" spans="1:15" x14ac:dyDescent="0.2">
      <c r="A16" s="208" t="s">
        <v>38</v>
      </c>
      <c r="B16" s="241">
        <v>754718.71000000008</v>
      </c>
      <c r="C16" s="243">
        <v>0.27382287263518446</v>
      </c>
      <c r="D16" s="247">
        <v>613493.6719999999</v>
      </c>
      <c r="E16" s="245">
        <v>0.28060577833193429</v>
      </c>
      <c r="F16" s="247">
        <v>382957.70799999998</v>
      </c>
      <c r="G16" s="244">
        <v>0.31990569401703162</v>
      </c>
      <c r="H16" s="247">
        <v>1751170.0899999999</v>
      </c>
      <c r="I16" s="250">
        <v>0.28522339326743057</v>
      </c>
      <c r="J16" s="85"/>
      <c r="K16" s="87" t="str">
        <f t="shared" si="0"/>
        <v>Hnědé uhlí</v>
      </c>
      <c r="L16" s="77">
        <f t="shared" si="0"/>
        <v>754718.71000000008</v>
      </c>
      <c r="M16" s="77">
        <f t="shared" si="1"/>
        <v>613493.6719999999</v>
      </c>
      <c r="N16" s="77">
        <f t="shared" si="2"/>
        <v>382957.70799999998</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73</v>
      </c>
      <c r="C19" s="243">
        <v>9.9373753412416413E-4</v>
      </c>
      <c r="D19" s="247">
        <v>74</v>
      </c>
      <c r="E19" s="245">
        <v>8.5890198457776493E-4</v>
      </c>
      <c r="F19" s="247">
        <v>194</v>
      </c>
      <c r="G19" s="244">
        <v>2.5373697340210018E-3</v>
      </c>
      <c r="H19" s="247">
        <v>341</v>
      </c>
      <c r="I19" s="250">
        <v>1.444464281471512E-3</v>
      </c>
      <c r="J19" s="85"/>
      <c r="K19" s="87" t="str">
        <f t="shared" si="0"/>
        <v>Odpadní teplo</v>
      </c>
      <c r="L19" s="77">
        <f t="shared" si="0"/>
        <v>73</v>
      </c>
      <c r="M19" s="77">
        <f t="shared" si="1"/>
        <v>74</v>
      </c>
      <c r="N19" s="77">
        <f t="shared" si="2"/>
        <v>194</v>
      </c>
      <c r="O19" s="105"/>
    </row>
    <row r="20" spans="1:18" x14ac:dyDescent="0.2">
      <c r="A20" s="208" t="s">
        <v>35</v>
      </c>
      <c r="B20" s="241">
        <v>0</v>
      </c>
      <c r="C20" s="243">
        <v>0</v>
      </c>
      <c r="D20" s="247">
        <v>0</v>
      </c>
      <c r="E20" s="245">
        <v>0</v>
      </c>
      <c r="F20" s="247">
        <v>0</v>
      </c>
      <c r="G20" s="244">
        <v>0</v>
      </c>
      <c r="H20" s="247">
        <v>0</v>
      </c>
      <c r="I20" s="250">
        <v>0</v>
      </c>
      <c r="J20" s="85"/>
      <c r="K20" s="87" t="str">
        <f t="shared" si="0"/>
        <v>Ostatní kapalná paliva</v>
      </c>
      <c r="L20" s="77">
        <f t="shared" si="0"/>
        <v>0</v>
      </c>
      <c r="M20" s="77">
        <f t="shared" si="1"/>
        <v>0</v>
      </c>
      <c r="N20" s="77">
        <f t="shared" si="2"/>
        <v>0</v>
      </c>
      <c r="O20" s="105"/>
    </row>
    <row r="21" spans="1:18" x14ac:dyDescent="0.2">
      <c r="A21" s="208" t="s">
        <v>34</v>
      </c>
      <c r="B21" s="241">
        <v>1505.16</v>
      </c>
      <c r="C21" s="243">
        <v>5.3237239535278468E-3</v>
      </c>
      <c r="D21" s="247">
        <v>1091.0899999999999</v>
      </c>
      <c r="E21" s="245">
        <v>3.9181825939267924E-3</v>
      </c>
      <c r="F21" s="247">
        <v>206.32</v>
      </c>
      <c r="G21" s="244">
        <v>8.9150292599411685E-4</v>
      </c>
      <c r="H21" s="247">
        <v>2802.57</v>
      </c>
      <c r="I21" s="250">
        <v>3.5358095244678953E-3</v>
      </c>
      <c r="J21" s="85"/>
      <c r="K21" s="87" t="str">
        <f t="shared" si="0"/>
        <v>Ostatní pevná paliva</v>
      </c>
      <c r="L21" s="77">
        <f t="shared" si="0"/>
        <v>1505.16</v>
      </c>
      <c r="M21" s="77">
        <f t="shared" si="1"/>
        <v>1091.0899999999999</v>
      </c>
      <c r="N21" s="77">
        <f t="shared" si="2"/>
        <v>206.32</v>
      </c>
      <c r="O21" s="105"/>
    </row>
    <row r="22" spans="1:18" x14ac:dyDescent="0.2">
      <c r="A22" s="208" t="s">
        <v>33</v>
      </c>
      <c r="B22" s="241">
        <v>0</v>
      </c>
      <c r="C22" s="243">
        <v>0</v>
      </c>
      <c r="D22" s="247">
        <v>34269</v>
      </c>
      <c r="E22" s="245">
        <v>0.15860561096564638</v>
      </c>
      <c r="F22" s="247">
        <v>8569</v>
      </c>
      <c r="G22" s="244">
        <v>4.8019971107545086E-2</v>
      </c>
      <c r="H22" s="247">
        <v>42838</v>
      </c>
      <c r="I22" s="250">
        <v>7.0415334969395948E-2</v>
      </c>
      <c r="J22" s="85"/>
      <c r="K22" s="87" t="str">
        <f t="shared" si="0"/>
        <v>Ostatní plyny</v>
      </c>
      <c r="L22" s="77">
        <f t="shared" si="0"/>
        <v>0</v>
      </c>
      <c r="M22" s="77">
        <f t="shared" si="1"/>
        <v>34269</v>
      </c>
      <c r="N22" s="77">
        <f t="shared" si="2"/>
        <v>8569</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62.274000000000001</v>
      </c>
      <c r="C24" s="243">
        <v>1.6087552826275147E-2</v>
      </c>
      <c r="D24" s="247">
        <v>49.625</v>
      </c>
      <c r="E24" s="245">
        <v>2.2722558589859766E-2</v>
      </c>
      <c r="F24" s="247">
        <v>163.74799999999999</v>
      </c>
      <c r="G24" s="244">
        <v>1.6301618773004227E-2</v>
      </c>
      <c r="H24" s="247">
        <v>275.64699999999999</v>
      </c>
      <c r="I24" s="250">
        <v>1.7121157123311189E-2</v>
      </c>
      <c r="J24" s="85"/>
      <c r="K24" s="87" t="str">
        <f t="shared" si="0"/>
        <v>Topné oleje</v>
      </c>
      <c r="L24" s="77">
        <f t="shared" si="0"/>
        <v>62.274000000000001</v>
      </c>
      <c r="M24" s="77">
        <f t="shared" si="1"/>
        <v>49.625</v>
      </c>
      <c r="N24" s="77">
        <f t="shared" si="2"/>
        <v>163.74799999999999</v>
      </c>
      <c r="O24" s="105"/>
    </row>
    <row r="25" spans="1:18" x14ac:dyDescent="0.2">
      <c r="A25" s="208" t="s">
        <v>31</v>
      </c>
      <c r="B25" s="241">
        <v>101094.49999999997</v>
      </c>
      <c r="C25" s="242">
        <v>6.2911436523611877E-2</v>
      </c>
      <c r="D25" s="246">
        <v>65434.216000000008</v>
      </c>
      <c r="E25" s="244">
        <v>5.1471225537137691E-2</v>
      </c>
      <c r="F25" s="246">
        <v>47459.972000000009</v>
      </c>
      <c r="G25" s="244">
        <v>5.5423074111158266E-2</v>
      </c>
      <c r="H25" s="246">
        <v>213988.68799999999</v>
      </c>
      <c r="I25" s="250">
        <v>5.7299990179621028E-2</v>
      </c>
      <c r="J25" s="85"/>
      <c r="K25" s="87" t="str">
        <f t="shared" si="0"/>
        <v>Zemní plyn</v>
      </c>
      <c r="L25" s="77">
        <f t="shared" si="0"/>
        <v>101094.49999999997</v>
      </c>
      <c r="M25" s="77">
        <f t="shared" si="1"/>
        <v>65434.216000000008</v>
      </c>
      <c r="N25" s="77">
        <f t="shared" si="2"/>
        <v>47459.972000000009</v>
      </c>
      <c r="O25" s="82"/>
    </row>
    <row r="26" spans="1:18" ht="13.5" customHeight="1" x14ac:dyDescent="0.2">
      <c r="A26" s="210" t="s">
        <v>184</v>
      </c>
      <c r="B26" s="238">
        <v>831232.95299999986</v>
      </c>
      <c r="C26" s="240">
        <v>0.14623766784914821</v>
      </c>
      <c r="D26" s="238">
        <v>668521.56700000004</v>
      </c>
      <c r="E26" s="240">
        <v>0.14708585404630464</v>
      </c>
      <c r="F26" s="238">
        <v>433373.59300000005</v>
      </c>
      <c r="G26" s="240">
        <v>0.15933841952803657</v>
      </c>
      <c r="H26" s="238">
        <v>1933128.1130000001</v>
      </c>
      <c r="I26" s="249">
        <v>0.14928707183527601</v>
      </c>
      <c r="J26" s="10"/>
      <c r="K26" s="87"/>
      <c r="L26" s="87" t="str">
        <f>+L9</f>
        <v>Duben</v>
      </c>
      <c r="M26" s="87" t="str">
        <f>+M9</f>
        <v>Květen</v>
      </c>
      <c r="N26" s="87" t="str">
        <f>+N9</f>
        <v>Červen</v>
      </c>
      <c r="O26" s="72"/>
      <c r="P26" s="99"/>
      <c r="Q26" s="99"/>
      <c r="R26" s="99"/>
    </row>
    <row r="27" spans="1:18" ht="12.75" customHeight="1" x14ac:dyDescent="0.2">
      <c r="A27" s="208" t="s">
        <v>26</v>
      </c>
      <c r="B27" s="241">
        <v>337504.36599999998</v>
      </c>
      <c r="C27" s="244">
        <v>0.22182319291046948</v>
      </c>
      <c r="D27" s="246">
        <v>287274.18700000003</v>
      </c>
      <c r="E27" s="244">
        <v>0.21617779422351568</v>
      </c>
      <c r="F27" s="246">
        <v>258049.40699999998</v>
      </c>
      <c r="G27" s="244">
        <v>0.22785410712669391</v>
      </c>
      <c r="H27" s="246">
        <v>882827.96000000008</v>
      </c>
      <c r="I27" s="250">
        <v>0.22165449169005597</v>
      </c>
      <c r="J27" s="85"/>
      <c r="K27" s="87" t="str">
        <f>+A27</f>
        <v>Průmysl</v>
      </c>
      <c r="L27" s="77">
        <f t="shared" ref="L27:L34" si="3">+B27</f>
        <v>337504.36599999998</v>
      </c>
      <c r="M27" s="77">
        <f t="shared" ref="M27:M34" si="4">+D27</f>
        <v>287274.18700000003</v>
      </c>
      <c r="N27" s="77">
        <f t="shared" ref="N27:N34" si="5">+F27</f>
        <v>258049.40699999998</v>
      </c>
      <c r="O27" s="72"/>
      <c r="P27" s="105"/>
      <c r="Q27" s="105"/>
      <c r="R27" s="105"/>
    </row>
    <row r="28" spans="1:18" ht="12.75" customHeight="1" x14ac:dyDescent="0.2">
      <c r="A28" s="208" t="s">
        <v>0</v>
      </c>
      <c r="B28" s="241">
        <v>43906.734000000004</v>
      </c>
      <c r="C28" s="245">
        <v>0.21331612775892056</v>
      </c>
      <c r="D28" s="247">
        <v>32764.513000000003</v>
      </c>
      <c r="E28" s="245">
        <v>0.21159151382781591</v>
      </c>
      <c r="F28" s="247">
        <v>16006.376</v>
      </c>
      <c r="G28" s="244">
        <v>0.17582576631694205</v>
      </c>
      <c r="H28" s="247">
        <v>92677.623000000007</v>
      </c>
      <c r="I28" s="250">
        <v>0.20516934863990244</v>
      </c>
      <c r="J28" s="85"/>
      <c r="K28" s="87" t="str">
        <f t="shared" ref="K28:K34" si="6">+A28</f>
        <v>Energetika</v>
      </c>
      <c r="L28" s="77">
        <f t="shared" si="3"/>
        <v>43906.734000000004</v>
      </c>
      <c r="M28" s="77">
        <f t="shared" si="4"/>
        <v>32764.513000000003</v>
      </c>
      <c r="N28" s="77">
        <f t="shared" si="5"/>
        <v>16006.376</v>
      </c>
      <c r="O28" s="72"/>
    </row>
    <row r="29" spans="1:18" ht="12.75" customHeight="1" x14ac:dyDescent="0.2">
      <c r="A29" s="208" t="s">
        <v>1</v>
      </c>
      <c r="B29" s="241">
        <v>11844.24</v>
      </c>
      <c r="C29" s="245">
        <v>0.22424852564409986</v>
      </c>
      <c r="D29" s="247">
        <v>6696.03</v>
      </c>
      <c r="E29" s="245">
        <v>0.24167793030199969</v>
      </c>
      <c r="F29" s="247">
        <v>2043.6499999999999</v>
      </c>
      <c r="G29" s="244">
        <v>0.26165981164437052</v>
      </c>
      <c r="H29" s="247">
        <v>20583.920000000002</v>
      </c>
      <c r="I29" s="250">
        <v>0.23302316513298779</v>
      </c>
      <c r="J29" s="85"/>
      <c r="K29" s="87" t="str">
        <f t="shared" si="6"/>
        <v>Doprava</v>
      </c>
      <c r="L29" s="77">
        <f t="shared" si="3"/>
        <v>11844.24</v>
      </c>
      <c r="M29" s="77">
        <f t="shared" si="4"/>
        <v>6696.03</v>
      </c>
      <c r="N29" s="77">
        <f t="shared" si="5"/>
        <v>2043.6499999999999</v>
      </c>
      <c r="O29" s="72"/>
    </row>
    <row r="30" spans="1:18" ht="12.75" customHeight="1" x14ac:dyDescent="0.2">
      <c r="A30" s="208" t="s">
        <v>2</v>
      </c>
      <c r="B30" s="241">
        <v>661.77800000000002</v>
      </c>
      <c r="C30" s="245">
        <v>3.4025840652071551E-2</v>
      </c>
      <c r="D30" s="247">
        <v>470.31899999999996</v>
      </c>
      <c r="E30" s="245">
        <v>3.9613739946092776E-2</v>
      </c>
      <c r="F30" s="247">
        <v>43.677</v>
      </c>
      <c r="G30" s="244">
        <v>5.0995490301960038E-3</v>
      </c>
      <c r="H30" s="247">
        <v>1175.7739999999999</v>
      </c>
      <c r="I30" s="250">
        <v>2.9477790570934852E-2</v>
      </c>
      <c r="J30" s="85"/>
      <c r="K30" s="87" t="str">
        <f t="shared" si="6"/>
        <v>Stavebnictví</v>
      </c>
      <c r="L30" s="77">
        <f t="shared" si="3"/>
        <v>661.77800000000002</v>
      </c>
      <c r="M30" s="77">
        <f t="shared" si="4"/>
        <v>470.31899999999996</v>
      </c>
      <c r="N30" s="77">
        <f t="shared" si="5"/>
        <v>43.677</v>
      </c>
    </row>
    <row r="31" spans="1:18" x14ac:dyDescent="0.2">
      <c r="A31" s="208" t="s">
        <v>6</v>
      </c>
      <c r="B31" s="241">
        <v>9496.56</v>
      </c>
      <c r="C31" s="245">
        <v>0.33021675455642518</v>
      </c>
      <c r="D31" s="247">
        <v>6524.85</v>
      </c>
      <c r="E31" s="245">
        <v>0.28236358074332185</v>
      </c>
      <c r="F31" s="247">
        <v>2225.39</v>
      </c>
      <c r="G31" s="244">
        <v>0.1296681078183449</v>
      </c>
      <c r="H31" s="247">
        <v>18246.8</v>
      </c>
      <c r="I31" s="250">
        <v>0.26433628266534437</v>
      </c>
      <c r="J31" s="85"/>
      <c r="K31" s="87" t="str">
        <f t="shared" si="6"/>
        <v>Zemědělství a lesnictví</v>
      </c>
      <c r="L31" s="77">
        <f t="shared" si="3"/>
        <v>9496.56</v>
      </c>
      <c r="M31" s="77">
        <f t="shared" si="4"/>
        <v>6524.85</v>
      </c>
      <c r="N31" s="77">
        <f t="shared" si="5"/>
        <v>2225.39</v>
      </c>
    </row>
    <row r="32" spans="1:18" x14ac:dyDescent="0.2">
      <c r="A32" s="208" t="s">
        <v>25</v>
      </c>
      <c r="B32" s="241">
        <v>292018.23800000001</v>
      </c>
      <c r="C32" s="245">
        <v>0.11611476265012992</v>
      </c>
      <c r="D32" s="247">
        <v>233815.92</v>
      </c>
      <c r="E32" s="245">
        <v>0.11732330514912964</v>
      </c>
      <c r="F32" s="247">
        <v>109807.44600000001</v>
      </c>
      <c r="G32" s="244">
        <v>0.11176500617131541</v>
      </c>
      <c r="H32" s="247">
        <v>635641.60400000005</v>
      </c>
      <c r="I32" s="250">
        <v>0.11577506584111055</v>
      </c>
      <c r="J32" s="85"/>
      <c r="K32" s="87" t="str">
        <f t="shared" si="6"/>
        <v>Domácnosti</v>
      </c>
      <c r="L32" s="77">
        <f t="shared" si="3"/>
        <v>292018.23800000001</v>
      </c>
      <c r="M32" s="77">
        <f t="shared" si="4"/>
        <v>233815.92</v>
      </c>
      <c r="N32" s="77">
        <f t="shared" si="5"/>
        <v>109807.44600000001</v>
      </c>
    </row>
    <row r="33" spans="1:14" x14ac:dyDescent="0.2">
      <c r="A33" s="208" t="s">
        <v>5</v>
      </c>
      <c r="B33" s="241">
        <v>123941.386</v>
      </c>
      <c r="C33" s="245">
        <v>0.10014746553431869</v>
      </c>
      <c r="D33" s="247">
        <v>92579.423000000024</v>
      </c>
      <c r="E33" s="245">
        <v>9.8575648598642804E-2</v>
      </c>
      <c r="F33" s="247">
        <v>40790.641000000011</v>
      </c>
      <c r="G33" s="244">
        <v>9.1161461910975281E-2</v>
      </c>
      <c r="H33" s="247">
        <v>257311.45</v>
      </c>
      <c r="I33" s="250">
        <v>9.8052729979519665E-2</v>
      </c>
      <c r="J33" s="85"/>
      <c r="K33" s="87" t="str">
        <f t="shared" si="6"/>
        <v>Obchod, služby, školství, zdravotnictví</v>
      </c>
      <c r="L33" s="77">
        <f t="shared" si="3"/>
        <v>123941.386</v>
      </c>
      <c r="M33" s="77">
        <f t="shared" si="4"/>
        <v>92579.423000000024</v>
      </c>
      <c r="N33" s="77">
        <f t="shared" si="5"/>
        <v>40790.641000000011</v>
      </c>
    </row>
    <row r="34" spans="1:14" x14ac:dyDescent="0.2">
      <c r="A34" s="208" t="s">
        <v>3</v>
      </c>
      <c r="B34" s="241">
        <v>11859.651</v>
      </c>
      <c r="C34" s="244">
        <v>0.11484384162328046</v>
      </c>
      <c r="D34" s="246">
        <v>8396.3250000000007</v>
      </c>
      <c r="E34" s="244">
        <v>0.12605954380342535</v>
      </c>
      <c r="F34" s="246">
        <v>4407.0060000000003</v>
      </c>
      <c r="G34" s="244">
        <v>0.13436796423298578</v>
      </c>
      <c r="H34" s="246">
        <v>24662.982000000004</v>
      </c>
      <c r="I34" s="250">
        <v>0.12168932797975557</v>
      </c>
      <c r="J34" s="85"/>
      <c r="K34" s="87" t="str">
        <f t="shared" si="6"/>
        <v>Ostatní</v>
      </c>
      <c r="L34" s="77">
        <f t="shared" si="3"/>
        <v>11859.651</v>
      </c>
      <c r="M34" s="77">
        <f t="shared" si="4"/>
        <v>8396.3250000000007</v>
      </c>
      <c r="N34" s="77">
        <f t="shared" si="5"/>
        <v>4407.0060000000003</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0.259953922407685</v>
      </c>
    </row>
    <row r="40" spans="1:14" x14ac:dyDescent="0.2">
      <c r="B40" s="99"/>
      <c r="C40" s="99"/>
      <c r="D40" s="99"/>
      <c r="L40" s="93" t="s">
        <v>63</v>
      </c>
      <c r="M40" s="97">
        <v>0.20228464307014871</v>
      </c>
    </row>
    <row r="41" spans="1:14" x14ac:dyDescent="0.2">
      <c r="B41" s="72"/>
      <c r="C41" s="72"/>
      <c r="D41" s="72"/>
      <c r="L41" s="93" t="s">
        <v>125</v>
      </c>
      <c r="M41" s="97">
        <v>0.15575662750480015</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{92FB6F79-F88E-4FD7-819E-16C5048941A1}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2FB6F79-F88E-4FD7-819E-16C5048941A1}">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zoomScaleNormal="100" zoomScaleSheetLayoutView="100" workbookViewId="0"/>
  </sheetViews>
  <sheetFormatPr defaultRowHeight="12" x14ac:dyDescent="0.2"/>
  <cols>
    <col min="1" max="1" width="42.28515625" style="70" customWidth="1"/>
    <col min="2" max="9" width="12.7109375" style="70" customWidth="1"/>
    <col min="10" max="20" width="9.140625" style="70" customWidth="1"/>
    <col min="21" max="16384" width="9.140625" style="70"/>
  </cols>
  <sheetData>
    <row r="1" spans="1:15" ht="15.75" x14ac:dyDescent="0.25">
      <c r="A1" s="204" t="s">
        <v>136</v>
      </c>
      <c r="I1" s="205" t="str">
        <f>Titulní!A35</f>
        <v>II. čtvrtletí 2020</v>
      </c>
    </row>
    <row r="2" spans="1:15" ht="1.5" customHeight="1" x14ac:dyDescent="0.2">
      <c r="F2" s="87"/>
      <c r="G2" s="87"/>
      <c r="H2" s="87"/>
      <c r="I2" s="87"/>
      <c r="J2" s="87"/>
    </row>
    <row r="3" spans="1:15" ht="5.0999999999999996" customHeight="1" x14ac:dyDescent="0.2">
      <c r="F3" s="87"/>
      <c r="G3" s="87"/>
      <c r="H3" s="87"/>
      <c r="I3" s="87"/>
      <c r="J3" s="87"/>
    </row>
    <row r="4" spans="1:15" ht="5.0999999999999996" customHeight="1" x14ac:dyDescent="0.2">
      <c r="A4" s="107"/>
      <c r="B4" s="104"/>
      <c r="C4" s="104"/>
      <c r="D4" s="104"/>
      <c r="E4" s="104"/>
      <c r="F4" s="93"/>
      <c r="J4" s="93"/>
      <c r="K4" s="103"/>
    </row>
    <row r="5" spans="1:15" ht="12.75" customHeight="1" x14ac:dyDescent="0.2">
      <c r="A5" s="206"/>
      <c r="B5" s="405" t="s">
        <v>11</v>
      </c>
      <c r="C5" s="406"/>
      <c r="D5" s="405" t="s">
        <v>12</v>
      </c>
      <c r="E5" s="406"/>
      <c r="F5" s="405" t="s">
        <v>13</v>
      </c>
      <c r="G5" s="406"/>
      <c r="H5" s="405" t="s">
        <v>7</v>
      </c>
      <c r="I5" s="407"/>
    </row>
    <row r="6" spans="1:15" x14ac:dyDescent="0.2">
      <c r="A6" s="207"/>
      <c r="B6" s="235" t="s">
        <v>181</v>
      </c>
      <c r="C6" s="236" t="s">
        <v>49</v>
      </c>
      <c r="D6" s="235" t="s">
        <v>181</v>
      </c>
      <c r="E6" s="236" t="s">
        <v>49</v>
      </c>
      <c r="F6" s="235" t="s">
        <v>181</v>
      </c>
      <c r="G6" s="236" t="s">
        <v>49</v>
      </c>
      <c r="H6" s="235" t="s">
        <v>181</v>
      </c>
      <c r="I6" s="237" t="s">
        <v>49</v>
      </c>
      <c r="J6" s="93"/>
      <c r="O6" s="93"/>
    </row>
    <row r="7" spans="1:15" x14ac:dyDescent="0.2">
      <c r="A7" s="209" t="s">
        <v>166</v>
      </c>
      <c r="B7" s="238">
        <v>1429.8509999999994</v>
      </c>
      <c r="C7" s="239">
        <v>3.545864027214142E-2</v>
      </c>
      <c r="D7" s="238">
        <v>1429.8469999999993</v>
      </c>
      <c r="E7" s="239">
        <v>3.5470718709565169E-2</v>
      </c>
      <c r="F7" s="238">
        <v>1429.8469999999993</v>
      </c>
      <c r="G7" s="239">
        <v>3.5481927337868042E-2</v>
      </c>
      <c r="H7" s="238">
        <v>1429.8469999999993</v>
      </c>
      <c r="I7" s="248">
        <v>3.5481927337868042E-2</v>
      </c>
      <c r="J7" s="95"/>
      <c r="O7" s="60"/>
    </row>
    <row r="8" spans="1:15" x14ac:dyDescent="0.2">
      <c r="A8" s="209" t="s">
        <v>182</v>
      </c>
      <c r="B8" s="238">
        <v>564947.64300000016</v>
      </c>
      <c r="C8" s="239">
        <v>4.7067610353231919E-2</v>
      </c>
      <c r="D8" s="238">
        <v>480736.217</v>
      </c>
      <c r="E8" s="239">
        <v>4.4543525582609475E-2</v>
      </c>
      <c r="F8" s="238">
        <v>458227.84800000011</v>
      </c>
      <c r="G8" s="239">
        <v>5.360656699957022E-2</v>
      </c>
      <c r="H8" s="238">
        <v>1503911.7080000001</v>
      </c>
      <c r="I8" s="248">
        <v>4.7981796088757397E-2</v>
      </c>
      <c r="J8" s="95"/>
      <c r="O8" s="60"/>
    </row>
    <row r="9" spans="1:15" x14ac:dyDescent="0.2">
      <c r="A9" s="209" t="s">
        <v>183</v>
      </c>
      <c r="B9" s="238">
        <v>259229.0232667232</v>
      </c>
      <c r="C9" s="240">
        <v>4.1180503612322207E-2</v>
      </c>
      <c r="D9" s="238">
        <v>220902.02218610828</v>
      </c>
      <c r="E9" s="240">
        <v>4.2472836548827796E-2</v>
      </c>
      <c r="F9" s="238">
        <v>176070.71866064236</v>
      </c>
      <c r="G9" s="240">
        <v>5.4864687150795274E-2</v>
      </c>
      <c r="H9" s="238">
        <v>656201.76411347382</v>
      </c>
      <c r="I9" s="249">
        <v>4.4623956239264254E-2</v>
      </c>
      <c r="J9" s="85"/>
      <c r="K9" s="87"/>
      <c r="L9" s="87" t="str">
        <f>+B5</f>
        <v>Duben</v>
      </c>
      <c r="M9" s="87" t="str">
        <f>+D5</f>
        <v>Květen</v>
      </c>
      <c r="N9" s="87" t="str">
        <f>+F5</f>
        <v>Červen</v>
      </c>
      <c r="O9" s="88"/>
    </row>
    <row r="10" spans="1:15" x14ac:dyDescent="0.2">
      <c r="A10" s="208" t="s">
        <v>41</v>
      </c>
      <c r="B10" s="241">
        <v>27050.760000000002</v>
      </c>
      <c r="C10" s="242">
        <v>4.4386441154459978E-2</v>
      </c>
      <c r="D10" s="246">
        <v>22762.491999999998</v>
      </c>
      <c r="E10" s="244">
        <v>3.9966547728812529E-2</v>
      </c>
      <c r="F10" s="246">
        <v>10920.593999999999</v>
      </c>
      <c r="G10" s="244">
        <v>3.1170213890960956E-2</v>
      </c>
      <c r="H10" s="246">
        <v>60733.845999999998</v>
      </c>
      <c r="I10" s="250">
        <v>3.9712725494681377E-2</v>
      </c>
      <c r="J10" s="85"/>
      <c r="K10" s="87" t="str">
        <f>+A10</f>
        <v>Biomasa</v>
      </c>
      <c r="L10" s="77">
        <f>+B10</f>
        <v>27050.760000000002</v>
      </c>
      <c r="M10" s="77">
        <f>+D10</f>
        <v>22762.491999999998</v>
      </c>
      <c r="N10" s="77">
        <f>+F10</f>
        <v>10920.593999999999</v>
      </c>
      <c r="O10" s="105"/>
    </row>
    <row r="11" spans="1:15" x14ac:dyDescent="0.2">
      <c r="A11" s="208" t="s">
        <v>40</v>
      </c>
      <c r="B11" s="241">
        <v>700.88</v>
      </c>
      <c r="C11" s="243">
        <v>1.599002745006424E-2</v>
      </c>
      <c r="D11" s="247">
        <v>803.66</v>
      </c>
      <c r="E11" s="245">
        <v>1.9125573887991951E-2</v>
      </c>
      <c r="F11" s="247">
        <v>1138.94</v>
      </c>
      <c r="G11" s="244">
        <v>3.5570294946684539E-2</v>
      </c>
      <c r="H11" s="247">
        <v>2643.48</v>
      </c>
      <c r="I11" s="250">
        <v>2.2426717082749254E-2</v>
      </c>
      <c r="J11" s="85"/>
      <c r="K11" s="87" t="str">
        <f t="shared" ref="K11:L25" si="0">+A11</f>
        <v>Bioplyn</v>
      </c>
      <c r="L11" s="77">
        <f t="shared" si="0"/>
        <v>700.88</v>
      </c>
      <c r="M11" s="77">
        <f t="shared" ref="M11:M25" si="1">+D11</f>
        <v>803.66</v>
      </c>
      <c r="N11" s="77">
        <f t="shared" ref="N11:N25" si="2">+F11</f>
        <v>1138.94</v>
      </c>
      <c r="O11" s="105"/>
    </row>
    <row r="12" spans="1:15" x14ac:dyDescent="0.2">
      <c r="A12" s="208" t="s">
        <v>39</v>
      </c>
      <c r="B12" s="241">
        <v>0</v>
      </c>
      <c r="C12" s="243">
        <v>0</v>
      </c>
      <c r="D12" s="247">
        <v>0</v>
      </c>
      <c r="E12" s="245">
        <v>0</v>
      </c>
      <c r="F12" s="247">
        <v>0</v>
      </c>
      <c r="G12" s="244">
        <v>0</v>
      </c>
      <c r="H12" s="247">
        <v>0</v>
      </c>
      <c r="I12" s="250">
        <v>0</v>
      </c>
      <c r="J12" s="85"/>
      <c r="K12" s="87" t="str">
        <f t="shared" si="0"/>
        <v>Černé uhlí</v>
      </c>
      <c r="L12" s="77">
        <f t="shared" si="0"/>
        <v>0</v>
      </c>
      <c r="M12" s="77">
        <f t="shared" si="1"/>
        <v>0</v>
      </c>
      <c r="N12" s="77">
        <f t="shared" si="2"/>
        <v>0</v>
      </c>
      <c r="O12" s="105"/>
    </row>
    <row r="13" spans="1:15" x14ac:dyDescent="0.2">
      <c r="A13" s="208" t="s">
        <v>64</v>
      </c>
      <c r="B13" s="241">
        <v>3</v>
      </c>
      <c r="C13" s="243">
        <v>4.988227782433457E-3</v>
      </c>
      <c r="D13" s="247">
        <v>1.9</v>
      </c>
      <c r="E13" s="245">
        <v>3.9216171923697708E-3</v>
      </c>
      <c r="F13" s="247">
        <v>46</v>
      </c>
      <c r="G13" s="244">
        <v>0.10509193259494827</v>
      </c>
      <c r="H13" s="247">
        <v>50.9</v>
      </c>
      <c r="I13" s="250">
        <v>3.3407236178002148E-2</v>
      </c>
      <c r="J13" s="85"/>
      <c r="K13" s="87" t="str">
        <f t="shared" si="0"/>
        <v>Elektrická energie</v>
      </c>
      <c r="L13" s="77">
        <f t="shared" si="0"/>
        <v>3</v>
      </c>
      <c r="M13" s="77">
        <f t="shared" si="1"/>
        <v>1.9</v>
      </c>
      <c r="N13" s="77">
        <f t="shared" si="2"/>
        <v>46</v>
      </c>
      <c r="O13" s="105"/>
    </row>
    <row r="14" spans="1:15" x14ac:dyDescent="0.2">
      <c r="A14" s="208" t="s">
        <v>65</v>
      </c>
      <c r="B14" s="241">
        <v>0</v>
      </c>
      <c r="C14" s="243">
        <v>0</v>
      </c>
      <c r="D14" s="247">
        <v>0</v>
      </c>
      <c r="E14" s="245">
        <v>0</v>
      </c>
      <c r="F14" s="247">
        <v>0</v>
      </c>
      <c r="G14" s="244">
        <v>0</v>
      </c>
      <c r="H14" s="247">
        <v>0</v>
      </c>
      <c r="I14" s="250">
        <v>0</v>
      </c>
      <c r="J14" s="85"/>
      <c r="K14" s="87" t="str">
        <f t="shared" si="0"/>
        <v>Energie prostředí (tepelné čerpadlo)</v>
      </c>
      <c r="L14" s="77">
        <f t="shared" si="0"/>
        <v>0</v>
      </c>
      <c r="M14" s="77">
        <f t="shared" si="1"/>
        <v>0</v>
      </c>
      <c r="N14" s="77">
        <f t="shared" si="2"/>
        <v>0</v>
      </c>
      <c r="O14" s="105"/>
    </row>
    <row r="15" spans="1:15" x14ac:dyDescent="0.2">
      <c r="A15" s="208" t="s">
        <v>66</v>
      </c>
      <c r="B15" s="241">
        <v>0</v>
      </c>
      <c r="C15" s="243">
        <v>0</v>
      </c>
      <c r="D15" s="247">
        <v>0</v>
      </c>
      <c r="E15" s="245">
        <v>0</v>
      </c>
      <c r="F15" s="247">
        <v>0</v>
      </c>
      <c r="G15" s="244">
        <v>0</v>
      </c>
      <c r="H15" s="247">
        <v>0</v>
      </c>
      <c r="I15" s="250">
        <v>0</v>
      </c>
      <c r="J15" s="85"/>
      <c r="K15" s="87" t="str">
        <f t="shared" si="0"/>
        <v>Energie Slunce (solární kolektor)</v>
      </c>
      <c r="L15" s="77">
        <f t="shared" si="0"/>
        <v>0</v>
      </c>
      <c r="M15" s="77">
        <f t="shared" si="1"/>
        <v>0</v>
      </c>
      <c r="N15" s="77">
        <f t="shared" si="2"/>
        <v>0</v>
      </c>
      <c r="O15" s="105"/>
    </row>
    <row r="16" spans="1:15" x14ac:dyDescent="0.2">
      <c r="A16" s="208" t="s">
        <v>38</v>
      </c>
      <c r="B16" s="241">
        <v>150455.79499999998</v>
      </c>
      <c r="C16" s="243">
        <v>5.4587540292343376E-2</v>
      </c>
      <c r="D16" s="247">
        <v>112616.658</v>
      </c>
      <c r="E16" s="245">
        <v>5.1509716258705367E-2</v>
      </c>
      <c r="F16" s="247">
        <v>93247.103999999992</v>
      </c>
      <c r="G16" s="244">
        <v>7.789444864809543E-2</v>
      </c>
      <c r="H16" s="247">
        <v>356319.55699999997</v>
      </c>
      <c r="I16" s="250">
        <v>5.8035866256194245E-2</v>
      </c>
      <c r="J16" s="85"/>
      <c r="K16" s="87" t="str">
        <f t="shared" si="0"/>
        <v>Hnědé uhlí</v>
      </c>
      <c r="L16" s="77">
        <f t="shared" si="0"/>
        <v>150455.79499999998</v>
      </c>
      <c r="M16" s="77">
        <f t="shared" si="1"/>
        <v>112616.658</v>
      </c>
      <c r="N16" s="77">
        <f t="shared" si="2"/>
        <v>93247.103999999992</v>
      </c>
      <c r="O16" s="105"/>
    </row>
    <row r="17" spans="1:18" x14ac:dyDescent="0.2">
      <c r="A17" s="208" t="s">
        <v>76</v>
      </c>
      <c r="B17" s="241">
        <v>0</v>
      </c>
      <c r="C17" s="243">
        <v>0</v>
      </c>
      <c r="D17" s="247">
        <v>0</v>
      </c>
      <c r="E17" s="245">
        <v>0</v>
      </c>
      <c r="F17" s="247">
        <v>0</v>
      </c>
      <c r="G17" s="244">
        <v>0</v>
      </c>
      <c r="H17" s="247">
        <v>0</v>
      </c>
      <c r="I17" s="250">
        <v>0</v>
      </c>
      <c r="J17" s="85"/>
      <c r="K17" s="87" t="str">
        <f t="shared" si="0"/>
        <v>Jaderné palivo</v>
      </c>
      <c r="L17" s="77">
        <f t="shared" si="0"/>
        <v>0</v>
      </c>
      <c r="M17" s="77">
        <f t="shared" si="1"/>
        <v>0</v>
      </c>
      <c r="N17" s="77">
        <f t="shared" si="2"/>
        <v>0</v>
      </c>
      <c r="O17" s="105"/>
    </row>
    <row r="18" spans="1:18" x14ac:dyDescent="0.2">
      <c r="A18" s="208" t="s">
        <v>37</v>
      </c>
      <c r="B18" s="241">
        <v>0</v>
      </c>
      <c r="C18" s="243">
        <v>0</v>
      </c>
      <c r="D18" s="247">
        <v>0</v>
      </c>
      <c r="E18" s="245">
        <v>0</v>
      </c>
      <c r="F18" s="247">
        <v>0</v>
      </c>
      <c r="G18" s="244">
        <v>0</v>
      </c>
      <c r="H18" s="247">
        <v>0</v>
      </c>
      <c r="I18" s="250">
        <v>0</v>
      </c>
      <c r="J18" s="85"/>
      <c r="K18" s="87" t="str">
        <f t="shared" si="0"/>
        <v>Koks</v>
      </c>
      <c r="L18" s="77">
        <f t="shared" si="0"/>
        <v>0</v>
      </c>
      <c r="M18" s="77">
        <f t="shared" si="1"/>
        <v>0</v>
      </c>
      <c r="N18" s="77">
        <f t="shared" si="2"/>
        <v>0</v>
      </c>
      <c r="O18" s="105"/>
    </row>
    <row r="19" spans="1:18" x14ac:dyDescent="0.2">
      <c r="A19" s="208" t="s">
        <v>36</v>
      </c>
      <c r="B19" s="241">
        <v>1500</v>
      </c>
      <c r="C19" s="243">
        <v>2.0419264399811593E-2</v>
      </c>
      <c r="D19" s="247">
        <v>2188</v>
      </c>
      <c r="E19" s="245">
        <v>2.5395642462920941E-2</v>
      </c>
      <c r="F19" s="247">
        <v>1309</v>
      </c>
      <c r="G19" s="244">
        <v>1.7120706091925213E-2</v>
      </c>
      <c r="H19" s="247">
        <v>4997</v>
      </c>
      <c r="I19" s="250">
        <v>2.1167120277164653E-2</v>
      </c>
      <c r="J19" s="85"/>
      <c r="K19" s="87" t="str">
        <f t="shared" si="0"/>
        <v>Odpadní teplo</v>
      </c>
      <c r="L19" s="77">
        <f t="shared" si="0"/>
        <v>1500</v>
      </c>
      <c r="M19" s="77">
        <f t="shared" si="1"/>
        <v>2188</v>
      </c>
      <c r="N19" s="77">
        <f t="shared" si="2"/>
        <v>1309</v>
      </c>
      <c r="O19" s="105"/>
    </row>
    <row r="20" spans="1:18" x14ac:dyDescent="0.2">
      <c r="A20" s="208" t="s">
        <v>35</v>
      </c>
      <c r="B20" s="241">
        <v>8144</v>
      </c>
      <c r="C20" s="243">
        <v>0.87930710945278912</v>
      </c>
      <c r="D20" s="247">
        <v>0</v>
      </c>
      <c r="E20" s="245">
        <v>0</v>
      </c>
      <c r="F20" s="247">
        <v>1091</v>
      </c>
      <c r="G20" s="244">
        <v>0.10246239390657742</v>
      </c>
      <c r="H20" s="247">
        <v>9235</v>
      </c>
      <c r="I20" s="250">
        <v>0.44335576772728158</v>
      </c>
      <c r="J20" s="85"/>
      <c r="K20" s="87" t="str">
        <f t="shared" si="0"/>
        <v>Ostatní kapalná paliva</v>
      </c>
      <c r="L20" s="77">
        <f t="shared" si="0"/>
        <v>8144</v>
      </c>
      <c r="M20" s="77">
        <f t="shared" si="1"/>
        <v>0</v>
      </c>
      <c r="N20" s="77">
        <f t="shared" si="2"/>
        <v>1091</v>
      </c>
      <c r="O20" s="105"/>
    </row>
    <row r="21" spans="1:18" x14ac:dyDescent="0.2">
      <c r="A21" s="208" t="s">
        <v>34</v>
      </c>
      <c r="B21" s="241">
        <v>1711.6</v>
      </c>
      <c r="C21" s="243">
        <v>6.0538985349452967E-3</v>
      </c>
      <c r="D21" s="247">
        <v>2177.4</v>
      </c>
      <c r="E21" s="245">
        <v>7.8191998643706746E-3</v>
      </c>
      <c r="F21" s="247">
        <v>2101.1999999999998</v>
      </c>
      <c r="G21" s="244">
        <v>9.0792261928016576E-3</v>
      </c>
      <c r="H21" s="247">
        <v>5990.2</v>
      </c>
      <c r="I21" s="250">
        <v>7.5574227275206629E-3</v>
      </c>
      <c r="J21" s="85"/>
      <c r="K21" s="87" t="str">
        <f t="shared" si="0"/>
        <v>Ostatní pevná paliva</v>
      </c>
      <c r="L21" s="77">
        <f t="shared" si="0"/>
        <v>1711.6</v>
      </c>
      <c r="M21" s="77">
        <f t="shared" si="1"/>
        <v>2177.4</v>
      </c>
      <c r="N21" s="77">
        <f t="shared" si="2"/>
        <v>2101.1999999999998</v>
      </c>
      <c r="O21" s="105"/>
    </row>
    <row r="22" spans="1:18" x14ac:dyDescent="0.2">
      <c r="A22" s="208" t="s">
        <v>33</v>
      </c>
      <c r="B22" s="241">
        <v>4134</v>
      </c>
      <c r="C22" s="243">
        <v>1.9331218583438042E-2</v>
      </c>
      <c r="D22" s="247">
        <v>3572</v>
      </c>
      <c r="E22" s="245">
        <v>1.653212064458516E-2</v>
      </c>
      <c r="F22" s="247">
        <v>3136</v>
      </c>
      <c r="G22" s="244">
        <v>1.7573886030255732E-2</v>
      </c>
      <c r="H22" s="247">
        <v>10842</v>
      </c>
      <c r="I22" s="250">
        <v>1.7821631769414793E-2</v>
      </c>
      <c r="J22" s="85"/>
      <c r="K22" s="87" t="str">
        <f t="shared" si="0"/>
        <v>Ostatní plyny</v>
      </c>
      <c r="L22" s="77">
        <f t="shared" si="0"/>
        <v>4134</v>
      </c>
      <c r="M22" s="77">
        <f t="shared" si="1"/>
        <v>3572</v>
      </c>
      <c r="N22" s="77">
        <f t="shared" si="2"/>
        <v>3136</v>
      </c>
      <c r="O22" s="105"/>
    </row>
    <row r="23" spans="1:18" x14ac:dyDescent="0.2">
      <c r="A23" s="208" t="s">
        <v>3</v>
      </c>
      <c r="B23" s="241">
        <v>0</v>
      </c>
      <c r="C23" s="243">
        <v>0</v>
      </c>
      <c r="D23" s="247">
        <v>0</v>
      </c>
      <c r="E23" s="245">
        <v>0</v>
      </c>
      <c r="F23" s="247">
        <v>0</v>
      </c>
      <c r="G23" s="244">
        <v>0</v>
      </c>
      <c r="H23" s="247">
        <v>0</v>
      </c>
      <c r="I23" s="250">
        <v>0</v>
      </c>
      <c r="J23" s="85"/>
      <c r="K23" s="87" t="str">
        <f t="shared" si="0"/>
        <v>Ostatní</v>
      </c>
      <c r="L23" s="77">
        <f t="shared" si="0"/>
        <v>0</v>
      </c>
      <c r="M23" s="77">
        <f t="shared" si="1"/>
        <v>0</v>
      </c>
      <c r="N23" s="77">
        <f t="shared" si="2"/>
        <v>0</v>
      </c>
      <c r="O23" s="105"/>
    </row>
    <row r="24" spans="1:18" x14ac:dyDescent="0.2">
      <c r="A24" s="208" t="s">
        <v>32</v>
      </c>
      <c r="B24" s="241">
        <v>132.41999999999999</v>
      </c>
      <c r="C24" s="243">
        <v>3.4208718650726708E-2</v>
      </c>
      <c r="D24" s="247">
        <v>77.81</v>
      </c>
      <c r="E24" s="245">
        <v>3.5628056098276843E-2</v>
      </c>
      <c r="F24" s="247">
        <v>32.35</v>
      </c>
      <c r="G24" s="244">
        <v>3.22054234132134E-3</v>
      </c>
      <c r="H24" s="247">
        <v>242.57999999999998</v>
      </c>
      <c r="I24" s="250">
        <v>1.506727914678131E-2</v>
      </c>
      <c r="J24" s="85"/>
      <c r="K24" s="87" t="str">
        <f t="shared" si="0"/>
        <v>Topné oleje</v>
      </c>
      <c r="L24" s="77">
        <f t="shared" si="0"/>
        <v>132.41999999999999</v>
      </c>
      <c r="M24" s="77">
        <f t="shared" si="1"/>
        <v>77.81</v>
      </c>
      <c r="N24" s="77">
        <f t="shared" si="2"/>
        <v>32.35</v>
      </c>
      <c r="O24" s="105"/>
    </row>
    <row r="25" spans="1:18" x14ac:dyDescent="0.2">
      <c r="A25" s="208" t="s">
        <v>31</v>
      </c>
      <c r="B25" s="241">
        <v>65396.568266723189</v>
      </c>
      <c r="C25" s="242">
        <v>4.0696497370025154E-2</v>
      </c>
      <c r="D25" s="246">
        <v>76702.102186108285</v>
      </c>
      <c r="E25" s="244">
        <v>6.0334660398372632E-2</v>
      </c>
      <c r="F25" s="246">
        <v>63048.530660642376</v>
      </c>
      <c r="G25" s="244">
        <v>7.3627169173307055E-2</v>
      </c>
      <c r="H25" s="246">
        <v>205147.20111347386</v>
      </c>
      <c r="I25" s="250">
        <v>5.4932495353113203E-2</v>
      </c>
      <c r="J25" s="85"/>
      <c r="K25" s="87" t="str">
        <f t="shared" si="0"/>
        <v>Zemní plyn</v>
      </c>
      <c r="L25" s="77">
        <f t="shared" si="0"/>
        <v>65396.568266723189</v>
      </c>
      <c r="M25" s="77">
        <f t="shared" si="1"/>
        <v>76702.102186108285</v>
      </c>
      <c r="N25" s="77">
        <f t="shared" si="2"/>
        <v>63048.530660642376</v>
      </c>
      <c r="O25" s="82"/>
    </row>
    <row r="26" spans="1:18" ht="13.5" customHeight="1" x14ac:dyDescent="0.2">
      <c r="A26" s="210" t="s">
        <v>184</v>
      </c>
      <c r="B26" s="238">
        <v>253166.23299999998</v>
      </c>
      <c r="C26" s="240">
        <v>4.4539186468073123E-2</v>
      </c>
      <c r="D26" s="238">
        <v>211058.76899999997</v>
      </c>
      <c r="E26" s="240">
        <v>4.6436436496186694E-2</v>
      </c>
      <c r="F26" s="238">
        <v>170913.74900000001</v>
      </c>
      <c r="G26" s="240">
        <v>6.2839838608421031E-2</v>
      </c>
      <c r="H26" s="238">
        <v>635138.75099999993</v>
      </c>
      <c r="I26" s="249">
        <v>4.9049001826763278E-2</v>
      </c>
      <c r="J26" s="10"/>
      <c r="K26" s="87"/>
      <c r="L26" s="87" t="str">
        <f>+L9</f>
        <v>Duben</v>
      </c>
      <c r="M26" s="87" t="str">
        <f>+M9</f>
        <v>Květen</v>
      </c>
      <c r="N26" s="87" t="str">
        <f>+N9</f>
        <v>Červen</v>
      </c>
      <c r="O26" s="72"/>
      <c r="P26" s="99"/>
      <c r="Q26" s="99"/>
      <c r="R26" s="99"/>
    </row>
    <row r="27" spans="1:18" ht="12.75" customHeight="1" x14ac:dyDescent="0.2">
      <c r="A27" s="208" t="s">
        <v>26</v>
      </c>
      <c r="B27" s="241">
        <v>107536.799</v>
      </c>
      <c r="C27" s="244">
        <v>7.0678066752924262E-2</v>
      </c>
      <c r="D27" s="246">
        <v>106019.59</v>
      </c>
      <c r="E27" s="244">
        <v>7.9781206066667928E-2</v>
      </c>
      <c r="F27" s="246">
        <v>117831.769</v>
      </c>
      <c r="G27" s="244">
        <v>0.10404384504806807</v>
      </c>
      <c r="H27" s="246">
        <v>331388.158</v>
      </c>
      <c r="I27" s="250">
        <v>8.3202704311261214E-2</v>
      </c>
      <c r="J27" s="85"/>
      <c r="K27" s="87" t="str">
        <f>+A27</f>
        <v>Průmysl</v>
      </c>
      <c r="L27" s="77">
        <f t="shared" ref="L27:L34" si="3">+B27</f>
        <v>107536.799</v>
      </c>
      <c r="M27" s="77">
        <f t="shared" ref="M27:M34" si="4">+D27</f>
        <v>106019.59</v>
      </c>
      <c r="N27" s="77">
        <f t="shared" ref="N27:N34" si="5">+F27</f>
        <v>117831.769</v>
      </c>
      <c r="O27" s="72"/>
      <c r="P27" s="105"/>
      <c r="Q27" s="105"/>
      <c r="R27" s="105"/>
    </row>
    <row r="28" spans="1:18" ht="12.75" customHeight="1" x14ac:dyDescent="0.2">
      <c r="A28" s="208" t="s">
        <v>0</v>
      </c>
      <c r="B28" s="241">
        <v>46.9</v>
      </c>
      <c r="C28" s="245">
        <v>2.2785858752084301E-4</v>
      </c>
      <c r="D28" s="247">
        <v>296.62400000000002</v>
      </c>
      <c r="E28" s="245">
        <v>1.915582300816193E-3</v>
      </c>
      <c r="F28" s="247">
        <v>397.33000000000004</v>
      </c>
      <c r="G28" s="244">
        <v>4.3645639544335696E-3</v>
      </c>
      <c r="H28" s="247">
        <v>740.85400000000004</v>
      </c>
      <c r="I28" s="250">
        <v>1.6400996022229257E-3</v>
      </c>
      <c r="J28" s="85"/>
      <c r="K28" s="87" t="str">
        <f t="shared" ref="K28:K34" si="6">+A28</f>
        <v>Energetika</v>
      </c>
      <c r="L28" s="77">
        <f t="shared" si="3"/>
        <v>46.9</v>
      </c>
      <c r="M28" s="77">
        <f t="shared" si="4"/>
        <v>296.62400000000002</v>
      </c>
      <c r="N28" s="77">
        <f t="shared" si="5"/>
        <v>397.33000000000004</v>
      </c>
      <c r="O28" s="72"/>
    </row>
    <row r="29" spans="1:18" ht="12.75" customHeight="1" x14ac:dyDescent="0.2">
      <c r="A29" s="208" t="s">
        <v>1</v>
      </c>
      <c r="B29" s="241">
        <v>1601.92</v>
      </c>
      <c r="C29" s="245">
        <v>3.0329358253446102E-2</v>
      </c>
      <c r="D29" s="247">
        <v>641.12</v>
      </c>
      <c r="E29" s="245">
        <v>2.3139764110259069E-2</v>
      </c>
      <c r="F29" s="247">
        <v>451.31</v>
      </c>
      <c r="G29" s="244">
        <v>5.7783715212106214E-2</v>
      </c>
      <c r="H29" s="247">
        <v>2694.35</v>
      </c>
      <c r="I29" s="250">
        <v>3.0501768612395772E-2</v>
      </c>
      <c r="J29" s="85"/>
      <c r="K29" s="87" t="str">
        <f t="shared" si="6"/>
        <v>Doprava</v>
      </c>
      <c r="L29" s="77">
        <f t="shared" si="3"/>
        <v>1601.92</v>
      </c>
      <c r="M29" s="77">
        <f t="shared" si="4"/>
        <v>641.12</v>
      </c>
      <c r="N29" s="77">
        <f t="shared" si="5"/>
        <v>451.31</v>
      </c>
      <c r="O29" s="72"/>
    </row>
    <row r="30" spans="1:18" ht="12.75" customHeight="1" x14ac:dyDescent="0.2">
      <c r="A30" s="208" t="s">
        <v>2</v>
      </c>
      <c r="B30" s="241">
        <v>1670.88</v>
      </c>
      <c r="C30" s="245">
        <v>8.5909620187938115E-2</v>
      </c>
      <c r="D30" s="247">
        <v>440.24099999999999</v>
      </c>
      <c r="E30" s="245">
        <v>3.7080348630626939E-2</v>
      </c>
      <c r="F30" s="247">
        <v>371.40799999999996</v>
      </c>
      <c r="G30" s="244">
        <v>4.3364088792889555E-2</v>
      </c>
      <c r="H30" s="247">
        <v>2482.529</v>
      </c>
      <c r="I30" s="250">
        <v>6.2239401405603738E-2</v>
      </c>
      <c r="J30" s="85"/>
      <c r="K30" s="87" t="str">
        <f t="shared" si="6"/>
        <v>Stavebnictví</v>
      </c>
      <c r="L30" s="77">
        <f t="shared" si="3"/>
        <v>1670.88</v>
      </c>
      <c r="M30" s="77">
        <f t="shared" si="4"/>
        <v>440.24099999999999</v>
      </c>
      <c r="N30" s="77">
        <f t="shared" si="5"/>
        <v>371.40799999999996</v>
      </c>
    </row>
    <row r="31" spans="1:18" x14ac:dyDescent="0.2">
      <c r="A31" s="208" t="s">
        <v>6</v>
      </c>
      <c r="B31" s="241">
        <v>1183.04</v>
      </c>
      <c r="C31" s="245">
        <v>4.113696215370969E-2</v>
      </c>
      <c r="D31" s="247">
        <v>1178.8800000000001</v>
      </c>
      <c r="E31" s="245">
        <v>5.1016157929559644E-2</v>
      </c>
      <c r="F31" s="247">
        <v>854.83999999999992</v>
      </c>
      <c r="G31" s="244">
        <v>4.9809464987006308E-2</v>
      </c>
      <c r="H31" s="247">
        <v>3216.76</v>
      </c>
      <c r="I31" s="250">
        <v>4.6600301457054016E-2</v>
      </c>
      <c r="J31" s="85"/>
      <c r="K31" s="87" t="str">
        <f t="shared" si="6"/>
        <v>Zemědělství a lesnictví</v>
      </c>
      <c r="L31" s="77">
        <f t="shared" si="3"/>
        <v>1183.04</v>
      </c>
      <c r="M31" s="77">
        <f t="shared" si="4"/>
        <v>1178.8800000000001</v>
      </c>
      <c r="N31" s="77">
        <f t="shared" si="5"/>
        <v>854.83999999999992</v>
      </c>
    </row>
    <row r="32" spans="1:18" x14ac:dyDescent="0.2">
      <c r="A32" s="208" t="s">
        <v>25</v>
      </c>
      <c r="B32" s="241">
        <v>97698.481999999989</v>
      </c>
      <c r="C32" s="245">
        <v>3.8847697069893251E-2</v>
      </c>
      <c r="D32" s="247">
        <v>76019.157999999996</v>
      </c>
      <c r="E32" s="245">
        <v>3.8144617659969002E-2</v>
      </c>
      <c r="F32" s="247">
        <v>33800.733</v>
      </c>
      <c r="G32" s="244">
        <v>3.4403305695134591E-2</v>
      </c>
      <c r="H32" s="247">
        <v>207518.37299999999</v>
      </c>
      <c r="I32" s="250">
        <v>3.7797169263507076E-2</v>
      </c>
      <c r="J32" s="85"/>
      <c r="K32" s="87" t="str">
        <f t="shared" si="6"/>
        <v>Domácnosti</v>
      </c>
      <c r="L32" s="77">
        <f t="shared" si="3"/>
        <v>97698.481999999989</v>
      </c>
      <c r="M32" s="77">
        <f t="shared" si="4"/>
        <v>76019.157999999996</v>
      </c>
      <c r="N32" s="77">
        <f t="shared" si="5"/>
        <v>33800.733</v>
      </c>
    </row>
    <row r="33" spans="1:14" x14ac:dyDescent="0.2">
      <c r="A33" s="208" t="s">
        <v>5</v>
      </c>
      <c r="B33" s="241">
        <v>43188.238999999994</v>
      </c>
      <c r="C33" s="245">
        <v>3.4897081728135736E-2</v>
      </c>
      <c r="D33" s="247">
        <v>26275.424999999999</v>
      </c>
      <c r="E33" s="245">
        <v>2.7977243513172396E-2</v>
      </c>
      <c r="F33" s="247">
        <v>17205.659</v>
      </c>
      <c r="G33" s="244">
        <v>3.84522770206462E-2</v>
      </c>
      <c r="H33" s="247">
        <v>86669.322999999989</v>
      </c>
      <c r="I33" s="250">
        <v>3.3026760859754867E-2</v>
      </c>
      <c r="J33" s="85"/>
      <c r="K33" s="87" t="str">
        <f t="shared" si="6"/>
        <v>Obchod, služby, školství, zdravotnictví</v>
      </c>
      <c r="L33" s="77">
        <f t="shared" si="3"/>
        <v>43188.238999999994</v>
      </c>
      <c r="M33" s="77">
        <f t="shared" si="4"/>
        <v>26275.424999999999</v>
      </c>
      <c r="N33" s="77">
        <f t="shared" si="5"/>
        <v>17205.659</v>
      </c>
    </row>
    <row r="34" spans="1:14" x14ac:dyDescent="0.2">
      <c r="A34" s="208" t="s">
        <v>3</v>
      </c>
      <c r="B34" s="241">
        <v>239.97299999999998</v>
      </c>
      <c r="C34" s="244">
        <v>2.3237969823786116E-3</v>
      </c>
      <c r="D34" s="246">
        <v>187.73099999999999</v>
      </c>
      <c r="E34" s="244">
        <v>2.8185288465800025E-3</v>
      </c>
      <c r="F34" s="246">
        <v>0.7</v>
      </c>
      <c r="G34" s="244">
        <v>2.1342738122682387E-5</v>
      </c>
      <c r="H34" s="246">
        <v>428.40399999999994</v>
      </c>
      <c r="I34" s="250">
        <v>2.1137831128384714E-3</v>
      </c>
      <c r="J34" s="85"/>
      <c r="K34" s="87" t="str">
        <f t="shared" si="6"/>
        <v>Ostatní</v>
      </c>
      <c r="L34" s="77">
        <f t="shared" si="3"/>
        <v>239.97299999999998</v>
      </c>
      <c r="M34" s="77">
        <f t="shared" si="4"/>
        <v>187.73099999999999</v>
      </c>
      <c r="N34" s="77">
        <f t="shared" si="5"/>
        <v>0.7</v>
      </c>
    </row>
    <row r="35" spans="1:14" ht="18" customHeight="1" x14ac:dyDescent="0.2">
      <c r="A35" s="110" t="s">
        <v>173</v>
      </c>
      <c r="B35" s="68"/>
      <c r="C35" s="68"/>
      <c r="D35" s="8"/>
      <c r="F35" s="10"/>
      <c r="G35" s="87"/>
      <c r="H35" s="87"/>
      <c r="I35" s="4" t="s">
        <v>78</v>
      </c>
      <c r="J35" s="87"/>
    </row>
    <row r="36" spans="1:14" x14ac:dyDescent="0.2">
      <c r="A36" s="68"/>
      <c r="B36" s="68"/>
      <c r="C36" s="68"/>
    </row>
    <row r="37" spans="1:14" x14ac:dyDescent="0.2">
      <c r="B37" s="72"/>
      <c r="C37" s="72"/>
      <c r="D37" s="72"/>
    </row>
    <row r="38" spans="1:14" x14ac:dyDescent="0.2">
      <c r="B38" s="72"/>
      <c r="C38" s="72"/>
      <c r="D38" s="72"/>
    </row>
    <row r="39" spans="1:14" x14ac:dyDescent="0.2">
      <c r="B39" s="72"/>
      <c r="C39" s="72"/>
      <c r="D39" s="72"/>
      <c r="L39" s="93" t="s">
        <v>170</v>
      </c>
      <c r="M39" s="97">
        <v>3.5481927337868042E-2</v>
      </c>
    </row>
    <row r="40" spans="1:14" x14ac:dyDescent="0.2">
      <c r="B40" s="99"/>
      <c r="C40" s="99"/>
      <c r="D40" s="99"/>
      <c r="L40" s="93" t="s">
        <v>63</v>
      </c>
      <c r="M40" s="97">
        <v>4.7981796088757397E-2</v>
      </c>
    </row>
    <row r="41" spans="1:14" x14ac:dyDescent="0.2">
      <c r="B41" s="72"/>
      <c r="C41" s="72"/>
      <c r="D41" s="72"/>
      <c r="L41" s="93" t="s">
        <v>125</v>
      </c>
      <c r="M41" s="97">
        <v>4.4623956239264254E-2</v>
      </c>
    </row>
  </sheetData>
  <mergeCells count="4">
    <mergeCell ref="B5:C5"/>
    <mergeCell ref="D5:E5"/>
    <mergeCell ref="F5:G5"/>
    <mergeCell ref="H5:I5"/>
  </mergeCells>
  <conditionalFormatting sqref="C27:C34 E27:E34 G27:G34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conditionalFormatting sqref="C10:C25 E10:E25 G10:G25 I10:I25">
    <cfRule type="dataBar" priority="2">
      <dataBar>
        <cfvo type="num" val="0"/>
        <cfvo type="num" val="1"/>
        <color rgb="FF63C384"/>
      </dataBar>
      <extLst>
        <ext xmlns:x14="http://schemas.microsoft.com/office/spreadsheetml/2009/9/main" uri="{B025F937-C7B1-47D3-B67F-A62EFF666E3E}">
          <x14:id>{9A202FAC-FD43-4B1E-8944-6DFA9B810BFD}</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C27:C34 E27:E34 G27:G34 I27:I34</xm:sqref>
        </x14:conditionalFormatting>
        <x14:conditionalFormatting xmlns:xm="http://schemas.microsoft.com/office/excel/2006/main">
          <x14:cfRule type="dataBar" id="{9A202FAC-FD43-4B1E-8944-6DFA9B810BFD}">
            <x14:dataBar minLength="0" maxLength="100" gradient="0" direction="rightToLeft">
              <x14:cfvo type="num">
                <xm:f>0</xm:f>
              </x14:cfvo>
              <x14:cfvo type="num">
                <xm:f>1</xm:f>
              </x14:cfvo>
              <x14:negativeFillColor rgb="FFFF0000"/>
              <x14:axisColor rgb="FF000000"/>
            </x14:dataBar>
          </x14:cfRule>
          <xm:sqref>C10:C25 E10:E25 G10:G25 I10:I25</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zoomScaleSheetLayoutView="100" workbookViewId="0">
      <selection activeCell="B1" sqref="B1"/>
    </sheetView>
  </sheetViews>
  <sheetFormatPr defaultRowHeight="12" x14ac:dyDescent="0.2"/>
  <cols>
    <col min="1" max="1" width="30.85546875" style="70" customWidth="1"/>
    <col min="2" max="13" width="9.42578125" style="70" customWidth="1"/>
    <col min="14" max="16384" width="9.140625" style="70"/>
  </cols>
  <sheetData>
    <row r="1" spans="1:20" ht="18.75" x14ac:dyDescent="0.3">
      <c r="A1" s="108" t="s">
        <v>290</v>
      </c>
      <c r="B1" s="107"/>
      <c r="C1" s="107"/>
      <c r="D1" s="107"/>
      <c r="E1" s="107"/>
      <c r="F1" s="107"/>
      <c r="G1" s="107"/>
      <c r="H1" s="107"/>
      <c r="I1" s="107"/>
      <c r="J1" s="337"/>
      <c r="M1" s="269" t="str">
        <f>Titulní!A35</f>
        <v>II. čtvrtletí 2020</v>
      </c>
    </row>
    <row r="2" spans="1:20" ht="6" customHeight="1" x14ac:dyDescent="0.2">
      <c r="A2" s="107"/>
      <c r="B2" s="107"/>
      <c r="C2" s="107"/>
      <c r="D2" s="107"/>
      <c r="E2" s="107"/>
      <c r="F2" s="107"/>
      <c r="G2" s="107"/>
      <c r="H2" s="107"/>
      <c r="I2" s="107"/>
      <c r="J2" s="107"/>
    </row>
    <row r="3" spans="1:20" ht="12.75" customHeight="1" x14ac:dyDescent="0.2">
      <c r="A3" s="391"/>
      <c r="B3" s="373" t="s">
        <v>11</v>
      </c>
      <c r="C3" s="374"/>
      <c r="D3" s="375"/>
      <c r="E3" s="373" t="s">
        <v>12</v>
      </c>
      <c r="F3" s="374"/>
      <c r="G3" s="375"/>
      <c r="H3" s="373" t="s">
        <v>13</v>
      </c>
      <c r="I3" s="374"/>
      <c r="J3" s="375"/>
      <c r="K3" s="373" t="s">
        <v>298</v>
      </c>
      <c r="L3" s="374"/>
      <c r="M3" s="374"/>
      <c r="N3" s="107"/>
      <c r="O3" s="426" t="str">
        <f>+B3</f>
        <v>Duben</v>
      </c>
      <c r="P3" s="426"/>
      <c r="Q3" s="426" t="str">
        <f>+E3</f>
        <v>Květen</v>
      </c>
      <c r="R3" s="426"/>
      <c r="S3" s="426" t="str">
        <f>+H3</f>
        <v>Červen</v>
      </c>
      <c r="T3" s="426"/>
    </row>
    <row r="4" spans="1:20" ht="13.5" x14ac:dyDescent="0.2">
      <c r="A4" s="427"/>
      <c r="B4" s="335" t="s">
        <v>168</v>
      </c>
      <c r="C4" s="336" t="s">
        <v>171</v>
      </c>
      <c r="D4" s="251" t="s">
        <v>174</v>
      </c>
      <c r="E4" s="335" t="s">
        <v>168</v>
      </c>
      <c r="F4" s="336" t="s">
        <v>171</v>
      </c>
      <c r="G4" s="251" t="s">
        <v>174</v>
      </c>
      <c r="H4" s="335" t="s">
        <v>168</v>
      </c>
      <c r="I4" s="336" t="s">
        <v>171</v>
      </c>
      <c r="J4" s="251" t="s">
        <v>174</v>
      </c>
      <c r="K4" s="335" t="s">
        <v>168</v>
      </c>
      <c r="L4" s="336" t="s">
        <v>171</v>
      </c>
      <c r="M4" s="252" t="s">
        <v>174</v>
      </c>
      <c r="N4" s="107"/>
      <c r="O4" s="87" t="str">
        <f>+B4</f>
        <v>Qnetto</v>
      </c>
      <c r="P4" s="87" t="str">
        <f>+C4</f>
        <v>QKVET</v>
      </c>
      <c r="Q4" s="87" t="str">
        <f>+E4</f>
        <v>Qnetto</v>
      </c>
      <c r="R4" s="87" t="str">
        <f>+F4</f>
        <v>QKVET</v>
      </c>
      <c r="S4" s="87" t="str">
        <f>+H4</f>
        <v>Qnetto</v>
      </c>
      <c r="T4" s="87" t="str">
        <f>+I4</f>
        <v>QKVET</v>
      </c>
    </row>
    <row r="5" spans="1:20" x14ac:dyDescent="0.2">
      <c r="A5" s="210" t="s">
        <v>229</v>
      </c>
      <c r="B5" s="253">
        <v>11271.738010891242</v>
      </c>
      <c r="C5" s="254">
        <v>7780.9413910000021</v>
      </c>
      <c r="D5" s="255">
        <v>0.69030538001164676</v>
      </c>
      <c r="E5" s="253">
        <v>10073.519702</v>
      </c>
      <c r="F5" s="254">
        <v>6756.088142999999</v>
      </c>
      <c r="G5" s="255">
        <v>0.67067800955992007</v>
      </c>
      <c r="H5" s="253">
        <v>7858.642788000001</v>
      </c>
      <c r="I5" s="254">
        <v>5234.8860420000001</v>
      </c>
      <c r="J5" s="255">
        <v>0.66613105891434232</v>
      </c>
      <c r="K5" s="261">
        <v>29203.900500891243</v>
      </c>
      <c r="L5" s="262">
        <v>19771.915576000003</v>
      </c>
      <c r="M5" s="263">
        <v>0.67702995959038437</v>
      </c>
      <c r="N5" s="107"/>
    </row>
    <row r="6" spans="1:20" x14ac:dyDescent="0.2">
      <c r="A6" s="162" t="s">
        <v>41</v>
      </c>
      <c r="B6" s="168">
        <v>1763.1458479999999</v>
      </c>
      <c r="C6" s="156">
        <v>1461.154548</v>
      </c>
      <c r="D6" s="256">
        <v>0.82872018197328401</v>
      </c>
      <c r="E6" s="168">
        <v>1751.2864450000006</v>
      </c>
      <c r="F6" s="156">
        <v>1488.7814530000001</v>
      </c>
      <c r="G6" s="256">
        <v>0.85010733523949567</v>
      </c>
      <c r="H6" s="168">
        <v>1482.4330820000002</v>
      </c>
      <c r="I6" s="156">
        <v>1216.3191469999999</v>
      </c>
      <c r="J6" s="256">
        <v>0.82048839962409836</v>
      </c>
      <c r="K6" s="217">
        <v>4996.8653750000012</v>
      </c>
      <c r="L6" s="225">
        <v>4166.2551480000002</v>
      </c>
      <c r="M6" s="259">
        <v>0.83377374320395803</v>
      </c>
      <c r="N6" s="107"/>
      <c r="O6" s="105"/>
      <c r="P6" s="88">
        <f>+L6/$L$5</f>
        <v>0.21071580707421081</v>
      </c>
    </row>
    <row r="7" spans="1:20" x14ac:dyDescent="0.2">
      <c r="A7" s="162" t="s">
        <v>40</v>
      </c>
      <c r="B7" s="257">
        <v>168.654448</v>
      </c>
      <c r="C7" s="258">
        <v>159.09523099999998</v>
      </c>
      <c r="D7" s="256">
        <v>0.94332069439401911</v>
      </c>
      <c r="E7" s="257">
        <v>162.70640799999993</v>
      </c>
      <c r="F7" s="260">
        <v>154.92453799999998</v>
      </c>
      <c r="G7" s="256">
        <v>0.95217232009694452</v>
      </c>
      <c r="H7" s="257">
        <v>132.08257900000001</v>
      </c>
      <c r="I7" s="258">
        <v>125.18575199999999</v>
      </c>
      <c r="J7" s="256">
        <v>0.94778397687101479</v>
      </c>
      <c r="K7" s="284">
        <v>463.44343499999991</v>
      </c>
      <c r="L7" s="285">
        <v>439.20552099999998</v>
      </c>
      <c r="M7" s="286">
        <v>0.94770038332725559</v>
      </c>
      <c r="N7" s="107"/>
      <c r="O7" s="105"/>
      <c r="P7" s="88">
        <f t="shared" ref="P7:P21" si="0">+L7/$L$5</f>
        <v>2.221360491408968E-2</v>
      </c>
    </row>
    <row r="8" spans="1:20" x14ac:dyDescent="0.2">
      <c r="A8" s="162" t="s">
        <v>39</v>
      </c>
      <c r="B8" s="257">
        <v>967.00859199999991</v>
      </c>
      <c r="C8" s="258">
        <v>826.28940800000009</v>
      </c>
      <c r="D8" s="256">
        <v>0.85447990311134714</v>
      </c>
      <c r="E8" s="257">
        <v>814.37963500000001</v>
      </c>
      <c r="F8" s="260">
        <v>616.29719499999999</v>
      </c>
      <c r="G8" s="256">
        <v>0.75676891772962862</v>
      </c>
      <c r="H8" s="257">
        <v>429.03928100000002</v>
      </c>
      <c r="I8" s="258">
        <v>335.21504799999997</v>
      </c>
      <c r="J8" s="256">
        <v>0.78131551782084951</v>
      </c>
      <c r="K8" s="284">
        <v>2210.4275079999998</v>
      </c>
      <c r="L8" s="285">
        <v>1777.8016510000002</v>
      </c>
      <c r="M8" s="286">
        <v>0.80427955432411335</v>
      </c>
      <c r="N8" s="107"/>
      <c r="O8" s="105"/>
      <c r="P8" s="88">
        <f>+L8/$L$5</f>
        <v>8.9915498787480758E-2</v>
      </c>
    </row>
    <row r="9" spans="1:20" x14ac:dyDescent="0.2">
      <c r="A9" s="162" t="s">
        <v>64</v>
      </c>
      <c r="B9" s="257">
        <v>1.0117119999999999</v>
      </c>
      <c r="C9" s="258">
        <v>0</v>
      </c>
      <c r="D9" s="256">
        <v>0</v>
      </c>
      <c r="E9" s="257">
        <v>0.91270000000000007</v>
      </c>
      <c r="F9" s="260">
        <v>0</v>
      </c>
      <c r="G9" s="256">
        <v>0</v>
      </c>
      <c r="H9" s="257">
        <v>0.86134199999999994</v>
      </c>
      <c r="I9" s="258">
        <v>0</v>
      </c>
      <c r="J9" s="256">
        <v>0</v>
      </c>
      <c r="K9" s="284">
        <v>2.7857539999999998</v>
      </c>
      <c r="L9" s="285">
        <v>0</v>
      </c>
      <c r="M9" s="286">
        <v>0</v>
      </c>
      <c r="N9" s="107"/>
      <c r="O9" s="105"/>
      <c r="P9" s="88">
        <f t="shared" si="0"/>
        <v>0</v>
      </c>
    </row>
    <row r="10" spans="1:20" x14ac:dyDescent="0.2">
      <c r="A10" s="162" t="s">
        <v>65</v>
      </c>
      <c r="B10" s="257">
        <v>0.96033999999999997</v>
      </c>
      <c r="C10" s="258">
        <v>0</v>
      </c>
      <c r="D10" s="256">
        <v>0</v>
      </c>
      <c r="E10" s="257">
        <v>1.0035399999999999</v>
      </c>
      <c r="F10" s="260">
        <v>0</v>
      </c>
      <c r="G10" s="256">
        <v>0</v>
      </c>
      <c r="H10" s="257">
        <v>1.2507300000000001</v>
      </c>
      <c r="I10" s="258">
        <v>0</v>
      </c>
      <c r="J10" s="256">
        <v>0</v>
      </c>
      <c r="K10" s="284">
        <v>3.21461</v>
      </c>
      <c r="L10" s="285">
        <v>0</v>
      </c>
      <c r="M10" s="286">
        <v>0</v>
      </c>
      <c r="N10" s="107"/>
      <c r="O10" s="105"/>
      <c r="P10" s="88">
        <f t="shared" si="0"/>
        <v>0</v>
      </c>
    </row>
    <row r="11" spans="1:20" x14ac:dyDescent="0.2">
      <c r="A11" s="162" t="s">
        <v>66</v>
      </c>
      <c r="B11" s="257">
        <v>7.1503999999999984E-2</v>
      </c>
      <c r="C11" s="258">
        <v>0</v>
      </c>
      <c r="D11" s="256">
        <v>0</v>
      </c>
      <c r="E11" s="257">
        <v>6.2205999999999997E-2</v>
      </c>
      <c r="F11" s="260">
        <v>0</v>
      </c>
      <c r="G11" s="256">
        <v>0</v>
      </c>
      <c r="H11" s="257">
        <v>5.7929000000000001E-2</v>
      </c>
      <c r="I11" s="258">
        <v>0</v>
      </c>
      <c r="J11" s="256">
        <v>0</v>
      </c>
      <c r="K11" s="284">
        <v>0.191639</v>
      </c>
      <c r="L11" s="285">
        <v>0</v>
      </c>
      <c r="M11" s="286">
        <v>0</v>
      </c>
      <c r="N11" s="107"/>
      <c r="O11" s="105"/>
      <c r="P11" s="88">
        <f t="shared" si="0"/>
        <v>0</v>
      </c>
    </row>
    <row r="12" spans="1:20" x14ac:dyDescent="0.2">
      <c r="A12" s="162" t="s">
        <v>38</v>
      </c>
      <c r="B12" s="257">
        <v>4785.8453419999996</v>
      </c>
      <c r="C12" s="258">
        <v>3966.3074780000002</v>
      </c>
      <c r="D12" s="256">
        <v>0.82875797159431075</v>
      </c>
      <c r="E12" s="257">
        <v>4018.9334319999989</v>
      </c>
      <c r="F12" s="260">
        <v>3365.262698</v>
      </c>
      <c r="G12" s="256">
        <v>0.83735218682766199</v>
      </c>
      <c r="H12" s="257">
        <v>3071.6686689999997</v>
      </c>
      <c r="I12" s="258">
        <v>2419.1687490000004</v>
      </c>
      <c r="J12" s="256">
        <v>0.78757477113818253</v>
      </c>
      <c r="K12" s="284">
        <v>11876.447442999997</v>
      </c>
      <c r="L12" s="285">
        <v>9750.7389250000015</v>
      </c>
      <c r="M12" s="286">
        <v>0.82101478340201028</v>
      </c>
      <c r="N12" s="107"/>
      <c r="O12" s="105"/>
      <c r="P12" s="88">
        <f t="shared" si="0"/>
        <v>0.49316106411236477</v>
      </c>
    </row>
    <row r="13" spans="1:20" x14ac:dyDescent="0.2">
      <c r="A13" s="162" t="s">
        <v>76</v>
      </c>
      <c r="B13" s="257">
        <v>32.914999999999999</v>
      </c>
      <c r="C13" s="258">
        <v>0</v>
      </c>
      <c r="D13" s="256">
        <v>0</v>
      </c>
      <c r="E13" s="257">
        <v>41.600999999999999</v>
      </c>
      <c r="F13" s="260">
        <v>0</v>
      </c>
      <c r="G13" s="256">
        <v>0</v>
      </c>
      <c r="H13" s="257">
        <v>27.608000000000001</v>
      </c>
      <c r="I13" s="258">
        <v>0</v>
      </c>
      <c r="J13" s="256">
        <v>0</v>
      </c>
      <c r="K13" s="284">
        <v>102.124</v>
      </c>
      <c r="L13" s="285">
        <v>0</v>
      </c>
      <c r="M13" s="286">
        <v>0</v>
      </c>
      <c r="N13" s="107"/>
      <c r="O13" s="105"/>
      <c r="P13" s="88">
        <f t="shared" si="0"/>
        <v>0</v>
      </c>
    </row>
    <row r="14" spans="1:20" x14ac:dyDescent="0.2">
      <c r="A14" s="162" t="s">
        <v>37</v>
      </c>
      <c r="B14" s="257">
        <v>1.098E-2</v>
      </c>
      <c r="C14" s="258">
        <v>0</v>
      </c>
      <c r="D14" s="256">
        <v>0</v>
      </c>
      <c r="E14" s="257">
        <v>1.274E-2</v>
      </c>
      <c r="F14" s="260">
        <v>0</v>
      </c>
      <c r="G14" s="256">
        <v>0</v>
      </c>
      <c r="H14" s="257">
        <v>0</v>
      </c>
      <c r="I14" s="258">
        <v>0</v>
      </c>
      <c r="J14" s="256">
        <v>0</v>
      </c>
      <c r="K14" s="284">
        <v>2.3719999999999998E-2</v>
      </c>
      <c r="L14" s="285">
        <v>0</v>
      </c>
      <c r="M14" s="286">
        <v>0</v>
      </c>
      <c r="N14" s="107"/>
      <c r="O14" s="105"/>
      <c r="P14" s="88">
        <f t="shared" si="0"/>
        <v>0</v>
      </c>
    </row>
    <row r="15" spans="1:20" x14ac:dyDescent="0.2">
      <c r="A15" s="162" t="s">
        <v>36</v>
      </c>
      <c r="B15" s="257">
        <v>398.70805299999995</v>
      </c>
      <c r="C15" s="258">
        <v>68.270889999999994</v>
      </c>
      <c r="D15" s="256">
        <v>0.1712302761038037</v>
      </c>
      <c r="E15" s="257">
        <v>556.16140599999994</v>
      </c>
      <c r="F15" s="260">
        <v>61.384790000000002</v>
      </c>
      <c r="G15" s="256">
        <v>0.11037225765356327</v>
      </c>
      <c r="H15" s="257">
        <v>547.937727</v>
      </c>
      <c r="I15" s="258">
        <v>64.462360000000004</v>
      </c>
      <c r="J15" s="256">
        <v>0.11764541265106208</v>
      </c>
      <c r="K15" s="284">
        <v>1502.807186</v>
      </c>
      <c r="L15" s="285">
        <v>194.11804000000001</v>
      </c>
      <c r="M15" s="286">
        <v>0.12917028998023436</v>
      </c>
      <c r="N15" s="107"/>
      <c r="O15" s="105"/>
      <c r="P15" s="88">
        <f t="shared" si="0"/>
        <v>9.8178671284449952E-3</v>
      </c>
    </row>
    <row r="16" spans="1:20" x14ac:dyDescent="0.2">
      <c r="A16" s="162" t="s">
        <v>35</v>
      </c>
      <c r="B16" s="257">
        <v>60.908386999999998</v>
      </c>
      <c r="C16" s="258">
        <v>51.383471999999998</v>
      </c>
      <c r="D16" s="256">
        <v>0.84361899125649153</v>
      </c>
      <c r="E16" s="257">
        <v>3.1073589999999998</v>
      </c>
      <c r="F16" s="260">
        <v>0.41473300000000002</v>
      </c>
      <c r="G16" s="256">
        <v>0.13346800289248847</v>
      </c>
      <c r="H16" s="257">
        <v>36.176850999999992</v>
      </c>
      <c r="I16" s="258">
        <v>11.514213</v>
      </c>
      <c r="J16" s="256">
        <v>0.31827571172515823</v>
      </c>
      <c r="K16" s="284">
        <v>100.19259699999998</v>
      </c>
      <c r="L16" s="285">
        <v>63.312417999999994</v>
      </c>
      <c r="M16" s="286">
        <v>0.63190714579441443</v>
      </c>
      <c r="N16" s="107"/>
      <c r="O16" s="105"/>
      <c r="P16" s="88">
        <f t="shared" si="0"/>
        <v>3.2021387991789381E-3</v>
      </c>
    </row>
    <row r="17" spans="1:16" x14ac:dyDescent="0.2">
      <c r="A17" s="162" t="s">
        <v>34</v>
      </c>
      <c r="B17" s="257">
        <v>317.218007</v>
      </c>
      <c r="C17" s="258">
        <v>196.58041800000001</v>
      </c>
      <c r="D17" s="256">
        <v>0.61970132105394637</v>
      </c>
      <c r="E17" s="257">
        <v>315.00822919688943</v>
      </c>
      <c r="F17" s="260">
        <v>145.01165700000001</v>
      </c>
      <c r="G17" s="256">
        <v>0.46034244048070078</v>
      </c>
      <c r="H17" s="257">
        <v>266.44958028169282</v>
      </c>
      <c r="I17" s="258">
        <v>213.45985000000002</v>
      </c>
      <c r="J17" s="256">
        <v>0.80112661380186223</v>
      </c>
      <c r="K17" s="284">
        <v>898.67581647858219</v>
      </c>
      <c r="L17" s="285">
        <v>555.05192499999998</v>
      </c>
      <c r="M17" s="286">
        <v>0.61763309396145116</v>
      </c>
      <c r="N17" s="107"/>
      <c r="O17" s="105"/>
      <c r="P17" s="88">
        <f t="shared" si="0"/>
        <v>2.8072744032639194E-2</v>
      </c>
    </row>
    <row r="18" spans="1:16" x14ac:dyDescent="0.2">
      <c r="A18" s="162" t="s">
        <v>33</v>
      </c>
      <c r="B18" s="257">
        <v>612.86429399999986</v>
      </c>
      <c r="C18" s="258">
        <v>312.09509100000008</v>
      </c>
      <c r="D18" s="256">
        <v>0.50924012714632083</v>
      </c>
      <c r="E18" s="257">
        <v>617.6414759999999</v>
      </c>
      <c r="F18" s="260">
        <v>299.960015</v>
      </c>
      <c r="G18" s="256">
        <v>0.48565393785180327</v>
      </c>
      <c r="H18" s="257">
        <v>600.88235600000007</v>
      </c>
      <c r="I18" s="258">
        <v>312.142605</v>
      </c>
      <c r="J18" s="256">
        <v>0.5194737403805546</v>
      </c>
      <c r="K18" s="284">
        <v>1831.3881259999998</v>
      </c>
      <c r="L18" s="285">
        <v>924.19771100000003</v>
      </c>
      <c r="M18" s="286">
        <v>0.50464328007770431</v>
      </c>
      <c r="N18" s="107"/>
      <c r="O18" s="105"/>
      <c r="P18" s="88">
        <f t="shared" si="0"/>
        <v>4.6742952520080087E-2</v>
      </c>
    </row>
    <row r="19" spans="1:16" x14ac:dyDescent="0.2">
      <c r="A19" s="162" t="s">
        <v>3</v>
      </c>
      <c r="B19" s="257">
        <v>0</v>
      </c>
      <c r="C19" s="258">
        <v>0</v>
      </c>
      <c r="D19" s="256">
        <v>0</v>
      </c>
      <c r="E19" s="257">
        <v>0</v>
      </c>
      <c r="F19" s="260">
        <v>0</v>
      </c>
      <c r="G19" s="256">
        <v>0</v>
      </c>
      <c r="H19" s="257">
        <v>0</v>
      </c>
      <c r="I19" s="258">
        <v>0</v>
      </c>
      <c r="J19" s="256">
        <v>0</v>
      </c>
      <c r="K19" s="284">
        <v>0</v>
      </c>
      <c r="L19" s="285">
        <v>0</v>
      </c>
      <c r="M19" s="286">
        <v>0</v>
      </c>
      <c r="N19" s="107"/>
      <c r="O19" s="105"/>
      <c r="P19" s="88">
        <f t="shared" si="0"/>
        <v>0</v>
      </c>
    </row>
    <row r="20" spans="1:16" x14ac:dyDescent="0.2">
      <c r="A20" s="162" t="s">
        <v>32</v>
      </c>
      <c r="B20" s="257">
        <v>5.0754230000000007</v>
      </c>
      <c r="C20" s="258">
        <v>1.0494600000000001</v>
      </c>
      <c r="D20" s="256">
        <v>0.20677291331185596</v>
      </c>
      <c r="E20" s="257">
        <v>3.2910209999999998</v>
      </c>
      <c r="F20" s="260">
        <v>1.004734</v>
      </c>
      <c r="G20" s="256">
        <v>0.30529552986747882</v>
      </c>
      <c r="H20" s="257">
        <v>14.366865000000002</v>
      </c>
      <c r="I20" s="258">
        <v>1.0894179999999998</v>
      </c>
      <c r="J20" s="256">
        <v>7.5828512344203111E-2</v>
      </c>
      <c r="K20" s="284">
        <v>22.733309000000006</v>
      </c>
      <c r="L20" s="285">
        <v>3.1436119999999996</v>
      </c>
      <c r="M20" s="286">
        <v>0.13828220080059611</v>
      </c>
      <c r="N20" s="107"/>
      <c r="O20" s="105"/>
      <c r="P20" s="88">
        <f t="shared" si="0"/>
        <v>1.5899380046998838E-4</v>
      </c>
    </row>
    <row r="21" spans="1:16" x14ac:dyDescent="0.2">
      <c r="A21" s="162" t="s">
        <v>31</v>
      </c>
      <c r="B21" s="168">
        <v>2157.3400808912434</v>
      </c>
      <c r="C21" s="156">
        <v>738.71539499999994</v>
      </c>
      <c r="D21" s="256">
        <v>0.34241953855268881</v>
      </c>
      <c r="E21" s="168">
        <v>1787.4121048031116</v>
      </c>
      <c r="F21" s="156">
        <v>623.04632999999956</v>
      </c>
      <c r="G21" s="256">
        <v>0.34857452756740159</v>
      </c>
      <c r="H21" s="168">
        <v>1247.8277967183074</v>
      </c>
      <c r="I21" s="156">
        <v>536.32889999999975</v>
      </c>
      <c r="J21" s="256">
        <v>0.42981002780231709</v>
      </c>
      <c r="K21" s="217">
        <v>5192.5799824126625</v>
      </c>
      <c r="L21" s="225">
        <v>1898.0906249999991</v>
      </c>
      <c r="M21" s="259">
        <v>0.36553902519149584</v>
      </c>
      <c r="N21" s="107"/>
      <c r="O21" s="105"/>
      <c r="P21" s="88">
        <f t="shared" si="0"/>
        <v>9.5999328831040662E-2</v>
      </c>
    </row>
    <row r="22" spans="1:16" s="71" customFormat="1" ht="11.25" x14ac:dyDescent="0.2">
      <c r="A22" s="68"/>
      <c r="B22" s="5"/>
      <c r="C22" s="5"/>
      <c r="D22" s="5"/>
      <c r="E22" s="5"/>
      <c r="F22" s="5"/>
      <c r="G22" s="5"/>
      <c r="H22" s="5"/>
      <c r="I22" s="5"/>
      <c r="M22" s="4" t="s">
        <v>78</v>
      </c>
    </row>
    <row r="23" spans="1:16" x14ac:dyDescent="0.2">
      <c r="A23" s="98"/>
      <c r="B23" s="24"/>
      <c r="C23" s="107"/>
      <c r="D23" s="107"/>
      <c r="E23" s="107"/>
      <c r="F23" s="107"/>
      <c r="G23" s="107"/>
      <c r="H23" s="107"/>
      <c r="I23" s="107"/>
    </row>
    <row r="24" spans="1:16" x14ac:dyDescent="0.2">
      <c r="A24" s="98"/>
      <c r="B24" s="24"/>
    </row>
    <row r="25" spans="1:16" x14ac:dyDescent="0.2">
      <c r="A25" s="98"/>
      <c r="B25" s="24"/>
      <c r="C25" s="72"/>
      <c r="D25" s="72"/>
      <c r="E25" s="72"/>
      <c r="F25" s="72"/>
      <c r="G25" s="72"/>
      <c r="H25" s="72"/>
      <c r="I25" s="72"/>
      <c r="J25" s="72"/>
    </row>
    <row r="26" spans="1:16" x14ac:dyDescent="0.2">
      <c r="A26" s="98"/>
      <c r="B26" s="24"/>
      <c r="C26" s="72"/>
      <c r="D26" s="72"/>
      <c r="E26" s="72"/>
      <c r="F26" s="72"/>
      <c r="G26" s="72"/>
      <c r="H26" s="72"/>
      <c r="I26" s="72"/>
      <c r="J26" s="72"/>
    </row>
    <row r="27" spans="1:16" x14ac:dyDescent="0.2">
      <c r="A27" s="98"/>
      <c r="B27" s="24"/>
    </row>
    <row r="28" spans="1:16" x14ac:dyDescent="0.2">
      <c r="A28" s="98"/>
      <c r="B28" s="24"/>
    </row>
    <row r="29" spans="1:16" x14ac:dyDescent="0.2">
      <c r="A29" s="98"/>
      <c r="B29" s="24"/>
    </row>
    <row r="30" spans="1:16" x14ac:dyDescent="0.2">
      <c r="A30" s="98"/>
      <c r="B30" s="24"/>
    </row>
    <row r="31" spans="1:16" x14ac:dyDescent="0.2">
      <c r="A31" s="98"/>
      <c r="B31" s="24"/>
    </row>
    <row r="32" spans="1:16" x14ac:dyDescent="0.2">
      <c r="A32" s="98"/>
      <c r="B32" s="24"/>
    </row>
    <row r="33" spans="1:2" x14ac:dyDescent="0.2">
      <c r="A33" s="98"/>
      <c r="B33" s="24"/>
    </row>
    <row r="34" spans="1:2" x14ac:dyDescent="0.2">
      <c r="A34" s="98"/>
      <c r="B34" s="24"/>
    </row>
    <row r="35" spans="1:2" x14ac:dyDescent="0.2">
      <c r="A35" s="98"/>
      <c r="B35" s="24"/>
    </row>
    <row r="36" spans="1:2" x14ac:dyDescent="0.2">
      <c r="A36" s="98"/>
      <c r="B36" s="24"/>
    </row>
    <row r="37" spans="1:2" x14ac:dyDescent="0.2">
      <c r="A37" s="98"/>
      <c r="B37" s="24"/>
    </row>
    <row r="38" spans="1:2" x14ac:dyDescent="0.2">
      <c r="A38" s="98"/>
      <c r="B38" s="24"/>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showGridLines="0" zoomScaleNormal="100" zoomScaleSheetLayoutView="100" workbookViewId="0"/>
  </sheetViews>
  <sheetFormatPr defaultRowHeight="12" x14ac:dyDescent="0.2"/>
  <cols>
    <col min="1" max="1" width="29.7109375" style="177" customWidth="1"/>
    <col min="2" max="6" width="10.7109375" style="177" customWidth="1"/>
    <col min="7" max="7" width="11.42578125" style="177" bestFit="1" customWidth="1"/>
    <col min="8" max="10" width="9.140625" style="177"/>
    <col min="11" max="11" width="9.140625" style="177" customWidth="1"/>
    <col min="12" max="12" width="12.7109375" style="177" customWidth="1"/>
    <col min="13" max="16384" width="9.140625" style="177"/>
  </cols>
  <sheetData>
    <row r="1" spans="1:12" ht="18.75" x14ac:dyDescent="0.3">
      <c r="A1" s="281" t="s">
        <v>224</v>
      </c>
      <c r="L1" s="269" t="str">
        <f>Titulní!A35</f>
        <v>II. čtvrtletí 2020</v>
      </c>
    </row>
    <row r="2" spans="1:12" ht="15.75" x14ac:dyDescent="0.25">
      <c r="A2" s="270" t="s">
        <v>293</v>
      </c>
      <c r="B2" s="282"/>
      <c r="C2" s="282"/>
      <c r="D2" s="282"/>
      <c r="E2" s="282"/>
    </row>
    <row r="3" spans="1:12" ht="6" customHeight="1" x14ac:dyDescent="0.2">
      <c r="A3" s="282"/>
      <c r="B3" s="282"/>
      <c r="C3" s="282"/>
      <c r="D3" s="282"/>
      <c r="E3" s="282"/>
    </row>
    <row r="4" spans="1:12" x14ac:dyDescent="0.2">
      <c r="A4" s="272"/>
      <c r="B4" s="348" t="s">
        <v>45</v>
      </c>
      <c r="C4" s="348" t="s">
        <v>46</v>
      </c>
      <c r="D4" s="348" t="s">
        <v>47</v>
      </c>
      <c r="E4" s="348" t="s">
        <v>48</v>
      </c>
      <c r="F4" s="348" t="s">
        <v>7</v>
      </c>
    </row>
    <row r="5" spans="1:12" x14ac:dyDescent="0.2">
      <c r="A5" s="273" t="s">
        <v>216</v>
      </c>
      <c r="B5" s="274">
        <v>59488.960212192658</v>
      </c>
      <c r="C5" s="274">
        <v>33644.328585982534</v>
      </c>
      <c r="D5" s="274">
        <v>26174.235838832737</v>
      </c>
      <c r="E5" s="274">
        <v>50850.496212854559</v>
      </c>
      <c r="F5" s="275">
        <v>170158.02084986249</v>
      </c>
      <c r="H5" s="283">
        <v>2017</v>
      </c>
    </row>
    <row r="6" spans="1:12" x14ac:dyDescent="0.2">
      <c r="A6" s="276" t="s">
        <v>217</v>
      </c>
      <c r="B6" s="277">
        <v>59760.732559635304</v>
      </c>
      <c r="C6" s="277">
        <v>28691.951380999999</v>
      </c>
      <c r="D6" s="277">
        <v>24455.017216056858</v>
      </c>
      <c r="E6" s="277">
        <v>50025.228263199999</v>
      </c>
      <c r="F6" s="278">
        <f>SUM(B6:E6)</f>
        <v>162932.92941989214</v>
      </c>
      <c r="H6" s="283">
        <f>+H5+1</f>
        <v>2018</v>
      </c>
    </row>
    <row r="7" spans="1:12" x14ac:dyDescent="0.2">
      <c r="A7" s="276" t="s">
        <v>218</v>
      </c>
      <c r="B7" s="277">
        <v>55738.276442370661</v>
      </c>
      <c r="C7" s="277">
        <v>32691.522058406365</v>
      </c>
      <c r="D7" s="277">
        <v>24933.225696087269</v>
      </c>
      <c r="E7" s="277">
        <v>48288.491757727665</v>
      </c>
      <c r="F7" s="278">
        <f>SUM(B7:E7)</f>
        <v>161651.51595459195</v>
      </c>
      <c r="H7" s="283">
        <f>+H6+1</f>
        <v>2019</v>
      </c>
    </row>
    <row r="8" spans="1:12" x14ac:dyDescent="0.2">
      <c r="A8" s="276" t="s">
        <v>226</v>
      </c>
      <c r="B8" s="274">
        <f>+'3'!B5</f>
        <v>53232.214419622047</v>
      </c>
      <c r="C8" s="274">
        <f>+'3'!E5</f>
        <v>31343.380835891243</v>
      </c>
      <c r="D8" s="274"/>
      <c r="E8" s="274"/>
      <c r="F8" s="291">
        <f>SUM(B8:E8)</f>
        <v>84575.595255513297</v>
      </c>
      <c r="H8" s="283"/>
    </row>
    <row r="9" spans="1:12" x14ac:dyDescent="0.2">
      <c r="A9" s="273" t="s">
        <v>219</v>
      </c>
      <c r="B9" s="275">
        <f>+B8-B7</f>
        <v>-2506.0620227486143</v>
      </c>
      <c r="C9" s="275">
        <f>+C8-C7</f>
        <v>-1348.1412225151216</v>
      </c>
      <c r="D9" s="287">
        <f>+D8-D7</f>
        <v>-24933.225696087269</v>
      </c>
      <c r="E9" s="287">
        <f>+E8-E7</f>
        <v>-48288.491757727665</v>
      </c>
      <c r="F9" s="287">
        <f>+F8-F7</f>
        <v>-77075.920699078648</v>
      </c>
    </row>
    <row r="10" spans="1:12" x14ac:dyDescent="0.2">
      <c r="A10" s="288" t="s">
        <v>219</v>
      </c>
      <c r="B10" s="289">
        <f>+(B8-B7)/B7</f>
        <v>-4.496123997195537E-2</v>
      </c>
      <c r="C10" s="289">
        <f>+(C8-C7)/C7</f>
        <v>-4.1238251926800633E-2</v>
      </c>
      <c r="D10" s="290">
        <f>+(D8-D7)/D7</f>
        <v>-1</v>
      </c>
      <c r="E10" s="290">
        <f>+(E8-E7)/E7</f>
        <v>-1</v>
      </c>
      <c r="F10" s="290">
        <f>+(F7-F6)/F6</f>
        <v>-7.864668424378992E-3</v>
      </c>
    </row>
    <row r="11" spans="1:12" x14ac:dyDescent="0.2">
      <c r="A11" s="273" t="s">
        <v>220</v>
      </c>
      <c r="B11" s="274">
        <v>37515.380295892712</v>
      </c>
      <c r="C11" s="274">
        <v>16107.107529967652</v>
      </c>
      <c r="D11" s="274">
        <v>10897.979106398205</v>
      </c>
      <c r="E11" s="274">
        <v>29815.344053627974</v>
      </c>
      <c r="F11" s="275">
        <v>94335.81098588655</v>
      </c>
    </row>
    <row r="12" spans="1:12" x14ac:dyDescent="0.2">
      <c r="A12" s="276" t="s">
        <v>221</v>
      </c>
      <c r="B12" s="277">
        <v>38066.415746806328</v>
      </c>
      <c r="C12" s="277">
        <v>12383.216464000003</v>
      </c>
      <c r="D12" s="277">
        <v>9710.8104489196248</v>
      </c>
      <c r="E12" s="277">
        <v>28901.762231721135</v>
      </c>
      <c r="F12" s="278">
        <f>SUM(B12:E12)</f>
        <v>89062.204891447094</v>
      </c>
    </row>
    <row r="13" spans="1:12" x14ac:dyDescent="0.2">
      <c r="A13" s="276" t="s">
        <v>222</v>
      </c>
      <c r="B13" s="277">
        <v>34335.509213444333</v>
      </c>
      <c r="C13" s="277">
        <v>15752.549517958016</v>
      </c>
      <c r="D13" s="277">
        <v>10011.144466085221</v>
      </c>
      <c r="E13" s="277">
        <v>27444.289035825866</v>
      </c>
      <c r="F13" s="278">
        <f>SUM(B13:E13)</f>
        <v>87543.492233313445</v>
      </c>
    </row>
    <row r="14" spans="1:12" x14ac:dyDescent="0.2">
      <c r="A14" s="276" t="s">
        <v>227</v>
      </c>
      <c r="B14" s="274">
        <f>+'3'!B13</f>
        <v>32635.346285403932</v>
      </c>
      <c r="C14" s="274">
        <f>+'3'!E13</f>
        <v>14705.14538413085</v>
      </c>
      <c r="D14" s="274"/>
      <c r="E14" s="274"/>
      <c r="F14" s="291">
        <f>SUM(B14:E14)</f>
        <v>47340.491669534778</v>
      </c>
    </row>
    <row r="15" spans="1:12" x14ac:dyDescent="0.2">
      <c r="A15" s="273" t="s">
        <v>223</v>
      </c>
      <c r="B15" s="275">
        <f>+B14-B13</f>
        <v>-1700.1629280404013</v>
      </c>
      <c r="C15" s="275">
        <f>+C14-C13</f>
        <v>-1047.4041338271654</v>
      </c>
      <c r="D15" s="287">
        <f>+D14-D13</f>
        <v>-10011.144466085221</v>
      </c>
      <c r="E15" s="287">
        <f>+E14-E13</f>
        <v>-27444.289035825866</v>
      </c>
      <c r="F15" s="287">
        <f>+F14-F13</f>
        <v>-40203.000563778667</v>
      </c>
    </row>
    <row r="16" spans="1:12" x14ac:dyDescent="0.2">
      <c r="A16" s="288" t="s">
        <v>223</v>
      </c>
      <c r="B16" s="289">
        <f>+(B14-B13)/B13</f>
        <v>-4.9516170489025089E-2</v>
      </c>
      <c r="C16" s="289">
        <f>+(C14-C13)/C13</f>
        <v>-6.6491086578278485E-2</v>
      </c>
      <c r="D16" s="290">
        <f>+(D14-D13)/D13</f>
        <v>-1</v>
      </c>
      <c r="E16" s="290">
        <f>+(E14-E13)/E13</f>
        <v>-1</v>
      </c>
      <c r="F16" s="290">
        <f>+(F14-F13)/F13</f>
        <v>-0.45923459914796477</v>
      </c>
    </row>
    <row r="17" spans="2:19" x14ac:dyDescent="0.2">
      <c r="F17" s="4" t="s">
        <v>78</v>
      </c>
    </row>
    <row r="18" spans="2:19" x14ac:dyDescent="0.2">
      <c r="B18" s="339"/>
      <c r="C18" s="339"/>
      <c r="D18" s="339"/>
      <c r="E18" s="339"/>
      <c r="F18" s="339"/>
    </row>
    <row r="26" spans="2:19" x14ac:dyDescent="0.2">
      <c r="P26" s="340"/>
      <c r="Q26" s="340"/>
      <c r="R26" s="340"/>
      <c r="S26" s="340"/>
    </row>
    <row r="27" spans="2:19" x14ac:dyDescent="0.2">
      <c r="Q27" s="341"/>
      <c r="R27" s="341"/>
      <c r="S27" s="341"/>
    </row>
    <row r="28" spans="2:19" x14ac:dyDescent="0.2">
      <c r="Q28" s="341"/>
      <c r="R28" s="341"/>
      <c r="S28" s="341"/>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zoomScaleNormal="100" workbookViewId="0"/>
  </sheetViews>
  <sheetFormatPr defaultRowHeight="12.75" x14ac:dyDescent="0.2"/>
  <cols>
    <col min="1" max="1" width="29" style="271" customWidth="1"/>
    <col min="2" max="14" width="8.85546875" style="271" customWidth="1"/>
    <col min="15" max="16384" width="9.140625" style="271"/>
  </cols>
  <sheetData>
    <row r="1" spans="1:14" s="342" customFormat="1" ht="15.75" x14ac:dyDescent="0.25">
      <c r="A1" s="270" t="s">
        <v>294</v>
      </c>
      <c r="N1" s="269" t="str">
        <f>Titulní!A35</f>
        <v>II. čtvrtletí 2020</v>
      </c>
    </row>
    <row r="2" spans="1:14" s="177" customFormat="1" ht="6" customHeight="1" x14ac:dyDescent="0.2"/>
    <row r="3" spans="1:14" s="177" customFormat="1" ht="12" x14ac:dyDescent="0.2">
      <c r="A3" s="272"/>
      <c r="B3" s="348" t="s">
        <v>8</v>
      </c>
      <c r="C3" s="348" t="s">
        <v>9</v>
      </c>
      <c r="D3" s="348" t="s">
        <v>10</v>
      </c>
      <c r="E3" s="348" t="s">
        <v>11</v>
      </c>
      <c r="F3" s="348" t="s">
        <v>12</v>
      </c>
      <c r="G3" s="348" t="s">
        <v>13</v>
      </c>
      <c r="H3" s="348" t="s">
        <v>14</v>
      </c>
      <c r="I3" s="348" t="s">
        <v>15</v>
      </c>
      <c r="J3" s="348" t="s">
        <v>16</v>
      </c>
      <c r="K3" s="348" t="s">
        <v>17</v>
      </c>
      <c r="L3" s="348" t="s">
        <v>18</v>
      </c>
      <c r="M3" s="348" t="s">
        <v>19</v>
      </c>
      <c r="N3" s="348" t="s">
        <v>7</v>
      </c>
    </row>
    <row r="4" spans="1:14" s="177" customFormat="1" ht="12" x14ac:dyDescent="0.2">
      <c r="A4" s="273" t="s">
        <v>216</v>
      </c>
      <c r="B4" s="274">
        <v>24788.310393373285</v>
      </c>
      <c r="C4" s="274">
        <v>18586.621589009519</v>
      </c>
      <c r="D4" s="274">
        <v>16114.028229809854</v>
      </c>
      <c r="E4" s="274">
        <v>14165.704311425608</v>
      </c>
      <c r="F4" s="275">
        <v>11027.10214143502</v>
      </c>
      <c r="G4" s="275">
        <v>8451.5221331219091</v>
      </c>
      <c r="H4" s="275">
        <v>7792.2814671303076</v>
      </c>
      <c r="I4" s="275">
        <v>8047.8060840730504</v>
      </c>
      <c r="J4" s="275">
        <v>10334.148287629379</v>
      </c>
      <c r="K4" s="275">
        <v>13439.8400786274</v>
      </c>
      <c r="L4" s="275">
        <v>17328.302735294419</v>
      </c>
      <c r="M4" s="275">
        <v>20082.353398932741</v>
      </c>
      <c r="N4" s="275">
        <f>SUM(B4:M4)</f>
        <v>170158.02084986249</v>
      </c>
    </row>
    <row r="5" spans="1:14" s="177" customFormat="1" ht="12" x14ac:dyDescent="0.2">
      <c r="A5" s="276" t="s">
        <v>217</v>
      </c>
      <c r="B5" s="277">
        <v>20205.678532418846</v>
      </c>
      <c r="C5" s="277">
        <v>19893.195886910842</v>
      </c>
      <c r="D5" s="277">
        <v>19661.85814030562</v>
      </c>
      <c r="E5" s="277">
        <v>11151.742550999999</v>
      </c>
      <c r="F5" s="277">
        <v>9169.3785859999989</v>
      </c>
      <c r="G5" s="277">
        <v>8370.8302440000007</v>
      </c>
      <c r="H5" s="277">
        <v>7963.7059086828503</v>
      </c>
      <c r="I5" s="277">
        <v>7785.5182982328561</v>
      </c>
      <c r="J5" s="277">
        <v>8705.7930091411508</v>
      </c>
      <c r="K5" s="277">
        <v>13135.881975999997</v>
      </c>
      <c r="L5" s="277">
        <v>16757.239725800006</v>
      </c>
      <c r="M5" s="277">
        <v>20132.106561399996</v>
      </c>
      <c r="N5" s="278">
        <f>SUM(B5:M5)</f>
        <v>162932.92941989217</v>
      </c>
    </row>
    <row r="6" spans="1:14" s="177" customFormat="1" ht="12" x14ac:dyDescent="0.2">
      <c r="A6" s="276" t="s">
        <v>218</v>
      </c>
      <c r="B6" s="277">
        <v>22033.90338338595</v>
      </c>
      <c r="C6" s="277">
        <v>17586.851785445389</v>
      </c>
      <c r="D6" s="277">
        <v>16117.52127353932</v>
      </c>
      <c r="E6" s="277">
        <v>12673.992378929666</v>
      </c>
      <c r="F6" s="277">
        <v>11924.189397778768</v>
      </c>
      <c r="G6" s="277">
        <v>8093.3402816979269</v>
      </c>
      <c r="H6" s="277">
        <v>7542.3717434554374</v>
      </c>
      <c r="I6" s="277">
        <v>7899.918807016682</v>
      </c>
      <c r="J6" s="277">
        <v>9490.9351456151489</v>
      </c>
      <c r="K6" s="277">
        <v>13216.439156532744</v>
      </c>
      <c r="L6" s="277">
        <v>16131.596024253282</v>
      </c>
      <c r="M6" s="277">
        <v>18940.456576941637</v>
      </c>
      <c r="N6" s="278">
        <f>SUM(B6:M6)</f>
        <v>161651.51595459197</v>
      </c>
    </row>
    <row r="7" spans="1:14" s="177" customFormat="1" ht="12" x14ac:dyDescent="0.2">
      <c r="A7" s="273" t="s">
        <v>226</v>
      </c>
      <c r="B7" s="277">
        <f>+'3'!B6</f>
        <v>20283.889647143136</v>
      </c>
      <c r="C7" s="277">
        <f>+'3'!C6</f>
        <v>16596.169151627488</v>
      </c>
      <c r="D7" s="277">
        <f>+'3'!D6</f>
        <v>16352.155620851419</v>
      </c>
      <c r="E7" s="277">
        <f>+'3'!E6</f>
        <v>12002.89623289124</v>
      </c>
      <c r="F7" s="277">
        <f>+'3'!F6</f>
        <v>10792.504875000001</v>
      </c>
      <c r="G7" s="277">
        <f>+'3'!G6</f>
        <v>8547.9797280000021</v>
      </c>
      <c r="H7" s="277"/>
      <c r="I7" s="277"/>
      <c r="J7" s="277"/>
      <c r="K7" s="277"/>
      <c r="L7" s="277"/>
      <c r="M7" s="277"/>
      <c r="N7" s="291">
        <f>SUM(B7:M7)</f>
        <v>84575.595255513297</v>
      </c>
    </row>
    <row r="8" spans="1:14" s="177" customFormat="1" ht="12" x14ac:dyDescent="0.2">
      <c r="A8" s="273" t="s">
        <v>219</v>
      </c>
      <c r="B8" s="275">
        <f t="shared" ref="B8:G8" si="0">+B7-B6</f>
        <v>-1750.013736242814</v>
      </c>
      <c r="C8" s="275">
        <f t="shared" si="0"/>
        <v>-990.68263381790166</v>
      </c>
      <c r="D8" s="275">
        <f t="shared" si="0"/>
        <v>234.63434731209964</v>
      </c>
      <c r="E8" s="275">
        <f t="shared" si="0"/>
        <v>-671.09614603842601</v>
      </c>
      <c r="F8" s="275">
        <f t="shared" si="0"/>
        <v>-1131.6845227787671</v>
      </c>
      <c r="G8" s="275">
        <f t="shared" si="0"/>
        <v>454.63944630207516</v>
      </c>
      <c r="H8" s="275"/>
      <c r="I8" s="275"/>
      <c r="J8" s="275"/>
      <c r="K8" s="275"/>
      <c r="L8" s="275"/>
      <c r="M8" s="275"/>
      <c r="N8" s="275"/>
    </row>
    <row r="9" spans="1:14" s="177" customFormat="1" ht="12" x14ac:dyDescent="0.2">
      <c r="A9" s="279" t="s">
        <v>219</v>
      </c>
      <c r="B9" s="280">
        <f t="shared" ref="B9:G9" si="1">+(B7-B6)/B6</f>
        <v>-7.9423682031861995E-2</v>
      </c>
      <c r="C9" s="280">
        <f t="shared" si="1"/>
        <v>-5.6330868418290506E-2</v>
      </c>
      <c r="D9" s="280">
        <f t="shared" si="1"/>
        <v>1.4557719101466724E-2</v>
      </c>
      <c r="E9" s="280">
        <f t="shared" si="1"/>
        <v>-5.2950650905717281E-2</v>
      </c>
      <c r="F9" s="280">
        <f t="shared" si="1"/>
        <v>-9.4906620905365419E-2</v>
      </c>
      <c r="G9" s="280">
        <f t="shared" si="1"/>
        <v>5.617451268300002E-2</v>
      </c>
      <c r="H9" s="280"/>
      <c r="I9" s="280"/>
      <c r="J9" s="280"/>
      <c r="K9" s="280"/>
      <c r="L9" s="280"/>
      <c r="M9" s="280"/>
      <c r="N9" s="280"/>
    </row>
    <row r="10" spans="1:14" s="177" customFormat="1" ht="12" x14ac:dyDescent="0.2">
      <c r="A10" s="273" t="s">
        <v>220</v>
      </c>
      <c r="B10" s="274">
        <v>16478.585341766986</v>
      </c>
      <c r="C10" s="274">
        <v>11654.297915777555</v>
      </c>
      <c r="D10" s="274">
        <v>9382.4970383481668</v>
      </c>
      <c r="E10" s="274">
        <v>7848.0876669973004</v>
      </c>
      <c r="F10" s="275">
        <v>5063.304654542354</v>
      </c>
      <c r="G10" s="275">
        <v>3195.7152084279996</v>
      </c>
      <c r="H10" s="275">
        <v>3008.9855368119997</v>
      </c>
      <c r="I10" s="275">
        <v>3098.8329124330003</v>
      </c>
      <c r="J10" s="275">
        <v>4790.1606571532038</v>
      </c>
      <c r="K10" s="275">
        <v>7070.3964402386573</v>
      </c>
      <c r="L10" s="275">
        <v>10313.596333714657</v>
      </c>
      <c r="M10" s="275">
        <v>12431.351279674658</v>
      </c>
      <c r="N10" s="275">
        <f>SUM(B10:M10)</f>
        <v>94335.81098588655</v>
      </c>
    </row>
    <row r="11" spans="1:14" s="177" customFormat="1" ht="12" x14ac:dyDescent="0.2">
      <c r="A11" s="276" t="s">
        <v>221</v>
      </c>
      <c r="B11" s="277">
        <v>12399.469117099547</v>
      </c>
      <c r="C11" s="277">
        <v>13089.190347299895</v>
      </c>
      <c r="D11" s="277">
        <v>12577.75628240689</v>
      </c>
      <c r="E11" s="277">
        <v>5469.9709170000006</v>
      </c>
      <c r="F11" s="277">
        <v>3745.643223</v>
      </c>
      <c r="G11" s="277">
        <v>3167.6023240000009</v>
      </c>
      <c r="H11" s="277">
        <v>3045.9114672031033</v>
      </c>
      <c r="I11" s="277">
        <v>3001.409038881693</v>
      </c>
      <c r="J11" s="277">
        <v>3663.4899428348285</v>
      </c>
      <c r="K11" s="277">
        <v>6799.0420395803776</v>
      </c>
      <c r="L11" s="277">
        <v>9836.4189610698304</v>
      </c>
      <c r="M11" s="277">
        <v>12266.301231070929</v>
      </c>
      <c r="N11" s="278">
        <f>SUM(B11:M11)</f>
        <v>89062.20489144708</v>
      </c>
    </row>
    <row r="12" spans="1:14" s="177" customFormat="1" ht="12" x14ac:dyDescent="0.2">
      <c r="A12" s="276" t="s">
        <v>222</v>
      </c>
      <c r="B12" s="277">
        <v>14025.466891588281</v>
      </c>
      <c r="C12" s="277">
        <v>10928.105871725391</v>
      </c>
      <c r="D12" s="277">
        <v>9381.9364501306627</v>
      </c>
      <c r="E12" s="277">
        <v>6649.3846141367931</v>
      </c>
      <c r="F12" s="277">
        <v>6013.3056877347135</v>
      </c>
      <c r="G12" s="277">
        <v>3089.8592160865105</v>
      </c>
      <c r="H12" s="277">
        <v>2989.0287317909433</v>
      </c>
      <c r="I12" s="277">
        <v>2988.3437358818946</v>
      </c>
      <c r="J12" s="277">
        <v>4033.7719984123828</v>
      </c>
      <c r="K12" s="277">
        <v>6841.0531738455757</v>
      </c>
      <c r="L12" s="277">
        <v>9176.2894109238568</v>
      </c>
      <c r="M12" s="277">
        <v>11426.946451056432</v>
      </c>
      <c r="N12" s="278">
        <f>SUM(B12:M12)</f>
        <v>87543.492233313431</v>
      </c>
    </row>
    <row r="13" spans="1:14" s="177" customFormat="1" ht="12" x14ac:dyDescent="0.2">
      <c r="A13" s="276" t="s">
        <v>227</v>
      </c>
      <c r="B13" s="277">
        <f>+'3'!B14</f>
        <v>12726.238844818246</v>
      </c>
      <c r="C13" s="277">
        <f>+'3'!C14</f>
        <v>10162.229506462669</v>
      </c>
      <c r="D13" s="277">
        <f>+'3'!D14</f>
        <v>9746.8779341230165</v>
      </c>
      <c r="E13" s="277">
        <f>+'3'!E14</f>
        <v>6294.9454360037398</v>
      </c>
      <c r="F13" s="277">
        <f>+'3'!F14</f>
        <v>5201.018818984553</v>
      </c>
      <c r="G13" s="277">
        <f>+'3'!G14</f>
        <v>3209.1811291425579</v>
      </c>
      <c r="H13" s="277"/>
      <c r="I13" s="277"/>
      <c r="J13" s="277"/>
      <c r="K13" s="277"/>
      <c r="L13" s="277"/>
      <c r="M13" s="277"/>
      <c r="N13" s="291">
        <f>SUM(B13:M13)</f>
        <v>47340.491669534778</v>
      </c>
    </row>
    <row r="14" spans="1:14" s="177" customFormat="1" ht="12" x14ac:dyDescent="0.2">
      <c r="A14" s="273" t="s">
        <v>223</v>
      </c>
      <c r="B14" s="275">
        <f t="shared" ref="B14:G14" si="2">+B13-B12</f>
        <v>-1299.2280467700348</v>
      </c>
      <c r="C14" s="275">
        <f t="shared" si="2"/>
        <v>-765.87636526272217</v>
      </c>
      <c r="D14" s="275">
        <f t="shared" si="2"/>
        <v>364.94148399235382</v>
      </c>
      <c r="E14" s="275">
        <f t="shared" si="2"/>
        <v>-354.43917813305325</v>
      </c>
      <c r="F14" s="275">
        <f t="shared" si="2"/>
        <v>-812.28686875016047</v>
      </c>
      <c r="G14" s="275">
        <f t="shared" si="2"/>
        <v>119.32191305604738</v>
      </c>
      <c r="H14" s="275"/>
      <c r="I14" s="275"/>
      <c r="J14" s="275"/>
      <c r="K14" s="275"/>
      <c r="L14" s="275"/>
      <c r="M14" s="275"/>
      <c r="N14" s="275"/>
    </row>
    <row r="15" spans="1:14" s="177" customFormat="1" ht="12" x14ac:dyDescent="0.2">
      <c r="A15" s="279" t="s">
        <v>223</v>
      </c>
      <c r="B15" s="280">
        <f t="shared" ref="B15:G15" si="3">+(B13-B12)/B12</f>
        <v>-9.2633497110120575E-2</v>
      </c>
      <c r="C15" s="280">
        <f t="shared" si="3"/>
        <v>-7.0083175826864616E-2</v>
      </c>
      <c r="D15" s="280">
        <f t="shared" si="3"/>
        <v>3.8898311231608404E-2</v>
      </c>
      <c r="E15" s="280">
        <f t="shared" si="3"/>
        <v>-5.3304057247569168E-2</v>
      </c>
      <c r="F15" s="280">
        <f t="shared" si="3"/>
        <v>-0.13508158589159616</v>
      </c>
      <c r="G15" s="280">
        <f t="shared" si="3"/>
        <v>3.8617265289897458E-2</v>
      </c>
      <c r="H15" s="280"/>
      <c r="I15" s="280"/>
      <c r="J15" s="280"/>
      <c r="K15" s="280"/>
      <c r="L15" s="280"/>
      <c r="M15" s="280"/>
      <c r="N15" s="280"/>
    </row>
    <row r="16" spans="1:14" s="177" customFormat="1" ht="12" x14ac:dyDescent="0.2">
      <c r="N16" s="4" t="s">
        <v>78</v>
      </c>
    </row>
    <row r="17" s="177" customFormat="1" ht="12" x14ac:dyDescent="0.2"/>
    <row r="18" s="177" customFormat="1" ht="12" x14ac:dyDescent="0.2"/>
    <row r="19" s="177" customFormat="1" ht="12" x14ac:dyDescent="0.2"/>
    <row r="20" s="177" customFormat="1" ht="12" x14ac:dyDescent="0.2"/>
    <row r="21" s="177" customFormat="1" ht="12" x14ac:dyDescent="0.2"/>
    <row r="22" s="177" customFormat="1" ht="12" x14ac:dyDescent="0.2"/>
    <row r="23" s="177" customFormat="1" ht="12" x14ac:dyDescent="0.2"/>
    <row r="24" s="177" customFormat="1" ht="12" x14ac:dyDescent="0.2"/>
    <row r="25" s="177" customFormat="1" ht="12" x14ac:dyDescent="0.2"/>
    <row r="26" s="177" customFormat="1" ht="12" x14ac:dyDescent="0.2"/>
    <row r="27" s="177" customFormat="1" ht="12" x14ac:dyDescent="0.2"/>
    <row r="28" s="177" customFormat="1" ht="12" x14ac:dyDescent="0.2"/>
    <row r="29" s="177" customFormat="1" ht="12" x14ac:dyDescent="0.2"/>
    <row r="30" s="177" customFormat="1" ht="12" x14ac:dyDescent="0.2"/>
    <row r="31" s="177" customFormat="1" ht="12" x14ac:dyDescent="0.2"/>
    <row r="32" s="177" customFormat="1" ht="12" x14ac:dyDescent="0.2"/>
    <row r="33" s="177" customFormat="1" ht="12" x14ac:dyDescent="0.2"/>
    <row r="34" s="177" customFormat="1" ht="12" x14ac:dyDescent="0.2"/>
    <row r="35" s="177" customFormat="1" ht="12" x14ac:dyDescent="0.2"/>
    <row r="36" s="177" customFormat="1" ht="12" x14ac:dyDescent="0.2"/>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zoomScaleNormal="100" workbookViewId="0"/>
  </sheetViews>
  <sheetFormatPr defaultRowHeight="12" x14ac:dyDescent="0.2"/>
  <cols>
    <col min="1" max="1" width="30.85546875" style="70" customWidth="1"/>
    <col min="2" max="3" width="9.140625" style="70" customWidth="1"/>
    <col min="4" max="4" width="9.5703125" style="70" customWidth="1"/>
    <col min="5" max="5" width="9.140625" style="70" customWidth="1"/>
    <col min="6" max="6" width="8.28515625" style="70" customWidth="1"/>
    <col min="7" max="7" width="30.85546875" style="70" customWidth="1"/>
    <col min="8" max="9" width="9.140625" style="70" customWidth="1"/>
    <col min="10" max="10" width="9.5703125" style="70" customWidth="1"/>
    <col min="11" max="11" width="9.140625" style="70" customWidth="1"/>
    <col min="12" max="14" width="8.5703125" style="70" customWidth="1"/>
    <col min="15" max="15" width="10.42578125" style="70" customWidth="1"/>
    <col min="16" max="16" width="8.42578125" style="70" customWidth="1"/>
    <col min="17" max="17" width="11.42578125" style="70" bestFit="1" customWidth="1"/>
    <col min="18" max="16384" width="9.140625" style="70"/>
  </cols>
  <sheetData>
    <row r="1" spans="1:18" ht="15.75" x14ac:dyDescent="0.25">
      <c r="A1" s="166" t="s">
        <v>215</v>
      </c>
      <c r="B1" s="107"/>
      <c r="C1" s="107"/>
      <c r="D1" s="107"/>
      <c r="E1" s="107"/>
      <c r="F1" s="107"/>
      <c r="G1" s="107"/>
      <c r="H1" s="107"/>
      <c r="I1" s="346"/>
      <c r="J1" s="107"/>
      <c r="K1" s="269" t="str">
        <f>Titulní!A35</f>
        <v>II. čtvrtletí 2020</v>
      </c>
      <c r="L1" s="345"/>
      <c r="M1" s="345"/>
    </row>
    <row r="2" spans="1:18" ht="6" customHeight="1" x14ac:dyDescent="0.2">
      <c r="A2" s="107"/>
      <c r="B2" s="107"/>
      <c r="C2" s="107"/>
      <c r="D2" s="107"/>
      <c r="E2" s="107"/>
      <c r="F2" s="107"/>
      <c r="G2" s="107"/>
      <c r="H2" s="107"/>
      <c r="I2" s="107"/>
      <c r="J2" s="107"/>
      <c r="K2" s="107"/>
      <c r="L2" s="107"/>
      <c r="M2" s="107"/>
      <c r="N2" s="107"/>
      <c r="O2" s="107"/>
    </row>
    <row r="3" spans="1:18" ht="24" x14ac:dyDescent="0.2">
      <c r="A3" s="264"/>
      <c r="B3" s="349" t="s">
        <v>281</v>
      </c>
      <c r="C3" s="349" t="s">
        <v>190</v>
      </c>
      <c r="D3" s="349" t="s">
        <v>225</v>
      </c>
      <c r="E3" s="349" t="s">
        <v>176</v>
      </c>
      <c r="F3" s="109"/>
      <c r="G3" s="264"/>
      <c r="H3" s="349" t="s">
        <v>281</v>
      </c>
      <c r="I3" s="349" t="s">
        <v>190</v>
      </c>
      <c r="J3" s="349" t="s">
        <v>225</v>
      </c>
      <c r="K3" s="349" t="s">
        <v>176</v>
      </c>
    </row>
    <row r="4" spans="1:18" s="328" customFormat="1" x14ac:dyDescent="0.2">
      <c r="A4" s="224" t="s">
        <v>63</v>
      </c>
      <c r="B4" s="212">
        <f>SUM(B5:B20)</f>
        <v>31343.380835891243</v>
      </c>
      <c r="C4" s="212">
        <f>SUM(C5:C20)</f>
        <v>32691.522058406361</v>
      </c>
      <c r="D4" s="212">
        <f t="shared" ref="D4:D20" si="0">+B4-C4</f>
        <v>-1348.141222515118</v>
      </c>
      <c r="E4" s="265">
        <f t="shared" ref="E4:E17" si="1">+B4/C4-1</f>
        <v>-4.1238251926800529E-2</v>
      </c>
      <c r="G4" s="224" t="s">
        <v>125</v>
      </c>
      <c r="H4" s="212">
        <f>SUM(H5:H20)</f>
        <v>14705.145384130847</v>
      </c>
      <c r="I4" s="212">
        <f>SUM(I5:I20)</f>
        <v>15752.549517958016</v>
      </c>
      <c r="J4" s="212">
        <f t="shared" ref="J4:J20" si="2">+H4-I4</f>
        <v>-1047.4041338271691</v>
      </c>
      <c r="K4" s="265">
        <f t="shared" ref="K4:K17" si="3">+H4/I4-1</f>
        <v>-6.6491086578278735E-2</v>
      </c>
    </row>
    <row r="5" spans="1:18" x14ac:dyDescent="0.2">
      <c r="A5" s="169" t="s">
        <v>41</v>
      </c>
      <c r="B5" s="156">
        <f>+'4.1'!E8+'4.1'!F8+'4.1'!G8</f>
        <v>5168.0072409999993</v>
      </c>
      <c r="C5" s="156">
        <v>4620.4475720000009</v>
      </c>
      <c r="D5" s="156">
        <f t="shared" si="0"/>
        <v>547.55966899999839</v>
      </c>
      <c r="E5" s="266">
        <f t="shared" si="1"/>
        <v>0.11850792817523148</v>
      </c>
      <c r="G5" s="169" t="s">
        <v>41</v>
      </c>
      <c r="H5" s="156">
        <f>+'5.1'!E8+'5.1'!F8+'5.1'!G8</f>
        <v>1529.3295850000002</v>
      </c>
      <c r="I5" s="156">
        <v>1303.5688239999997</v>
      </c>
      <c r="J5" s="156">
        <f t="shared" si="2"/>
        <v>225.76076100000046</v>
      </c>
      <c r="K5" s="266">
        <f t="shared" si="3"/>
        <v>0.17318668323721775</v>
      </c>
      <c r="O5" s="343"/>
      <c r="P5" s="343"/>
      <c r="Q5" s="343"/>
      <c r="R5" s="343"/>
    </row>
    <row r="6" spans="1:18" x14ac:dyDescent="0.2">
      <c r="A6" s="233" t="s">
        <v>40</v>
      </c>
      <c r="B6" s="156">
        <f>+'4.1'!E9+'4.1'!F9+'4.1'!G9</f>
        <v>961.71930899999938</v>
      </c>
      <c r="C6" s="160">
        <v>945.8234359999999</v>
      </c>
      <c r="D6" s="160">
        <f t="shared" si="0"/>
        <v>15.895872999999483</v>
      </c>
      <c r="E6" s="267">
        <f t="shared" si="1"/>
        <v>1.6806385203590457E-2</v>
      </c>
      <c r="G6" s="233" t="s">
        <v>40</v>
      </c>
      <c r="H6" s="160">
        <f>+'5.1'!E9+'5.1'!F9+'5.1'!G9</f>
        <v>117.87191100000001</v>
      </c>
      <c r="I6" s="160">
        <v>114.32282800000002</v>
      </c>
      <c r="J6" s="160">
        <f t="shared" si="2"/>
        <v>3.549082999999996</v>
      </c>
      <c r="K6" s="267">
        <f t="shared" si="3"/>
        <v>3.1044394738030778E-2</v>
      </c>
      <c r="R6" s="343"/>
    </row>
    <row r="7" spans="1:18" x14ac:dyDescent="0.2">
      <c r="A7" s="233" t="s">
        <v>39</v>
      </c>
      <c r="B7" s="160">
        <f>+'4.1'!E10+'4.1'!F10+'4.1'!G10</f>
        <v>2432.3810109999999</v>
      </c>
      <c r="C7" s="160">
        <v>2479.2916270000005</v>
      </c>
      <c r="D7" s="160">
        <f t="shared" si="0"/>
        <v>-46.910616000000573</v>
      </c>
      <c r="E7" s="267">
        <f t="shared" si="1"/>
        <v>-1.8920975446830912E-2</v>
      </c>
      <c r="G7" s="233" t="s">
        <v>39</v>
      </c>
      <c r="H7" s="160">
        <f>+'5.1'!E10+'5.1'!F10+'5.1'!G10</f>
        <v>1488.6638249999999</v>
      </c>
      <c r="I7" s="160">
        <v>1467.163055</v>
      </c>
      <c r="J7" s="160">
        <f t="shared" si="2"/>
        <v>21.500769999999875</v>
      </c>
      <c r="K7" s="267">
        <f t="shared" si="3"/>
        <v>1.4654656090695939E-2</v>
      </c>
      <c r="O7" s="343"/>
      <c r="P7" s="343"/>
      <c r="Q7" s="343"/>
      <c r="R7" s="343"/>
    </row>
    <row r="8" spans="1:18" x14ac:dyDescent="0.2">
      <c r="A8" s="233" t="s">
        <v>64</v>
      </c>
      <c r="B8" s="160">
        <f>+'4.1'!E11+'4.1'!F11+'4.1'!G11</f>
        <v>2.7857539999999998</v>
      </c>
      <c r="C8" s="160">
        <v>4.3233239999999995</v>
      </c>
      <c r="D8" s="160">
        <f t="shared" si="0"/>
        <v>-1.5375699999999997</v>
      </c>
      <c r="E8" s="267">
        <f t="shared" si="1"/>
        <v>-0.3556453321564611</v>
      </c>
      <c r="G8" s="233" t="s">
        <v>64</v>
      </c>
      <c r="H8" s="160">
        <f>+'5.1'!E11+'5.1'!F11+'5.1'!G11</f>
        <v>1.523622</v>
      </c>
      <c r="I8" s="160">
        <v>3.2838050000000001</v>
      </c>
      <c r="J8" s="160">
        <f t="shared" si="2"/>
        <v>-1.7601830000000001</v>
      </c>
      <c r="K8" s="267">
        <f t="shared" si="3"/>
        <v>-0.53601934341411872</v>
      </c>
      <c r="R8" s="343"/>
    </row>
    <row r="9" spans="1:18" x14ac:dyDescent="0.2">
      <c r="A9" s="233" t="s">
        <v>65</v>
      </c>
      <c r="B9" s="160">
        <f>+'4.1'!E12+'4.1'!F12+'4.1'!G12</f>
        <v>3.21461</v>
      </c>
      <c r="C9" s="160">
        <v>15.2646</v>
      </c>
      <c r="D9" s="160">
        <f t="shared" si="0"/>
        <v>-12.049989999999999</v>
      </c>
      <c r="E9" s="267">
        <f t="shared" si="1"/>
        <v>-0.78940751804829468</v>
      </c>
      <c r="G9" s="233" t="s">
        <v>65</v>
      </c>
      <c r="H9" s="160">
        <f>+'5.1'!E12+'5.1'!F12+'5.1'!G12</f>
        <v>3.0366099999999996</v>
      </c>
      <c r="I9" s="160">
        <v>14.782599999999999</v>
      </c>
      <c r="J9" s="160">
        <f t="shared" si="2"/>
        <v>-11.745989999999999</v>
      </c>
      <c r="K9" s="267">
        <f t="shared" si="3"/>
        <v>-0.79458214387184933</v>
      </c>
      <c r="R9" s="343"/>
    </row>
    <row r="10" spans="1:18" x14ac:dyDescent="0.2">
      <c r="A10" s="233" t="s">
        <v>66</v>
      </c>
      <c r="B10" s="160">
        <f>+'4.1'!E13+'4.1'!F13+'4.1'!G13</f>
        <v>0.191639</v>
      </c>
      <c r="C10" s="160">
        <v>0.182313</v>
      </c>
      <c r="D10" s="160">
        <f t="shared" si="0"/>
        <v>9.326000000000001E-3</v>
      </c>
      <c r="E10" s="267">
        <f t="shared" si="1"/>
        <v>5.1153784974192762E-2</v>
      </c>
      <c r="G10" s="233" t="s">
        <v>66</v>
      </c>
      <c r="H10" s="160">
        <f>+'5.1'!E13+'5.1'!F13+'5.1'!G13</f>
        <v>0.191639</v>
      </c>
      <c r="I10" s="160">
        <v>0.182313</v>
      </c>
      <c r="J10" s="160">
        <f t="shared" si="2"/>
        <v>9.326000000000001E-3</v>
      </c>
      <c r="K10" s="267">
        <f t="shared" si="3"/>
        <v>5.1153784974192762E-2</v>
      </c>
      <c r="R10" s="343"/>
    </row>
    <row r="11" spans="1:18" x14ac:dyDescent="0.2">
      <c r="A11" s="233" t="s">
        <v>38</v>
      </c>
      <c r="B11" s="160">
        <f>+'4.1'!E14+'4.1'!F14+'4.1'!G14</f>
        <v>12385.095100999999</v>
      </c>
      <c r="C11" s="160">
        <v>13126.215506999997</v>
      </c>
      <c r="D11" s="160">
        <f t="shared" si="0"/>
        <v>-741.12040599999818</v>
      </c>
      <c r="E11" s="267">
        <f t="shared" si="1"/>
        <v>-5.6461087783053032E-2</v>
      </c>
      <c r="G11" s="233" t="s">
        <v>38</v>
      </c>
      <c r="H11" s="160">
        <f>+'5.1'!E14+'5.1'!F14+'5.1'!G14</f>
        <v>6139.6439820000014</v>
      </c>
      <c r="I11" s="160">
        <v>7010.2299539999995</v>
      </c>
      <c r="J11" s="160">
        <f t="shared" si="2"/>
        <v>-870.58597199999804</v>
      </c>
      <c r="K11" s="267">
        <f t="shared" si="3"/>
        <v>-0.12418793359314073</v>
      </c>
      <c r="O11" s="343"/>
      <c r="P11" s="343"/>
      <c r="Q11" s="343"/>
      <c r="R11" s="343"/>
    </row>
    <row r="12" spans="1:18" x14ac:dyDescent="0.2">
      <c r="A12" s="233" t="s">
        <v>76</v>
      </c>
      <c r="B12" s="160">
        <f>+'4.1'!E15+'4.1'!F15+'4.1'!G15</f>
        <v>102.124</v>
      </c>
      <c r="C12" s="160">
        <v>150.63499999999999</v>
      </c>
      <c r="D12" s="160">
        <f t="shared" si="0"/>
        <v>-48.510999999999996</v>
      </c>
      <c r="E12" s="267">
        <f t="shared" si="1"/>
        <v>-0.3220433498190991</v>
      </c>
      <c r="G12" s="233" t="s">
        <v>76</v>
      </c>
      <c r="H12" s="160">
        <f>+'5.1'!E15+'5.1'!F15+'5.1'!G15</f>
        <v>16.33802</v>
      </c>
      <c r="I12" s="160">
        <v>39.502920000000003</v>
      </c>
      <c r="J12" s="160">
        <f t="shared" si="2"/>
        <v>-23.164900000000003</v>
      </c>
      <c r="K12" s="267">
        <f t="shared" si="3"/>
        <v>-0.58640981476812348</v>
      </c>
      <c r="R12" s="343"/>
    </row>
    <row r="13" spans="1:18" x14ac:dyDescent="0.2">
      <c r="A13" s="233" t="s">
        <v>37</v>
      </c>
      <c r="B13" s="160">
        <f>+'4.1'!E16+'4.1'!F16+'4.1'!G16</f>
        <v>2.3719999999999998E-2</v>
      </c>
      <c r="C13" s="160">
        <v>4.1738999999999998E-2</v>
      </c>
      <c r="D13" s="160">
        <f t="shared" si="0"/>
        <v>-1.8019E-2</v>
      </c>
      <c r="E13" s="267">
        <f t="shared" si="1"/>
        <v>-0.43170655741632524</v>
      </c>
      <c r="G13" s="233" t="s">
        <v>37</v>
      </c>
      <c r="H13" s="160">
        <f>+'5.1'!E16+'5.1'!F16+'5.1'!G16</f>
        <v>2.3719999999999998E-2</v>
      </c>
      <c r="I13" s="160">
        <v>4.1738999999999998E-2</v>
      </c>
      <c r="J13" s="160">
        <f t="shared" si="2"/>
        <v>-1.8019E-2</v>
      </c>
      <c r="K13" s="267">
        <f t="shared" si="3"/>
        <v>-0.43170655741632524</v>
      </c>
      <c r="R13" s="343"/>
    </row>
    <row r="14" spans="1:18" x14ac:dyDescent="0.2">
      <c r="A14" s="233" t="s">
        <v>36</v>
      </c>
      <c r="B14" s="160">
        <f>+'4.1'!E17+'4.1'!F17+'4.1'!G17</f>
        <v>1629.143493</v>
      </c>
      <c r="C14" s="160">
        <v>2069.4464870000002</v>
      </c>
      <c r="D14" s="160">
        <f t="shared" si="0"/>
        <v>-440.30299400000013</v>
      </c>
      <c r="E14" s="267">
        <f t="shared" si="1"/>
        <v>-0.21276365287332999</v>
      </c>
      <c r="G14" s="233" t="s">
        <v>36</v>
      </c>
      <c r="H14" s="160">
        <f>+'5.1'!E17+'5.1'!F17+'5.1'!G17</f>
        <v>236.07368100000002</v>
      </c>
      <c r="I14" s="160">
        <v>269.50519399999996</v>
      </c>
      <c r="J14" s="160">
        <f t="shared" si="2"/>
        <v>-33.431512999999939</v>
      </c>
      <c r="K14" s="267">
        <f t="shared" si="3"/>
        <v>-0.12404775026339543</v>
      </c>
      <c r="R14" s="343"/>
    </row>
    <row r="15" spans="1:18" x14ac:dyDescent="0.2">
      <c r="A15" s="233" t="s">
        <v>35</v>
      </c>
      <c r="B15" s="160">
        <f>+'4.1'!E18+'4.1'!F18+'4.1'!G18</f>
        <v>120.946597</v>
      </c>
      <c r="C15" s="160">
        <v>123.35128</v>
      </c>
      <c r="D15" s="160">
        <f t="shared" si="0"/>
        <v>-2.4046830000000057</v>
      </c>
      <c r="E15" s="267">
        <f t="shared" si="1"/>
        <v>-1.9494593003007377E-2</v>
      </c>
      <c r="G15" s="233" t="s">
        <v>35</v>
      </c>
      <c r="H15" s="160">
        <f>+'5.1'!E18+'5.1'!F18+'5.1'!G18</f>
        <v>20.829772999999996</v>
      </c>
      <c r="I15" s="160">
        <v>21.758593000000001</v>
      </c>
      <c r="J15" s="160">
        <f t="shared" si="2"/>
        <v>-0.92882000000000531</v>
      </c>
      <c r="K15" s="267">
        <f t="shared" si="3"/>
        <v>-4.2687502817852496E-2</v>
      </c>
      <c r="R15" s="343"/>
    </row>
    <row r="16" spans="1:18" x14ac:dyDescent="0.2">
      <c r="A16" s="233" t="s">
        <v>34</v>
      </c>
      <c r="B16" s="160">
        <f>+'4.1'!E19+'4.1'!F19+'4.1'!G19</f>
        <v>1173.8636314785822</v>
      </c>
      <c r="C16" s="160">
        <v>1088.5832389833972</v>
      </c>
      <c r="D16" s="160">
        <f t="shared" si="0"/>
        <v>85.280392495184969</v>
      </c>
      <c r="E16" s="267">
        <f t="shared" si="1"/>
        <v>7.8340717954491268E-2</v>
      </c>
      <c r="G16" s="233" t="s">
        <v>34</v>
      </c>
      <c r="H16" s="160">
        <f>+'5.1'!E19+'5.1'!F19+'5.1'!G19</f>
        <v>792.62471029792232</v>
      </c>
      <c r="I16" s="160">
        <v>694.24563013996499</v>
      </c>
      <c r="J16" s="160">
        <f t="shared" si="2"/>
        <v>98.379080157957333</v>
      </c>
      <c r="K16" s="267">
        <f t="shared" si="3"/>
        <v>0.14170644493379592</v>
      </c>
      <c r="R16" s="343"/>
    </row>
    <row r="17" spans="1:20" x14ac:dyDescent="0.2">
      <c r="A17" s="233" t="s">
        <v>33</v>
      </c>
      <c r="B17" s="160">
        <f>+'4.1'!E20+'4.1'!F20+'4.1'!G20</f>
        <v>1964.2689369999998</v>
      </c>
      <c r="C17" s="160">
        <v>2618.4829419999996</v>
      </c>
      <c r="D17" s="160">
        <f t="shared" si="0"/>
        <v>-654.21400499999982</v>
      </c>
      <c r="E17" s="267">
        <f t="shared" si="1"/>
        <v>-0.24984466941010908</v>
      </c>
      <c r="G17" s="233" t="s">
        <v>33</v>
      </c>
      <c r="H17" s="160">
        <f>+'5.1'!E20+'5.1'!F20+'5.1'!G20</f>
        <v>608.36180100000001</v>
      </c>
      <c r="I17" s="160">
        <v>892.43243300000006</v>
      </c>
      <c r="J17" s="160">
        <f t="shared" si="2"/>
        <v>-284.07063200000005</v>
      </c>
      <c r="K17" s="267">
        <f t="shared" si="3"/>
        <v>-0.31831052020943307</v>
      </c>
      <c r="Q17" s="343"/>
      <c r="R17" s="343"/>
    </row>
    <row r="18" spans="1:20" x14ac:dyDescent="0.2">
      <c r="A18" s="233" t="s">
        <v>3</v>
      </c>
      <c r="B18" s="160">
        <f>+'4.1'!E21+'4.1'!F21+'4.1'!G21</f>
        <v>0</v>
      </c>
      <c r="C18" s="160">
        <v>0</v>
      </c>
      <c r="D18" s="160">
        <f t="shared" si="0"/>
        <v>0</v>
      </c>
      <c r="E18" s="267">
        <v>0</v>
      </c>
      <c r="G18" s="233" t="s">
        <v>3</v>
      </c>
      <c r="H18" s="160">
        <f>+'5.1'!E21+'5.1'!F21+'5.1'!G21</f>
        <v>0</v>
      </c>
      <c r="I18" s="160">
        <v>0</v>
      </c>
      <c r="J18" s="160">
        <f t="shared" si="2"/>
        <v>0</v>
      </c>
      <c r="K18" s="267">
        <v>0</v>
      </c>
      <c r="R18" s="343"/>
    </row>
    <row r="19" spans="1:20" x14ac:dyDescent="0.2">
      <c r="A19" s="233" t="s">
        <v>32</v>
      </c>
      <c r="B19" s="160">
        <f>+'4.1'!E22+'4.1'!F22+'4.1'!G22</f>
        <v>24.654164000000002</v>
      </c>
      <c r="C19" s="160">
        <v>54.991049000000018</v>
      </c>
      <c r="D19" s="160">
        <f t="shared" si="0"/>
        <v>-30.336885000000017</v>
      </c>
      <c r="E19" s="267">
        <f>+B19/C19-1</f>
        <v>-0.55166950897772482</v>
      </c>
      <c r="G19" s="233" t="s">
        <v>32</v>
      </c>
      <c r="H19" s="160">
        <f>+'5.1'!E22+'5.1'!F22+'5.1'!G22</f>
        <v>16.099788</v>
      </c>
      <c r="I19" s="160">
        <v>33.938208000000003</v>
      </c>
      <c r="J19" s="160">
        <f t="shared" si="2"/>
        <v>-17.838420000000003</v>
      </c>
      <c r="K19" s="267">
        <f>+H19/I19-1</f>
        <v>-0.52561467004975637</v>
      </c>
      <c r="R19" s="343"/>
    </row>
    <row r="20" spans="1:20" x14ac:dyDescent="0.2">
      <c r="A20" s="169" t="s">
        <v>31</v>
      </c>
      <c r="B20" s="156">
        <f>+'4.1'!E23+'4.1'!F23+'4.1'!G23</f>
        <v>5374.9616284126623</v>
      </c>
      <c r="C20" s="156">
        <v>5394.4419434229676</v>
      </c>
      <c r="D20" s="156">
        <f t="shared" si="0"/>
        <v>-19.480315010305276</v>
      </c>
      <c r="E20" s="266">
        <f>+B20/C20-1</f>
        <v>-3.6111826236365774E-3</v>
      </c>
      <c r="G20" s="169" t="s">
        <v>31</v>
      </c>
      <c r="H20" s="156">
        <f>+'5.1'!E23+'5.1'!F23+'5.1'!G23</f>
        <v>3734.5327168329245</v>
      </c>
      <c r="I20" s="156">
        <v>3887.5914218180519</v>
      </c>
      <c r="J20" s="156">
        <f t="shared" si="2"/>
        <v>-153.05870498512741</v>
      </c>
      <c r="K20" s="266">
        <f>+H20/I20-1</f>
        <v>-3.9371088259462339E-2</v>
      </c>
      <c r="O20" s="343"/>
      <c r="P20" s="343"/>
      <c r="Q20" s="343"/>
      <c r="R20" s="343"/>
    </row>
    <row r="21" spans="1:20" s="71" customFormat="1" x14ac:dyDescent="0.2">
      <c r="A21" s="68"/>
      <c r="B21" s="5"/>
      <c r="C21" s="5"/>
      <c r="D21" s="5"/>
      <c r="E21" s="4" t="s">
        <v>78</v>
      </c>
      <c r="F21" s="5"/>
      <c r="G21" s="68"/>
      <c r="H21" s="5"/>
      <c r="I21" s="5"/>
      <c r="J21" s="70"/>
      <c r="K21" s="4" t="s">
        <v>78</v>
      </c>
      <c r="L21" s="70"/>
      <c r="M21" s="70"/>
      <c r="N21" s="70"/>
      <c r="O21" s="70"/>
      <c r="P21" s="70"/>
      <c r="Q21" s="70"/>
      <c r="R21" s="70"/>
      <c r="S21" s="70"/>
      <c r="T21" s="70"/>
    </row>
    <row r="22" spans="1:20" s="71" customFormat="1" x14ac:dyDescent="0.2">
      <c r="A22" s="68"/>
      <c r="B22" s="5"/>
      <c r="C22" s="5"/>
      <c r="D22" s="5"/>
      <c r="E22" s="5"/>
      <c r="F22" s="5"/>
      <c r="G22" s="68"/>
      <c r="H22" s="5"/>
      <c r="I22" s="5"/>
      <c r="J22" s="70"/>
      <c r="K22" s="70"/>
      <c r="L22" s="70"/>
      <c r="M22" s="70"/>
      <c r="N22" s="70"/>
      <c r="O22" s="70"/>
      <c r="P22" s="70"/>
      <c r="Q22" s="70"/>
      <c r="R22" s="70"/>
      <c r="S22" s="70"/>
      <c r="T22" s="70"/>
    </row>
    <row r="23" spans="1:20" ht="24" x14ac:dyDescent="0.2">
      <c r="A23" s="264"/>
      <c r="B23" s="349" t="s">
        <v>281</v>
      </c>
      <c r="C23" s="349" t="s">
        <v>190</v>
      </c>
      <c r="D23" s="349" t="s">
        <v>225</v>
      </c>
      <c r="E23" s="349" t="s">
        <v>176</v>
      </c>
      <c r="F23" s="109"/>
      <c r="G23" s="264"/>
      <c r="H23" s="349" t="s">
        <v>281</v>
      </c>
      <c r="I23" s="349" t="s">
        <v>190</v>
      </c>
      <c r="J23" s="349" t="s">
        <v>225</v>
      </c>
      <c r="K23" s="349" t="s">
        <v>176</v>
      </c>
      <c r="L23" s="72"/>
      <c r="M23" s="72"/>
      <c r="N23" s="72"/>
      <c r="O23" s="72"/>
    </row>
    <row r="24" spans="1:20" x14ac:dyDescent="0.2">
      <c r="A24" s="224" t="s">
        <v>63</v>
      </c>
      <c r="B24" s="212">
        <f>SUM(B25:B38)</f>
        <v>31343.380835891243</v>
      </c>
      <c r="C24" s="212">
        <f>SUM(C25:C38)</f>
        <v>32691.522058406361</v>
      </c>
      <c r="D24" s="212">
        <f t="shared" ref="D24:D38" si="4">+B24-C24</f>
        <v>-1348.141222515118</v>
      </c>
      <c r="E24" s="265">
        <f t="shared" ref="E24:E38" si="5">+B24/C24-1</f>
        <v>-4.1238251926800529E-2</v>
      </c>
      <c r="F24" s="328"/>
      <c r="G24" s="224" t="s">
        <v>125</v>
      </c>
      <c r="H24" s="212">
        <f>SUM(H25:H38)</f>
        <v>14705.145384130847</v>
      </c>
      <c r="I24" s="212">
        <f>SUM(I25:I38)</f>
        <v>15752.549517958018</v>
      </c>
      <c r="J24" s="212">
        <f t="shared" ref="J24:J38" si="6">+H24-I24</f>
        <v>-1047.4041338271709</v>
      </c>
      <c r="K24" s="265">
        <f t="shared" ref="K24:K38" si="7">+H24/I24-1</f>
        <v>-6.6491086578278846E-2</v>
      </c>
      <c r="L24" s="72"/>
      <c r="M24" s="72"/>
      <c r="N24" s="72"/>
      <c r="O24" s="72"/>
    </row>
    <row r="25" spans="1:20" x14ac:dyDescent="0.2">
      <c r="A25" s="169" t="s">
        <v>135</v>
      </c>
      <c r="B25" s="156">
        <f>+'4.2'!E7+'4.2'!F7+'4.2'!G7</f>
        <v>931.86978499999998</v>
      </c>
      <c r="C25" s="156">
        <v>1005.960032010976</v>
      </c>
      <c r="D25" s="156">
        <f t="shared" si="4"/>
        <v>-74.090247010975986</v>
      </c>
      <c r="E25" s="266">
        <f t="shared" si="5"/>
        <v>-7.3651283006607171E-2</v>
      </c>
      <c r="G25" s="169" t="s">
        <v>135</v>
      </c>
      <c r="H25" s="156">
        <f>+'5.2'!E7+'5.2'!F7+'5.2'!G7</f>
        <v>673.33204899999998</v>
      </c>
      <c r="I25" s="156">
        <v>725.00006600000006</v>
      </c>
      <c r="J25" s="156">
        <f t="shared" si="6"/>
        <v>-51.668017000000077</v>
      </c>
      <c r="K25" s="266">
        <f t="shared" si="7"/>
        <v>-7.1266223857143873E-2</v>
      </c>
      <c r="R25" s="343"/>
    </row>
    <row r="26" spans="1:20" x14ac:dyDescent="0.2">
      <c r="A26" s="233" t="s">
        <v>104</v>
      </c>
      <c r="B26" s="156">
        <f>+'4.2'!E8+'4.2'!F8+'4.2'!G8</f>
        <v>1362.1700719999999</v>
      </c>
      <c r="C26" s="160">
        <v>1405.2837809659477</v>
      </c>
      <c r="D26" s="160">
        <f t="shared" si="4"/>
        <v>-43.113708965947808</v>
      </c>
      <c r="E26" s="267">
        <f t="shared" si="5"/>
        <v>-3.0679717185886024E-2</v>
      </c>
      <c r="G26" s="233" t="s">
        <v>104</v>
      </c>
      <c r="H26" s="160">
        <f>+'5.2'!E8+'5.2'!F8+'5.2'!G8</f>
        <v>794.92499500000008</v>
      </c>
      <c r="I26" s="160">
        <v>890.18286648297385</v>
      </c>
      <c r="J26" s="160">
        <f t="shared" si="6"/>
        <v>-95.257871482973769</v>
      </c>
      <c r="K26" s="267">
        <f t="shared" si="7"/>
        <v>-0.10700932928458662</v>
      </c>
      <c r="R26" s="343"/>
    </row>
    <row r="27" spans="1:20" x14ac:dyDescent="0.2">
      <c r="A27" s="233" t="s">
        <v>105</v>
      </c>
      <c r="B27" s="156">
        <f>+'4.2'!E9+'4.2'!F9+'4.2'!G9</f>
        <v>1281.175221</v>
      </c>
      <c r="C27" s="160">
        <v>1331.5151044000002</v>
      </c>
      <c r="D27" s="160">
        <f t="shared" si="4"/>
        <v>-50.33988340000019</v>
      </c>
      <c r="E27" s="267">
        <f t="shared" si="5"/>
        <v>-3.7806468160707873E-2</v>
      </c>
      <c r="G27" s="233" t="s">
        <v>105</v>
      </c>
      <c r="H27" s="160">
        <f>+'5.2'!E9+'5.2'!F9+'5.2'!G9</f>
        <v>883.65234200000009</v>
      </c>
      <c r="I27" s="160">
        <v>917.64786959999992</v>
      </c>
      <c r="J27" s="160">
        <f t="shared" si="6"/>
        <v>-33.995527599999832</v>
      </c>
      <c r="K27" s="267">
        <f t="shared" si="7"/>
        <v>-3.7046375550153443E-2</v>
      </c>
      <c r="Q27" s="343"/>
      <c r="R27" s="343"/>
    </row>
    <row r="28" spans="1:20" x14ac:dyDescent="0.2">
      <c r="A28" s="233" t="s">
        <v>106</v>
      </c>
      <c r="B28" s="156">
        <f>+'4.2'!E10+'4.2'!F10+'4.2'!G10</f>
        <v>3818.7473360000004</v>
      </c>
      <c r="C28" s="160">
        <v>3720.058348</v>
      </c>
      <c r="D28" s="160">
        <f t="shared" si="4"/>
        <v>98.688988000000336</v>
      </c>
      <c r="E28" s="267">
        <f t="shared" si="5"/>
        <v>2.6528881745378596E-2</v>
      </c>
      <c r="G28" s="233" t="s">
        <v>106</v>
      </c>
      <c r="H28" s="160">
        <f>+'5.2'!E10+'5.2'!F10+'5.2'!G10</f>
        <v>552.35328400000003</v>
      </c>
      <c r="I28" s="160">
        <v>633.13839200000007</v>
      </c>
      <c r="J28" s="160">
        <f t="shared" si="6"/>
        <v>-80.785108000000037</v>
      </c>
      <c r="K28" s="267">
        <f t="shared" si="7"/>
        <v>-0.12759470760383151</v>
      </c>
      <c r="O28" s="343"/>
      <c r="P28" s="343"/>
      <c r="Q28" s="343"/>
      <c r="R28" s="343"/>
    </row>
    <row r="29" spans="1:20" x14ac:dyDescent="0.2">
      <c r="A29" s="233" t="s">
        <v>134</v>
      </c>
      <c r="B29" s="156">
        <f>+'4.2'!E11+'4.2'!F11+'4.2'!G11</f>
        <v>646.45824200000004</v>
      </c>
      <c r="C29" s="160">
        <v>653.75879540000028</v>
      </c>
      <c r="D29" s="160">
        <f t="shared" si="4"/>
        <v>-7.3005534000002399</v>
      </c>
      <c r="E29" s="267">
        <f t="shared" si="5"/>
        <v>-1.1167044254499769E-2</v>
      </c>
      <c r="G29" s="233" t="s">
        <v>134</v>
      </c>
      <c r="H29" s="160">
        <f>+'5.2'!E11+'5.2'!F11+'5.2'!G11</f>
        <v>228.51484200000004</v>
      </c>
      <c r="I29" s="160">
        <v>239.07489519999999</v>
      </c>
      <c r="J29" s="160">
        <f t="shared" si="6"/>
        <v>-10.560053199999942</v>
      </c>
      <c r="K29" s="267">
        <f t="shared" si="7"/>
        <v>-4.417048135131818E-2</v>
      </c>
      <c r="R29" s="343"/>
    </row>
    <row r="30" spans="1:20" x14ac:dyDescent="0.2">
      <c r="A30" s="233" t="s">
        <v>107</v>
      </c>
      <c r="B30" s="156">
        <f>+'4.2'!E12+'4.2'!F12+'4.2'!G12</f>
        <v>785.27016600000002</v>
      </c>
      <c r="C30" s="160">
        <v>808.93869299999983</v>
      </c>
      <c r="D30" s="160">
        <f t="shared" si="4"/>
        <v>-23.668526999999813</v>
      </c>
      <c r="E30" s="267">
        <f t="shared" si="5"/>
        <v>-2.9258740130507999E-2</v>
      </c>
      <c r="G30" s="233" t="s">
        <v>107</v>
      </c>
      <c r="H30" s="160">
        <f>+'5.2'!E12+'5.2'!F12+'5.2'!G12</f>
        <v>537.80408599999998</v>
      </c>
      <c r="I30" s="160">
        <v>553.24277000000006</v>
      </c>
      <c r="J30" s="160">
        <f t="shared" si="6"/>
        <v>-15.43868400000008</v>
      </c>
      <c r="K30" s="267">
        <f t="shared" si="7"/>
        <v>-2.7905803450445577E-2</v>
      </c>
      <c r="R30" s="343"/>
    </row>
    <row r="31" spans="1:20" x14ac:dyDescent="0.2">
      <c r="A31" s="233" t="s">
        <v>108</v>
      </c>
      <c r="B31" s="156">
        <f>+'4.2'!E13+'4.2'!F13+'4.2'!G13</f>
        <v>451.93088899999998</v>
      </c>
      <c r="C31" s="160">
        <v>481.36787499999997</v>
      </c>
      <c r="D31" s="160">
        <f t="shared" si="4"/>
        <v>-29.43698599999999</v>
      </c>
      <c r="E31" s="267">
        <f t="shared" si="5"/>
        <v>-6.1152784655602477E-2</v>
      </c>
      <c r="G31" s="233" t="s">
        <v>108</v>
      </c>
      <c r="H31" s="160">
        <f>+'5.2'!E13+'5.2'!F13+'5.2'!G13</f>
        <v>358.4962810173717</v>
      </c>
      <c r="I31" s="160">
        <v>388.14791978193853</v>
      </c>
      <c r="J31" s="160">
        <f t="shared" si="6"/>
        <v>-29.651638764566826</v>
      </c>
      <c r="K31" s="267">
        <f t="shared" si="7"/>
        <v>-7.6392625732027875E-2</v>
      </c>
      <c r="R31" s="343"/>
    </row>
    <row r="32" spans="1:20" x14ac:dyDescent="0.2">
      <c r="A32" s="233" t="s">
        <v>109</v>
      </c>
      <c r="B32" s="156">
        <f>+'4.2'!E14+'4.2'!F14+'4.2'!G14</f>
        <v>6245.7709380000006</v>
      </c>
      <c r="C32" s="160">
        <v>6316.7686240000012</v>
      </c>
      <c r="D32" s="160">
        <f t="shared" si="4"/>
        <v>-70.997686000000613</v>
      </c>
      <c r="E32" s="267">
        <f t="shared" si="5"/>
        <v>-1.1239557790711396E-2</v>
      </c>
      <c r="G32" s="233" t="s">
        <v>109</v>
      </c>
      <c r="H32" s="160">
        <f>+'5.2'!E14+'5.2'!F14+'5.2'!G14</f>
        <v>2618.4722570000008</v>
      </c>
      <c r="I32" s="160">
        <v>2684.9433053999996</v>
      </c>
      <c r="J32" s="160">
        <f t="shared" si="6"/>
        <v>-66.471048399998836</v>
      </c>
      <c r="K32" s="267">
        <f t="shared" si="7"/>
        <v>-2.4756965358006311E-2</v>
      </c>
      <c r="O32" s="343"/>
      <c r="P32" s="343"/>
      <c r="Q32" s="343"/>
      <c r="R32" s="343"/>
    </row>
    <row r="33" spans="1:18" x14ac:dyDescent="0.2">
      <c r="A33" s="233" t="s">
        <v>110</v>
      </c>
      <c r="B33" s="156">
        <f>+'4.2'!E15+'4.2'!F15+'4.2'!G15</f>
        <v>1138.0972339999998</v>
      </c>
      <c r="C33" s="160">
        <v>1194.8913309999998</v>
      </c>
      <c r="D33" s="160">
        <f t="shared" si="4"/>
        <v>-56.794096999999965</v>
      </c>
      <c r="E33" s="267">
        <f t="shared" si="5"/>
        <v>-4.7530763280765664E-2</v>
      </c>
      <c r="G33" s="233" t="s">
        <v>110</v>
      </c>
      <c r="H33" s="160">
        <f>+'5.2'!E15+'5.2'!F15+'5.2'!G15</f>
        <v>521.00164700000005</v>
      </c>
      <c r="I33" s="160">
        <v>548.53220899999997</v>
      </c>
      <c r="J33" s="160">
        <f t="shared" si="6"/>
        <v>-27.530561999999918</v>
      </c>
      <c r="K33" s="267">
        <f t="shared" si="7"/>
        <v>-5.0189508561747753E-2</v>
      </c>
      <c r="R33" s="343"/>
    </row>
    <row r="34" spans="1:18" x14ac:dyDescent="0.2">
      <c r="A34" s="233" t="s">
        <v>111</v>
      </c>
      <c r="B34" s="156">
        <f>+'4.2'!E16+'4.2'!F16+'4.2'!G16</f>
        <v>1162.5308689999997</v>
      </c>
      <c r="C34" s="160">
        <v>1228.1440243114503</v>
      </c>
      <c r="D34" s="160">
        <f t="shared" si="4"/>
        <v>-65.613155311450555</v>
      </c>
      <c r="E34" s="267">
        <f t="shared" si="5"/>
        <v>-5.3424642397487565E-2</v>
      </c>
      <c r="G34" s="233" t="s">
        <v>111</v>
      </c>
      <c r="H34" s="160">
        <f>+'5.2'!E16+'5.2'!F16+'5.2'!G16</f>
        <v>575.96309799999983</v>
      </c>
      <c r="I34" s="160">
        <v>596.84684600000003</v>
      </c>
      <c r="J34" s="160">
        <f t="shared" si="6"/>
        <v>-20.883748000000196</v>
      </c>
      <c r="K34" s="267">
        <f t="shared" si="7"/>
        <v>-3.4990128774174956E-2</v>
      </c>
      <c r="R34" s="343"/>
    </row>
    <row r="35" spans="1:18" x14ac:dyDescent="0.2">
      <c r="A35" s="233" t="s">
        <v>112</v>
      </c>
      <c r="B35" s="156">
        <f>+'4.2'!E17+'4.2'!F17+'4.2'!G17</f>
        <v>1010.43026</v>
      </c>
      <c r="C35" s="160">
        <v>1067.1144880000002</v>
      </c>
      <c r="D35" s="160">
        <f t="shared" si="4"/>
        <v>-56.684228000000189</v>
      </c>
      <c r="E35" s="267">
        <f t="shared" si="5"/>
        <v>-5.3119162599168268E-2</v>
      </c>
      <c r="G35" s="233" t="s">
        <v>112</v>
      </c>
      <c r="H35" s="160">
        <f>+'5.2'!E17+'5.2'!F17+'5.2'!G17</f>
        <v>658.913681</v>
      </c>
      <c r="I35" s="160">
        <v>719.37666899999999</v>
      </c>
      <c r="J35" s="160">
        <f t="shared" si="6"/>
        <v>-60.462987999999996</v>
      </c>
      <c r="K35" s="267">
        <f t="shared" si="7"/>
        <v>-8.404913671171621E-2</v>
      </c>
      <c r="R35" s="343"/>
    </row>
    <row r="36" spans="1:18" x14ac:dyDescent="0.2">
      <c r="A36" s="233" t="s">
        <v>113</v>
      </c>
      <c r="B36" s="156">
        <f>+'4.2'!E18+'4.2'!F18+'4.2'!G18</f>
        <v>4664.733510891243</v>
      </c>
      <c r="C36" s="160">
        <v>5279.6146053179891</v>
      </c>
      <c r="D36" s="160">
        <f t="shared" si="4"/>
        <v>-614.88109442674613</v>
      </c>
      <c r="E36" s="267">
        <f t="shared" si="5"/>
        <v>-0.11646325355024889</v>
      </c>
      <c r="G36" s="233" t="s">
        <v>113</v>
      </c>
      <c r="H36" s="160">
        <f>+'5.2'!E18+'5.2'!F18+'5.2'!G18</f>
        <v>3355.0912060000005</v>
      </c>
      <c r="I36" s="160">
        <v>3748.1132960000004</v>
      </c>
      <c r="J36" s="160">
        <f t="shared" si="6"/>
        <v>-393.02208999999993</v>
      </c>
      <c r="K36" s="267">
        <f t="shared" si="7"/>
        <v>-0.10485864726112593</v>
      </c>
      <c r="O36" s="343"/>
      <c r="P36" s="343"/>
      <c r="Q36" s="343"/>
      <c r="R36" s="343"/>
    </row>
    <row r="37" spans="1:18" x14ac:dyDescent="0.2">
      <c r="A37" s="233" t="s">
        <v>114</v>
      </c>
      <c r="B37" s="156">
        <f>+'4.2'!E19+'4.2'!F19+'4.2'!G19</f>
        <v>6340.2846049999998</v>
      </c>
      <c r="C37" s="160">
        <v>6591.3826360000003</v>
      </c>
      <c r="D37" s="160">
        <f t="shared" si="4"/>
        <v>-251.09803100000045</v>
      </c>
      <c r="E37" s="267">
        <f t="shared" si="5"/>
        <v>-3.8094895239214943E-2</v>
      </c>
      <c r="G37" s="233" t="s">
        <v>114</v>
      </c>
      <c r="H37" s="160">
        <f>+'5.2'!E19+'5.2'!F19+'5.2'!G19</f>
        <v>2290.4238519999994</v>
      </c>
      <c r="I37" s="160">
        <v>2350.3995089999999</v>
      </c>
      <c r="J37" s="160">
        <f t="shared" si="6"/>
        <v>-59.97565700000041</v>
      </c>
      <c r="K37" s="267">
        <f t="shared" si="7"/>
        <v>-2.5517218145402754E-2</v>
      </c>
      <c r="O37" s="343"/>
      <c r="P37" s="343"/>
      <c r="Q37" s="343"/>
      <c r="R37" s="343"/>
    </row>
    <row r="38" spans="1:18" x14ac:dyDescent="0.2">
      <c r="A38" s="169" t="s">
        <v>115</v>
      </c>
      <c r="B38" s="156">
        <f>+'4.2'!E20+'4.2'!F20+'4.2'!G20</f>
        <v>1503.9117080000001</v>
      </c>
      <c r="C38" s="156">
        <v>1606.7237209999998</v>
      </c>
      <c r="D38" s="156">
        <f t="shared" si="4"/>
        <v>-102.81201299999975</v>
      </c>
      <c r="E38" s="266">
        <f t="shared" si="5"/>
        <v>-6.398860716141741E-2</v>
      </c>
      <c r="G38" s="169" t="s">
        <v>115</v>
      </c>
      <c r="H38" s="156">
        <f>+'5.2'!E20+'5.2'!F20+'5.2'!G20</f>
        <v>656.20176411347393</v>
      </c>
      <c r="I38" s="156">
        <v>757.90290449310453</v>
      </c>
      <c r="J38" s="156">
        <f t="shared" si="6"/>
        <v>-101.7011403796306</v>
      </c>
      <c r="K38" s="266">
        <f t="shared" si="7"/>
        <v>-0.13418755856022169</v>
      </c>
      <c r="R38" s="343"/>
    </row>
    <row r="39" spans="1:18" x14ac:dyDescent="0.2">
      <c r="E39" s="4" t="s">
        <v>78</v>
      </c>
      <c r="K39" s="4" t="s">
        <v>78</v>
      </c>
    </row>
    <row r="40" spans="1:18" x14ac:dyDescent="0.2">
      <c r="I40" s="344"/>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zoomScaleNormal="100" workbookViewId="0"/>
  </sheetViews>
  <sheetFormatPr defaultRowHeight="12" x14ac:dyDescent="0.2"/>
  <cols>
    <col min="1" max="1" width="30.85546875" style="347" customWidth="1"/>
    <col min="2" max="3" width="9.140625" style="347" customWidth="1"/>
    <col min="4" max="4" width="9.5703125" style="347" customWidth="1"/>
    <col min="5" max="5" width="9.140625" style="347" customWidth="1"/>
    <col min="6" max="12" width="9.140625" style="347"/>
    <col min="13" max="13" width="12" style="347" customWidth="1"/>
    <col min="14" max="16384" width="9.140625" style="347"/>
  </cols>
  <sheetData>
    <row r="1" spans="1:13" ht="15.75" x14ac:dyDescent="0.25">
      <c r="A1" s="166" t="s">
        <v>296</v>
      </c>
      <c r="B1" s="107"/>
      <c r="C1" s="107"/>
      <c r="D1" s="107"/>
      <c r="M1" s="268" t="str">
        <f>Titulní!A35</f>
        <v>II. čtvrtletí 2020</v>
      </c>
    </row>
    <row r="2" spans="1:13" ht="6" customHeight="1" x14ac:dyDescent="0.2">
      <c r="A2" s="107"/>
      <c r="B2" s="107"/>
      <c r="C2" s="107"/>
      <c r="D2" s="107"/>
      <c r="E2" s="107"/>
    </row>
    <row r="3" spans="1:13" ht="24" x14ac:dyDescent="0.2">
      <c r="A3" s="338"/>
      <c r="B3" s="349" t="s">
        <v>281</v>
      </c>
      <c r="C3" s="349" t="s">
        <v>190</v>
      </c>
      <c r="D3" s="349" t="s">
        <v>225</v>
      </c>
      <c r="E3" s="349" t="s">
        <v>176</v>
      </c>
    </row>
    <row r="4" spans="1:13" x14ac:dyDescent="0.2">
      <c r="A4" s="224" t="s">
        <v>295</v>
      </c>
      <c r="B4" s="212">
        <f>SUM(B5:B20)</f>
        <v>19771.915576000003</v>
      </c>
      <c r="C4" s="212">
        <f>SUM(C5:C20)</f>
        <v>19649.665409805399</v>
      </c>
      <c r="D4" s="212">
        <f t="shared" ref="D4:D20" si="0">+B4-C4</f>
        <v>122.25016619460439</v>
      </c>
      <c r="E4" s="265">
        <f>+B4/C4-1</f>
        <v>6.2214884398794634E-3</v>
      </c>
    </row>
    <row r="5" spans="1:13" x14ac:dyDescent="0.2">
      <c r="A5" s="169" t="s">
        <v>41</v>
      </c>
      <c r="B5" s="156">
        <f>+'9'!L6</f>
        <v>4166.2551480000002</v>
      </c>
      <c r="C5" s="156">
        <v>3017.6779000000001</v>
      </c>
      <c r="D5" s="156">
        <f t="shared" si="0"/>
        <v>1148.5772480000001</v>
      </c>
      <c r="E5" s="266">
        <f>+B5/C5-1</f>
        <v>0.38061625066081439</v>
      </c>
    </row>
    <row r="6" spans="1:13" x14ac:dyDescent="0.2">
      <c r="A6" s="233" t="s">
        <v>40</v>
      </c>
      <c r="B6" s="156">
        <f>+'9'!L7</f>
        <v>439.20552099999998</v>
      </c>
      <c r="C6" s="160">
        <v>430.74504500000006</v>
      </c>
      <c r="D6" s="160">
        <f t="shared" si="0"/>
        <v>8.4604759999999146</v>
      </c>
      <c r="E6" s="267">
        <f>+B6/C6-1</f>
        <v>1.9641493496460161E-2</v>
      </c>
    </row>
    <row r="7" spans="1:13" x14ac:dyDescent="0.2">
      <c r="A7" s="233" t="s">
        <v>39</v>
      </c>
      <c r="B7" s="156">
        <f>+'9'!L8</f>
        <v>1777.8016510000002</v>
      </c>
      <c r="C7" s="160">
        <v>1761.7454299999999</v>
      </c>
      <c r="D7" s="160">
        <f t="shared" si="0"/>
        <v>16.056221000000278</v>
      </c>
      <c r="E7" s="267">
        <f>+B7/C7-1</f>
        <v>9.1138144743194704E-3</v>
      </c>
    </row>
    <row r="8" spans="1:13" x14ac:dyDescent="0.2">
      <c r="A8" s="233" t="s">
        <v>64</v>
      </c>
      <c r="B8" s="156">
        <f>+'9'!L9</f>
        <v>0</v>
      </c>
      <c r="C8" s="160">
        <v>0</v>
      </c>
      <c r="D8" s="160">
        <f t="shared" si="0"/>
        <v>0</v>
      </c>
      <c r="E8" s="267">
        <v>0</v>
      </c>
    </row>
    <row r="9" spans="1:13" x14ac:dyDescent="0.2">
      <c r="A9" s="233" t="s">
        <v>65</v>
      </c>
      <c r="B9" s="156">
        <f>+'9'!L10</f>
        <v>0</v>
      </c>
      <c r="C9" s="160">
        <v>0</v>
      </c>
      <c r="D9" s="160">
        <f t="shared" si="0"/>
        <v>0</v>
      </c>
      <c r="E9" s="267">
        <v>0</v>
      </c>
    </row>
    <row r="10" spans="1:13" x14ac:dyDescent="0.2">
      <c r="A10" s="233" t="s">
        <v>66</v>
      </c>
      <c r="B10" s="156">
        <f>+'9'!L11</f>
        <v>0</v>
      </c>
      <c r="C10" s="160">
        <v>0</v>
      </c>
      <c r="D10" s="160">
        <f t="shared" si="0"/>
        <v>0</v>
      </c>
      <c r="E10" s="267">
        <v>0</v>
      </c>
    </row>
    <row r="11" spans="1:13" x14ac:dyDescent="0.2">
      <c r="A11" s="233" t="s">
        <v>38</v>
      </c>
      <c r="B11" s="156">
        <f>+'9'!L12</f>
        <v>9750.7389250000015</v>
      </c>
      <c r="C11" s="160">
        <v>10633.054020000001</v>
      </c>
      <c r="D11" s="160">
        <f t="shared" si="0"/>
        <v>-882.31509499999993</v>
      </c>
      <c r="E11" s="267">
        <f>+B11/C11-1</f>
        <v>-8.2978520878425832E-2</v>
      </c>
    </row>
    <row r="12" spans="1:13" x14ac:dyDescent="0.2">
      <c r="A12" s="233" t="s">
        <v>76</v>
      </c>
      <c r="B12" s="156">
        <f>+'9'!L13</f>
        <v>0</v>
      </c>
      <c r="C12" s="160">
        <v>0</v>
      </c>
      <c r="D12" s="160">
        <f t="shared" si="0"/>
        <v>0</v>
      </c>
      <c r="E12" s="267">
        <v>0</v>
      </c>
    </row>
    <row r="13" spans="1:13" x14ac:dyDescent="0.2">
      <c r="A13" s="233" t="s">
        <v>37</v>
      </c>
      <c r="B13" s="156">
        <f>+'9'!L14</f>
        <v>0</v>
      </c>
      <c r="C13" s="160">
        <v>0</v>
      </c>
      <c r="D13" s="160">
        <f t="shared" si="0"/>
        <v>0</v>
      </c>
      <c r="E13" s="267">
        <v>0</v>
      </c>
    </row>
    <row r="14" spans="1:13" x14ac:dyDescent="0.2">
      <c r="A14" s="233" t="s">
        <v>36</v>
      </c>
      <c r="B14" s="156">
        <f>+'9'!L15</f>
        <v>194.11804000000001</v>
      </c>
      <c r="C14" s="160">
        <v>176.28258199999999</v>
      </c>
      <c r="D14" s="160">
        <f t="shared" si="0"/>
        <v>17.835458000000017</v>
      </c>
      <c r="E14" s="267">
        <f>+B14/C14-1</f>
        <v>0.10117538441773011</v>
      </c>
    </row>
    <row r="15" spans="1:13" x14ac:dyDescent="0.2">
      <c r="A15" s="233" t="s">
        <v>35</v>
      </c>
      <c r="B15" s="156">
        <f>+'9'!L16</f>
        <v>63.312417999999994</v>
      </c>
      <c r="C15" s="160">
        <v>73.172199000000006</v>
      </c>
      <c r="D15" s="160">
        <f t="shared" si="0"/>
        <v>-9.8597810000000123</v>
      </c>
      <c r="E15" s="267">
        <f>+B15/C15-1</f>
        <v>-0.13474763823894387</v>
      </c>
    </row>
    <row r="16" spans="1:13" x14ac:dyDescent="0.2">
      <c r="A16" s="233" t="s">
        <v>34</v>
      </c>
      <c r="B16" s="156">
        <f>+'9'!L17</f>
        <v>555.05192499999998</v>
      </c>
      <c r="C16" s="160">
        <v>451.56510500000002</v>
      </c>
      <c r="D16" s="160">
        <f t="shared" si="0"/>
        <v>103.48681999999997</v>
      </c>
      <c r="E16" s="267">
        <f>+B16/C16-1</f>
        <v>0.22917364263565032</v>
      </c>
    </row>
    <row r="17" spans="1:5" x14ac:dyDescent="0.2">
      <c r="A17" s="233" t="s">
        <v>33</v>
      </c>
      <c r="B17" s="156">
        <f>+'9'!L18</f>
        <v>924.19771100000003</v>
      </c>
      <c r="C17" s="160">
        <v>1073.583991</v>
      </c>
      <c r="D17" s="160">
        <f t="shared" si="0"/>
        <v>-149.38627999999994</v>
      </c>
      <c r="E17" s="267">
        <f>+B17/C17-1</f>
        <v>-0.13914726863694449</v>
      </c>
    </row>
    <row r="18" spans="1:5" x14ac:dyDescent="0.2">
      <c r="A18" s="233" t="s">
        <v>3</v>
      </c>
      <c r="B18" s="156">
        <f>+'9'!L19</f>
        <v>0</v>
      </c>
      <c r="C18" s="160">
        <v>0</v>
      </c>
      <c r="D18" s="160">
        <f t="shared" si="0"/>
        <v>0</v>
      </c>
      <c r="E18" s="267">
        <v>0</v>
      </c>
    </row>
    <row r="19" spans="1:5" x14ac:dyDescent="0.2">
      <c r="A19" s="233" t="s">
        <v>32</v>
      </c>
      <c r="B19" s="156">
        <f>+'9'!L20</f>
        <v>3.1436119999999996</v>
      </c>
      <c r="C19" s="160">
        <v>7.3769109999999998</v>
      </c>
      <c r="D19" s="160">
        <f t="shared" si="0"/>
        <v>-4.2332990000000006</v>
      </c>
      <c r="E19" s="267">
        <f>+B19/C19-1</f>
        <v>-0.57385794677474089</v>
      </c>
    </row>
    <row r="20" spans="1:5" x14ac:dyDescent="0.2">
      <c r="A20" s="169" t="s">
        <v>31</v>
      </c>
      <c r="B20" s="156">
        <f>+'9'!L21</f>
        <v>1898.0906249999991</v>
      </c>
      <c r="C20" s="156">
        <v>2024.4622268053988</v>
      </c>
      <c r="D20" s="156">
        <f t="shared" si="0"/>
        <v>-126.37160180539968</v>
      </c>
      <c r="E20" s="266">
        <f>+B20/C20-1</f>
        <v>-6.2422306591916055E-2</v>
      </c>
    </row>
    <row r="21" spans="1:5" x14ac:dyDescent="0.2">
      <c r="E21" s="4" t="s">
        <v>78</v>
      </c>
    </row>
    <row r="22" spans="1:5" x14ac:dyDescent="0.2">
      <c r="C22" s="70"/>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tabSelected="1" zoomScaleNormal="100" zoomScaleSheetLayoutView="100" workbookViewId="0">
      <selection activeCell="O17" sqref="O17"/>
    </sheetView>
  </sheetViews>
  <sheetFormatPr defaultRowHeight="12" x14ac:dyDescent="0.2"/>
  <cols>
    <col min="1" max="8" width="11" style="177" customWidth="1"/>
    <col min="9" max="9" width="11.42578125" style="177" customWidth="1"/>
    <col min="10" max="16384" width="9.140625" style="177"/>
  </cols>
  <sheetData>
    <row r="1" spans="1:9" s="178" customFormat="1" ht="18.75" x14ac:dyDescent="0.3">
      <c r="A1" s="334" t="s">
        <v>210</v>
      </c>
    </row>
    <row r="2" spans="1:9" ht="6" customHeight="1" x14ac:dyDescent="0.2"/>
    <row r="3" spans="1:9" x14ac:dyDescent="0.2">
      <c r="A3" s="354" t="s">
        <v>297</v>
      </c>
      <c r="B3" s="354"/>
      <c r="C3" s="354"/>
      <c r="D3" s="354"/>
      <c r="E3" s="354"/>
      <c r="F3" s="354"/>
      <c r="G3" s="354"/>
      <c r="H3" s="354"/>
      <c r="I3" s="354"/>
    </row>
    <row r="4" spans="1:9" x14ac:dyDescent="0.2">
      <c r="A4" s="354"/>
      <c r="B4" s="354"/>
      <c r="C4" s="354"/>
      <c r="D4" s="354"/>
      <c r="E4" s="354"/>
      <c r="F4" s="354"/>
      <c r="G4" s="354"/>
      <c r="H4" s="354"/>
      <c r="I4" s="354"/>
    </row>
    <row r="5" spans="1:9" x14ac:dyDescent="0.2">
      <c r="A5" s="354"/>
      <c r="B5" s="354"/>
      <c r="C5" s="354"/>
      <c r="D5" s="354"/>
      <c r="E5" s="354"/>
      <c r="F5" s="354"/>
      <c r="G5" s="354"/>
      <c r="H5" s="354"/>
      <c r="I5" s="354"/>
    </row>
    <row r="6" spans="1:9" x14ac:dyDescent="0.2">
      <c r="A6" s="354"/>
      <c r="B6" s="354"/>
      <c r="C6" s="354"/>
      <c r="D6" s="354"/>
      <c r="E6" s="354"/>
      <c r="F6" s="354"/>
      <c r="G6" s="354"/>
      <c r="H6" s="354"/>
      <c r="I6" s="354"/>
    </row>
    <row r="7" spans="1:9" x14ac:dyDescent="0.2">
      <c r="A7" s="354"/>
      <c r="B7" s="354"/>
      <c r="C7" s="354"/>
      <c r="D7" s="354"/>
      <c r="E7" s="354"/>
      <c r="F7" s="354"/>
      <c r="G7" s="354"/>
      <c r="H7" s="354"/>
      <c r="I7" s="354"/>
    </row>
    <row r="8" spans="1:9" x14ac:dyDescent="0.2">
      <c r="A8" s="354"/>
      <c r="B8" s="354"/>
      <c r="C8" s="354"/>
      <c r="D8" s="354"/>
      <c r="E8" s="354"/>
      <c r="F8" s="354"/>
      <c r="G8" s="354"/>
      <c r="H8" s="354"/>
      <c r="I8" s="354"/>
    </row>
    <row r="9" spans="1:9" x14ac:dyDescent="0.2">
      <c r="A9" s="354"/>
      <c r="B9" s="354"/>
      <c r="C9" s="354"/>
      <c r="D9" s="354"/>
      <c r="E9" s="354"/>
      <c r="F9" s="354"/>
      <c r="G9" s="354"/>
      <c r="H9" s="354"/>
      <c r="I9" s="354"/>
    </row>
    <row r="10" spans="1:9" x14ac:dyDescent="0.2">
      <c r="A10" s="354"/>
      <c r="B10" s="354"/>
      <c r="C10" s="354"/>
      <c r="D10" s="354"/>
      <c r="E10" s="354"/>
      <c r="F10" s="354"/>
      <c r="G10" s="354"/>
      <c r="H10" s="354"/>
      <c r="I10" s="354"/>
    </row>
    <row r="11" spans="1:9" x14ac:dyDescent="0.2">
      <c r="A11" s="354"/>
      <c r="B11" s="354"/>
      <c r="C11" s="354"/>
      <c r="D11" s="354"/>
      <c r="E11" s="354"/>
      <c r="F11" s="354"/>
      <c r="G11" s="354"/>
      <c r="H11" s="354"/>
      <c r="I11" s="354"/>
    </row>
    <row r="12" spans="1:9" x14ac:dyDescent="0.2">
      <c r="A12" s="354"/>
      <c r="B12" s="354"/>
      <c r="C12" s="354"/>
      <c r="D12" s="354"/>
      <c r="E12" s="354"/>
      <c r="F12" s="354"/>
      <c r="G12" s="354"/>
      <c r="H12" s="354"/>
      <c r="I12" s="354"/>
    </row>
    <row r="13" spans="1:9" x14ac:dyDescent="0.2">
      <c r="A13" s="354"/>
      <c r="B13" s="354"/>
      <c r="C13" s="354"/>
      <c r="D13" s="354"/>
      <c r="E13" s="354"/>
      <c r="F13" s="354"/>
      <c r="G13" s="354"/>
      <c r="H13" s="354"/>
      <c r="I13" s="354"/>
    </row>
    <row r="14" spans="1:9" x14ac:dyDescent="0.2">
      <c r="A14" s="354"/>
      <c r="B14" s="354"/>
      <c r="C14" s="354"/>
      <c r="D14" s="354"/>
      <c r="E14" s="354"/>
      <c r="F14" s="354"/>
      <c r="G14" s="354"/>
      <c r="H14" s="354"/>
      <c r="I14" s="354"/>
    </row>
    <row r="15" spans="1:9" x14ac:dyDescent="0.2">
      <c r="A15" s="354"/>
      <c r="B15" s="354"/>
      <c r="C15" s="354"/>
      <c r="D15" s="354"/>
      <c r="E15" s="354"/>
      <c r="F15" s="354"/>
      <c r="G15" s="354"/>
      <c r="H15" s="354"/>
      <c r="I15" s="354"/>
    </row>
    <row r="16" spans="1:9" x14ac:dyDescent="0.2">
      <c r="A16" s="354"/>
      <c r="B16" s="354"/>
      <c r="C16" s="354"/>
      <c r="D16" s="354"/>
      <c r="E16" s="354"/>
      <c r="F16" s="354"/>
      <c r="G16" s="354"/>
      <c r="H16" s="354"/>
      <c r="I16" s="354"/>
    </row>
    <row r="17" spans="1:9" x14ac:dyDescent="0.2">
      <c r="A17" s="354"/>
      <c r="B17" s="354"/>
      <c r="C17" s="354"/>
      <c r="D17" s="354"/>
      <c r="E17" s="354"/>
      <c r="F17" s="354"/>
      <c r="G17" s="354"/>
      <c r="H17" s="354"/>
      <c r="I17" s="354"/>
    </row>
    <row r="18" spans="1:9" x14ac:dyDescent="0.2">
      <c r="A18" s="354"/>
      <c r="B18" s="354"/>
      <c r="C18" s="354"/>
      <c r="D18" s="354"/>
      <c r="E18" s="354"/>
      <c r="F18" s="354"/>
      <c r="G18" s="354"/>
      <c r="H18" s="354"/>
      <c r="I18" s="354"/>
    </row>
    <row r="19" spans="1:9" x14ac:dyDescent="0.2">
      <c r="A19" s="354"/>
      <c r="B19" s="354"/>
      <c r="C19" s="354"/>
      <c r="D19" s="354"/>
      <c r="E19" s="354"/>
      <c r="F19" s="354"/>
      <c r="G19" s="354"/>
      <c r="H19" s="354"/>
      <c r="I19" s="354"/>
    </row>
    <row r="20" spans="1:9" x14ac:dyDescent="0.2">
      <c r="A20" s="354"/>
      <c r="B20" s="354"/>
      <c r="C20" s="354"/>
      <c r="D20" s="354"/>
      <c r="E20" s="354"/>
      <c r="F20" s="354"/>
      <c r="G20" s="354"/>
      <c r="H20" s="354"/>
      <c r="I20" s="354"/>
    </row>
    <row r="21" spans="1:9" x14ac:dyDescent="0.2">
      <c r="A21" s="354"/>
      <c r="B21" s="354"/>
      <c r="C21" s="354"/>
      <c r="D21" s="354"/>
      <c r="E21" s="354"/>
      <c r="F21" s="354"/>
      <c r="G21" s="354"/>
      <c r="H21" s="354"/>
      <c r="I21" s="354"/>
    </row>
    <row r="22" spans="1:9" x14ac:dyDescent="0.2">
      <c r="A22" s="354"/>
      <c r="B22" s="354"/>
      <c r="C22" s="354"/>
      <c r="D22" s="354"/>
      <c r="E22" s="354"/>
      <c r="F22" s="354"/>
      <c r="G22" s="354"/>
      <c r="H22" s="354"/>
      <c r="I22" s="354"/>
    </row>
    <row r="23" spans="1:9" x14ac:dyDescent="0.2">
      <c r="A23" s="354"/>
      <c r="B23" s="354"/>
      <c r="C23" s="354"/>
      <c r="D23" s="354"/>
      <c r="E23" s="354"/>
      <c r="F23" s="354"/>
      <c r="G23" s="354"/>
      <c r="H23" s="354"/>
      <c r="I23" s="354"/>
    </row>
    <row r="24" spans="1:9" x14ac:dyDescent="0.2">
      <c r="A24" s="354"/>
      <c r="B24" s="354"/>
      <c r="C24" s="354"/>
      <c r="D24" s="354"/>
      <c r="E24" s="354"/>
      <c r="F24" s="354"/>
      <c r="G24" s="354"/>
      <c r="H24" s="354"/>
      <c r="I24" s="354"/>
    </row>
    <row r="25" spans="1:9" x14ac:dyDescent="0.2">
      <c r="A25" s="354"/>
      <c r="B25" s="354"/>
      <c r="C25" s="354"/>
      <c r="D25" s="354"/>
      <c r="E25" s="354"/>
      <c r="F25" s="354"/>
      <c r="G25" s="354"/>
      <c r="H25" s="354"/>
      <c r="I25" s="354"/>
    </row>
    <row r="26" spans="1:9" x14ac:dyDescent="0.2">
      <c r="A26" s="354"/>
      <c r="B26" s="354"/>
      <c r="C26" s="354"/>
      <c r="D26" s="354"/>
      <c r="E26" s="354"/>
      <c r="F26" s="354"/>
      <c r="G26" s="354"/>
      <c r="H26" s="354"/>
      <c r="I26" s="354"/>
    </row>
    <row r="27" spans="1:9" x14ac:dyDescent="0.2">
      <c r="A27" s="354"/>
      <c r="B27" s="354"/>
      <c r="C27" s="354"/>
      <c r="D27" s="354"/>
      <c r="E27" s="354"/>
      <c r="F27" s="354"/>
      <c r="G27" s="354"/>
      <c r="H27" s="354"/>
      <c r="I27" s="354"/>
    </row>
    <row r="28" spans="1:9" x14ac:dyDescent="0.2">
      <c r="A28" s="354"/>
      <c r="B28" s="354"/>
      <c r="C28" s="354"/>
      <c r="D28" s="354"/>
      <c r="E28" s="354"/>
      <c r="F28" s="354"/>
      <c r="G28" s="354"/>
      <c r="H28" s="354"/>
      <c r="I28" s="354"/>
    </row>
    <row r="29" spans="1:9" x14ac:dyDescent="0.2">
      <c r="A29" s="354"/>
      <c r="B29" s="354"/>
      <c r="C29" s="354"/>
      <c r="D29" s="354"/>
      <c r="E29" s="354"/>
      <c r="F29" s="354"/>
      <c r="G29" s="354"/>
      <c r="H29" s="354"/>
      <c r="I29" s="354"/>
    </row>
    <row r="30" spans="1:9" x14ac:dyDescent="0.2">
      <c r="A30" s="354"/>
      <c r="B30" s="354"/>
      <c r="C30" s="354"/>
      <c r="D30" s="354"/>
      <c r="E30" s="354"/>
      <c r="F30" s="354"/>
      <c r="G30" s="354"/>
      <c r="H30" s="354"/>
      <c r="I30" s="354"/>
    </row>
    <row r="31" spans="1:9" x14ac:dyDescent="0.2">
      <c r="A31" s="354"/>
      <c r="B31" s="354"/>
      <c r="C31" s="354"/>
      <c r="D31" s="354"/>
      <c r="E31" s="354"/>
      <c r="F31" s="354"/>
      <c r="G31" s="354"/>
      <c r="H31" s="354"/>
      <c r="I31" s="354"/>
    </row>
    <row r="32" spans="1:9" x14ac:dyDescent="0.2">
      <c r="A32" s="354"/>
      <c r="B32" s="354"/>
      <c r="C32" s="354"/>
      <c r="D32" s="354"/>
      <c r="E32" s="354"/>
      <c r="F32" s="354"/>
      <c r="G32" s="354"/>
      <c r="H32" s="354"/>
      <c r="I32" s="354"/>
    </row>
    <row r="33" spans="1:9" x14ac:dyDescent="0.2">
      <c r="A33" s="354"/>
      <c r="B33" s="354"/>
      <c r="C33" s="354"/>
      <c r="D33" s="354"/>
      <c r="E33" s="354"/>
      <c r="F33" s="354"/>
      <c r="G33" s="354"/>
      <c r="H33" s="354"/>
      <c r="I33" s="354"/>
    </row>
    <row r="34" spans="1:9" x14ac:dyDescent="0.2">
      <c r="A34" s="354"/>
      <c r="B34" s="354"/>
      <c r="C34" s="354"/>
      <c r="D34" s="354"/>
      <c r="E34" s="354"/>
      <c r="F34" s="354"/>
      <c r="G34" s="354"/>
      <c r="H34" s="354"/>
      <c r="I34" s="354"/>
    </row>
    <row r="35" spans="1:9" x14ac:dyDescent="0.2">
      <c r="A35" s="354"/>
      <c r="B35" s="354"/>
      <c r="C35" s="354"/>
      <c r="D35" s="354"/>
      <c r="E35" s="354"/>
      <c r="F35" s="354"/>
      <c r="G35" s="354"/>
      <c r="H35" s="354"/>
      <c r="I35" s="354"/>
    </row>
    <row r="36" spans="1:9" x14ac:dyDescent="0.2">
      <c r="A36" s="354"/>
      <c r="B36" s="354"/>
      <c r="C36" s="354"/>
      <c r="D36" s="354"/>
      <c r="E36" s="354"/>
      <c r="F36" s="354"/>
      <c r="G36" s="354"/>
      <c r="H36" s="354"/>
      <c r="I36" s="354"/>
    </row>
    <row r="37" spans="1:9" x14ac:dyDescent="0.2">
      <c r="A37" s="354"/>
      <c r="B37" s="354"/>
      <c r="C37" s="354"/>
      <c r="D37" s="354"/>
      <c r="E37" s="354"/>
      <c r="F37" s="354"/>
      <c r="G37" s="354"/>
      <c r="H37" s="354"/>
      <c r="I37" s="354"/>
    </row>
    <row r="38" spans="1:9" x14ac:dyDescent="0.2">
      <c r="A38" s="354"/>
      <c r="B38" s="354"/>
      <c r="C38" s="354"/>
      <c r="D38" s="354"/>
      <c r="E38" s="354"/>
      <c r="F38" s="354"/>
      <c r="G38" s="354"/>
      <c r="H38" s="354"/>
      <c r="I38" s="354"/>
    </row>
    <row r="39" spans="1:9" x14ac:dyDescent="0.2">
      <c r="A39" s="354"/>
      <c r="B39" s="354"/>
      <c r="C39" s="354"/>
      <c r="D39" s="354"/>
      <c r="E39" s="354"/>
      <c r="F39" s="354"/>
      <c r="G39" s="354"/>
      <c r="H39" s="354"/>
      <c r="I39" s="354"/>
    </row>
    <row r="40" spans="1:9" x14ac:dyDescent="0.2">
      <c r="A40" s="354"/>
      <c r="B40" s="354"/>
      <c r="C40" s="354"/>
      <c r="D40" s="354"/>
      <c r="E40" s="354"/>
      <c r="F40" s="354"/>
      <c r="G40" s="354"/>
      <c r="H40" s="354"/>
      <c r="I40" s="354"/>
    </row>
    <row r="41" spans="1:9" x14ac:dyDescent="0.2">
      <c r="A41" s="354"/>
      <c r="B41" s="354"/>
      <c r="C41" s="354"/>
      <c r="D41" s="354"/>
      <c r="E41" s="354"/>
      <c r="F41" s="354"/>
      <c r="G41" s="354"/>
      <c r="H41" s="354"/>
      <c r="I41" s="354"/>
    </row>
    <row r="42" spans="1:9" x14ac:dyDescent="0.2">
      <c r="A42" s="354"/>
      <c r="B42" s="354"/>
      <c r="C42" s="354"/>
      <c r="D42" s="354"/>
      <c r="E42" s="354"/>
      <c r="F42" s="354"/>
      <c r="G42" s="354"/>
      <c r="H42" s="354"/>
      <c r="I42" s="354"/>
    </row>
    <row r="43" spans="1:9" x14ac:dyDescent="0.2">
      <c r="A43" s="354"/>
      <c r="B43" s="354"/>
      <c r="C43" s="354"/>
      <c r="D43" s="354"/>
      <c r="E43" s="354"/>
      <c r="F43" s="354"/>
      <c r="G43" s="354"/>
      <c r="H43" s="354"/>
      <c r="I43" s="354"/>
    </row>
    <row r="44" spans="1:9" x14ac:dyDescent="0.2">
      <c r="A44" s="354"/>
      <c r="B44" s="354"/>
      <c r="C44" s="354"/>
      <c r="D44" s="354"/>
      <c r="E44" s="354"/>
      <c r="F44" s="354"/>
      <c r="G44" s="354"/>
      <c r="H44" s="354"/>
      <c r="I44" s="354"/>
    </row>
    <row r="45" spans="1:9" x14ac:dyDescent="0.2">
      <c r="A45" s="354"/>
      <c r="B45" s="354"/>
      <c r="C45" s="354"/>
      <c r="D45" s="354"/>
      <c r="E45" s="354"/>
      <c r="F45" s="354"/>
      <c r="G45" s="354"/>
      <c r="H45" s="354"/>
      <c r="I45" s="354"/>
    </row>
    <row r="46" spans="1:9" x14ac:dyDescent="0.2">
      <c r="A46" s="354"/>
      <c r="B46" s="354"/>
      <c r="C46" s="354"/>
      <c r="D46" s="354"/>
      <c r="E46" s="354"/>
      <c r="F46" s="354"/>
      <c r="G46" s="354"/>
      <c r="H46" s="354"/>
      <c r="I46" s="354"/>
    </row>
    <row r="47" spans="1:9" x14ac:dyDescent="0.2">
      <c r="A47" s="354"/>
      <c r="B47" s="354"/>
      <c r="C47" s="354"/>
      <c r="D47" s="354"/>
      <c r="E47" s="354"/>
      <c r="F47" s="354"/>
      <c r="G47" s="354"/>
      <c r="H47" s="354"/>
      <c r="I47" s="354"/>
    </row>
    <row r="48" spans="1:9" x14ac:dyDescent="0.2">
      <c r="A48" s="354"/>
      <c r="B48" s="354"/>
      <c r="C48" s="354"/>
      <c r="D48" s="354"/>
      <c r="E48" s="354"/>
      <c r="F48" s="354"/>
      <c r="G48" s="354"/>
      <c r="H48" s="354"/>
      <c r="I48" s="354"/>
    </row>
    <row r="49" spans="1:9" x14ac:dyDescent="0.2">
      <c r="A49" s="354"/>
      <c r="B49" s="354"/>
      <c r="C49" s="354"/>
      <c r="D49" s="354"/>
      <c r="E49" s="354"/>
      <c r="F49" s="354"/>
      <c r="G49" s="354"/>
      <c r="H49" s="354"/>
      <c r="I49" s="354"/>
    </row>
    <row r="50" spans="1:9" x14ac:dyDescent="0.2">
      <c r="A50" s="354"/>
      <c r="B50" s="354"/>
      <c r="C50" s="354"/>
      <c r="D50" s="354"/>
      <c r="E50" s="354"/>
      <c r="F50" s="354"/>
      <c r="G50" s="354"/>
      <c r="H50" s="354"/>
      <c r="I50" s="354"/>
    </row>
    <row r="51" spans="1:9" x14ac:dyDescent="0.2">
      <c r="A51" s="354"/>
      <c r="B51" s="354"/>
      <c r="C51" s="354"/>
      <c r="D51" s="354"/>
      <c r="E51" s="354"/>
      <c r="F51" s="354"/>
      <c r="G51" s="354"/>
      <c r="H51" s="354"/>
      <c r="I51" s="354"/>
    </row>
    <row r="52" spans="1:9" x14ac:dyDescent="0.2">
      <c r="A52" s="354"/>
      <c r="B52" s="354"/>
      <c r="C52" s="354"/>
      <c r="D52" s="354"/>
      <c r="E52" s="354"/>
      <c r="F52" s="354"/>
      <c r="G52" s="354"/>
      <c r="H52" s="354"/>
      <c r="I52" s="354"/>
    </row>
    <row r="53" spans="1:9" x14ac:dyDescent="0.2">
      <c r="A53" s="354"/>
      <c r="B53" s="354"/>
      <c r="C53" s="354"/>
      <c r="D53" s="354"/>
      <c r="E53" s="354"/>
      <c r="F53" s="354"/>
      <c r="G53" s="354"/>
      <c r="H53" s="354"/>
      <c r="I53" s="354"/>
    </row>
    <row r="54" spans="1:9" x14ac:dyDescent="0.2">
      <c r="A54" s="354"/>
      <c r="B54" s="354"/>
      <c r="C54" s="354"/>
      <c r="D54" s="354"/>
      <c r="E54" s="354"/>
      <c r="F54" s="354"/>
      <c r="G54" s="354"/>
      <c r="H54" s="354"/>
      <c r="I54" s="354"/>
    </row>
    <row r="55" spans="1:9" x14ac:dyDescent="0.2">
      <c r="A55" s="354"/>
      <c r="B55" s="354"/>
      <c r="C55" s="354"/>
      <c r="D55" s="354"/>
      <c r="E55" s="354"/>
      <c r="F55" s="354"/>
      <c r="G55" s="354"/>
      <c r="H55" s="354"/>
      <c r="I55" s="354"/>
    </row>
    <row r="56" spans="1:9" x14ac:dyDescent="0.2">
      <c r="A56" s="354"/>
      <c r="B56" s="354"/>
      <c r="C56" s="354"/>
      <c r="D56" s="354"/>
      <c r="E56" s="354"/>
      <c r="F56" s="354"/>
      <c r="G56" s="354"/>
      <c r="H56" s="354"/>
      <c r="I56" s="354"/>
    </row>
    <row r="57" spans="1:9" x14ac:dyDescent="0.2">
      <c r="A57" s="354"/>
      <c r="B57" s="354"/>
      <c r="C57" s="354"/>
      <c r="D57" s="354"/>
      <c r="E57" s="354"/>
      <c r="F57" s="354"/>
      <c r="G57" s="354"/>
      <c r="H57" s="354"/>
      <c r="I57" s="354"/>
    </row>
    <row r="58" spans="1:9" x14ac:dyDescent="0.2">
      <c r="A58" s="354"/>
      <c r="B58" s="354"/>
      <c r="C58" s="354"/>
      <c r="D58" s="354"/>
      <c r="E58" s="354"/>
      <c r="F58" s="354"/>
      <c r="G58" s="354"/>
      <c r="H58" s="354"/>
      <c r="I58" s="354"/>
    </row>
    <row r="59" spans="1:9" x14ac:dyDescent="0.2">
      <c r="A59" s="354"/>
      <c r="B59" s="354"/>
      <c r="C59" s="354"/>
      <c r="D59" s="354"/>
      <c r="E59" s="354"/>
      <c r="F59" s="354"/>
      <c r="G59" s="354"/>
      <c r="H59" s="354"/>
      <c r="I59" s="354"/>
    </row>
    <row r="60" spans="1:9" x14ac:dyDescent="0.2">
      <c r="A60" s="354"/>
      <c r="B60" s="354"/>
      <c r="C60" s="354"/>
      <c r="D60" s="354"/>
      <c r="E60" s="354"/>
      <c r="F60" s="354"/>
      <c r="G60" s="354"/>
      <c r="H60" s="354"/>
      <c r="I60" s="354"/>
    </row>
    <row r="61" spans="1:9" x14ac:dyDescent="0.2">
      <c r="A61" s="354"/>
      <c r="B61" s="354"/>
      <c r="C61" s="354"/>
      <c r="D61" s="354"/>
      <c r="E61" s="354"/>
      <c r="F61" s="354"/>
      <c r="G61" s="354"/>
      <c r="H61" s="354"/>
      <c r="I61" s="354"/>
    </row>
    <row r="62" spans="1:9" x14ac:dyDescent="0.2">
      <c r="A62" s="354"/>
      <c r="B62" s="354"/>
      <c r="C62" s="354"/>
      <c r="D62" s="354"/>
      <c r="E62" s="354"/>
      <c r="F62" s="354"/>
      <c r="G62" s="354"/>
      <c r="H62" s="354"/>
      <c r="I62" s="354"/>
    </row>
    <row r="63" spans="1:9" x14ac:dyDescent="0.2">
      <c r="A63" s="354"/>
      <c r="B63" s="354"/>
      <c r="C63" s="354"/>
      <c r="D63" s="354"/>
      <c r="E63" s="354"/>
      <c r="F63" s="354"/>
      <c r="G63" s="354"/>
      <c r="H63" s="354"/>
      <c r="I63" s="354"/>
    </row>
    <row r="64" spans="1:9" x14ac:dyDescent="0.2">
      <c r="A64" s="354"/>
      <c r="B64" s="354"/>
      <c r="C64" s="354"/>
      <c r="D64" s="354"/>
      <c r="E64" s="354"/>
      <c r="F64" s="354"/>
      <c r="G64" s="354"/>
      <c r="H64" s="354"/>
      <c r="I64" s="354"/>
    </row>
    <row r="65" spans="1:9" x14ac:dyDescent="0.2">
      <c r="A65" s="354"/>
      <c r="B65" s="354"/>
      <c r="C65" s="354"/>
      <c r="D65" s="354"/>
      <c r="E65" s="354"/>
      <c r="F65" s="354"/>
      <c r="G65" s="354"/>
      <c r="H65" s="354"/>
      <c r="I65" s="354"/>
    </row>
    <row r="66" spans="1:9" x14ac:dyDescent="0.2">
      <c r="A66" s="354"/>
      <c r="B66" s="354"/>
      <c r="C66" s="354"/>
      <c r="D66" s="354"/>
      <c r="E66" s="354"/>
      <c r="F66" s="354"/>
      <c r="G66" s="354"/>
      <c r="H66" s="354"/>
      <c r="I66" s="354"/>
    </row>
    <row r="67" spans="1:9" x14ac:dyDescent="0.2">
      <c r="A67" s="354"/>
      <c r="B67" s="354"/>
      <c r="C67" s="354"/>
      <c r="D67" s="354"/>
      <c r="E67" s="354"/>
      <c r="F67" s="354"/>
      <c r="G67" s="354"/>
      <c r="H67" s="354"/>
      <c r="I67" s="354"/>
    </row>
  </sheetData>
  <mergeCells count="1">
    <mergeCell ref="A3:I67"/>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&amp;C&amp;"Calibri,Obyčejné"&amp;9&amp;P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zoomScaleSheetLayoutView="100" workbookViewId="0"/>
  </sheetViews>
  <sheetFormatPr defaultRowHeight="12" x14ac:dyDescent="0.2"/>
  <cols>
    <col min="1" max="1" width="31.140625" style="70" customWidth="1"/>
    <col min="2" max="13" width="8.5703125" style="70" customWidth="1"/>
    <col min="14" max="14" width="10.140625" style="70" customWidth="1"/>
    <col min="15" max="15" width="8.42578125" style="70" customWidth="1"/>
    <col min="16" max="16" width="11.42578125" style="70" bestFit="1" customWidth="1"/>
    <col min="17" max="17" width="9.5703125" style="70" bestFit="1" customWidth="1"/>
    <col min="18" max="16384" width="9.140625" style="70"/>
  </cols>
  <sheetData>
    <row r="1" spans="1:18" ht="18.75" x14ac:dyDescent="0.3">
      <c r="A1" s="108" t="s">
        <v>77</v>
      </c>
      <c r="B1" s="107"/>
      <c r="C1" s="107"/>
      <c r="D1" s="107"/>
      <c r="E1" s="107"/>
      <c r="F1" s="107"/>
      <c r="G1" s="107"/>
      <c r="H1" s="107"/>
      <c r="I1" s="107"/>
      <c r="J1" s="107"/>
      <c r="K1" s="107"/>
      <c r="L1" s="107"/>
      <c r="M1" s="107"/>
      <c r="N1" s="151" t="str">
        <f>Titulní!A35</f>
        <v>II. čtvrtletí 2020</v>
      </c>
    </row>
    <row r="2" spans="1:18" ht="6" customHeight="1" x14ac:dyDescent="0.2">
      <c r="A2" s="107"/>
      <c r="B2" s="107"/>
      <c r="C2" s="107"/>
      <c r="D2" s="107"/>
      <c r="E2" s="107"/>
      <c r="F2" s="107"/>
      <c r="G2" s="107"/>
      <c r="H2" s="107"/>
      <c r="I2" s="107"/>
      <c r="J2" s="107"/>
      <c r="K2" s="107"/>
      <c r="L2" s="107"/>
      <c r="M2" s="107"/>
      <c r="N2" s="107"/>
    </row>
    <row r="3" spans="1:18" x14ac:dyDescent="0.2">
      <c r="A3" s="371"/>
      <c r="B3" s="373" t="s">
        <v>45</v>
      </c>
      <c r="C3" s="374"/>
      <c r="D3" s="375"/>
      <c r="E3" s="374" t="s">
        <v>46</v>
      </c>
      <c r="F3" s="374"/>
      <c r="G3" s="374"/>
      <c r="H3" s="373" t="s">
        <v>47</v>
      </c>
      <c r="I3" s="374"/>
      <c r="J3" s="375"/>
      <c r="K3" s="373" t="s">
        <v>48</v>
      </c>
      <c r="L3" s="374"/>
      <c r="M3" s="375"/>
      <c r="N3" s="371" t="s">
        <v>7</v>
      </c>
      <c r="Q3" s="327"/>
      <c r="R3" s="327"/>
    </row>
    <row r="4" spans="1:18" x14ac:dyDescent="0.2">
      <c r="A4" s="372"/>
      <c r="B4" s="176" t="s">
        <v>8</v>
      </c>
      <c r="C4" s="319" t="s">
        <v>9</v>
      </c>
      <c r="D4" s="323" t="s">
        <v>10</v>
      </c>
      <c r="E4" s="319" t="s">
        <v>11</v>
      </c>
      <c r="F4" s="319" t="s">
        <v>12</v>
      </c>
      <c r="G4" s="319" t="s">
        <v>13</v>
      </c>
      <c r="H4" s="176" t="s">
        <v>14</v>
      </c>
      <c r="I4" s="319" t="s">
        <v>15</v>
      </c>
      <c r="J4" s="323" t="s">
        <v>16</v>
      </c>
      <c r="K4" s="176" t="s">
        <v>17</v>
      </c>
      <c r="L4" s="319" t="s">
        <v>18</v>
      </c>
      <c r="M4" s="323" t="s">
        <v>19</v>
      </c>
      <c r="N4" s="372"/>
    </row>
    <row r="5" spans="1:18" s="328" customFormat="1" x14ac:dyDescent="0.2">
      <c r="A5" s="369" t="s">
        <v>63</v>
      </c>
      <c r="B5" s="361">
        <f>SUM(B6:D6)</f>
        <v>53232.214419622047</v>
      </c>
      <c r="C5" s="362"/>
      <c r="D5" s="363"/>
      <c r="E5" s="362">
        <f>SUM(E6:G6)</f>
        <v>31343.380835891243</v>
      </c>
      <c r="F5" s="362"/>
      <c r="G5" s="362"/>
      <c r="H5" s="364">
        <f>SUM(H6:J6)</f>
        <v>0</v>
      </c>
      <c r="I5" s="365"/>
      <c r="J5" s="366"/>
      <c r="K5" s="364">
        <f>SUM(K6:M6)</f>
        <v>0</v>
      </c>
      <c r="L5" s="365"/>
      <c r="M5" s="366"/>
      <c r="N5" s="376">
        <f>SUM(B6:M6)</f>
        <v>84575.595255513297</v>
      </c>
      <c r="Q5" s="329"/>
      <c r="R5" s="329"/>
    </row>
    <row r="6" spans="1:18" s="328" customFormat="1" x14ac:dyDescent="0.2">
      <c r="A6" s="370"/>
      <c r="B6" s="168">
        <v>20283.889647143136</v>
      </c>
      <c r="C6" s="156">
        <v>16596.169151627488</v>
      </c>
      <c r="D6" s="167">
        <v>16352.155620851419</v>
      </c>
      <c r="E6" s="156">
        <v>12002.89623289124</v>
      </c>
      <c r="F6" s="156">
        <v>10792.504875000001</v>
      </c>
      <c r="G6" s="156">
        <v>8547.9797280000021</v>
      </c>
      <c r="H6" s="137">
        <v>0</v>
      </c>
      <c r="I6" s="173">
        <v>0</v>
      </c>
      <c r="J6" s="174">
        <v>0</v>
      </c>
      <c r="K6" s="137">
        <v>0</v>
      </c>
      <c r="L6" s="173">
        <v>0</v>
      </c>
      <c r="M6" s="174">
        <v>0</v>
      </c>
      <c r="N6" s="377"/>
    </row>
    <row r="7" spans="1:18" ht="12.75" customHeight="1" x14ac:dyDescent="0.2">
      <c r="A7" s="367" t="s">
        <v>75</v>
      </c>
      <c r="B7" s="361">
        <f>SUM(B8:D8)</f>
        <v>2456.1698790000009</v>
      </c>
      <c r="C7" s="362"/>
      <c r="D7" s="363"/>
      <c r="E7" s="362">
        <f>SUM(E8:G8)</f>
        <v>2139.4803349999984</v>
      </c>
      <c r="F7" s="362"/>
      <c r="G7" s="362"/>
      <c r="H7" s="364">
        <f>SUM(H8:J8)</f>
        <v>0</v>
      </c>
      <c r="I7" s="365"/>
      <c r="J7" s="366"/>
      <c r="K7" s="364">
        <f>SUM(K8:M8)</f>
        <v>0</v>
      </c>
      <c r="L7" s="365"/>
      <c r="M7" s="366"/>
      <c r="N7" s="357">
        <f>SUM(B8:M8)</f>
        <v>4595.6502139999993</v>
      </c>
      <c r="P7" s="330"/>
    </row>
    <row r="8" spans="1:18" s="328" customFormat="1" ht="12.75" customHeight="1" x14ac:dyDescent="0.2">
      <c r="A8" s="368"/>
      <c r="B8" s="168">
        <v>860.60371700000019</v>
      </c>
      <c r="C8" s="156">
        <v>786.42954300000054</v>
      </c>
      <c r="D8" s="167">
        <v>809.13661900000045</v>
      </c>
      <c r="E8" s="156">
        <v>731.15822199999991</v>
      </c>
      <c r="F8" s="156">
        <v>718.98517299999935</v>
      </c>
      <c r="G8" s="156">
        <v>689.336939999999</v>
      </c>
      <c r="H8" s="137">
        <v>0</v>
      </c>
      <c r="I8" s="173">
        <v>0</v>
      </c>
      <c r="J8" s="174">
        <v>0</v>
      </c>
      <c r="K8" s="137">
        <v>0</v>
      </c>
      <c r="L8" s="173">
        <v>0</v>
      </c>
      <c r="M8" s="174">
        <v>0</v>
      </c>
      <c r="N8" s="358"/>
      <c r="P8" s="106"/>
    </row>
    <row r="9" spans="1:18" s="94" customFormat="1" ht="12" customHeight="1" x14ac:dyDescent="0.2">
      <c r="A9" s="359" t="s">
        <v>97</v>
      </c>
      <c r="B9" s="361">
        <f>SUM(B10:D10)</f>
        <v>3853.2344036598852</v>
      </c>
      <c r="C9" s="362"/>
      <c r="D9" s="363"/>
      <c r="E9" s="362">
        <f>SUM(E10:G10)</f>
        <v>2765.6204160568927</v>
      </c>
      <c r="F9" s="362"/>
      <c r="G9" s="362"/>
      <c r="H9" s="364">
        <f>SUM(H10:J10)</f>
        <v>0</v>
      </c>
      <c r="I9" s="365"/>
      <c r="J9" s="366"/>
      <c r="K9" s="364">
        <f>SUM(K10:M10)</f>
        <v>0</v>
      </c>
      <c r="L9" s="365"/>
      <c r="M9" s="366"/>
      <c r="N9" s="357">
        <f>SUM(B10:M10)</f>
        <v>6618.8548197167784</v>
      </c>
    </row>
    <row r="10" spans="1:18" s="94" customFormat="1" ht="12" customHeight="1" x14ac:dyDescent="0.2">
      <c r="A10" s="360"/>
      <c r="B10" s="168">
        <v>1334.4355525476958</v>
      </c>
      <c r="C10" s="156">
        <v>1266.155269305601</v>
      </c>
      <c r="D10" s="167">
        <v>1252.6435818065884</v>
      </c>
      <c r="E10" s="156">
        <v>1033.0682655583068</v>
      </c>
      <c r="F10" s="156">
        <v>981.3146746573135</v>
      </c>
      <c r="G10" s="156">
        <v>751.2374758412725</v>
      </c>
      <c r="H10" s="137">
        <v>0</v>
      </c>
      <c r="I10" s="173">
        <v>0</v>
      </c>
      <c r="J10" s="174">
        <v>0</v>
      </c>
      <c r="K10" s="137">
        <v>0</v>
      </c>
      <c r="L10" s="173">
        <v>0</v>
      </c>
      <c r="M10" s="174">
        <v>0</v>
      </c>
      <c r="N10" s="358"/>
      <c r="P10" s="106"/>
    </row>
    <row r="11" spans="1:18" s="107" customFormat="1" ht="12" customHeight="1" x14ac:dyDescent="0.2">
      <c r="A11" s="359" t="s">
        <v>180</v>
      </c>
      <c r="B11" s="361">
        <f>SUM(B12:D12)</f>
        <v>14206.791419558234</v>
      </c>
      <c r="C11" s="362"/>
      <c r="D11" s="363"/>
      <c r="E11" s="362">
        <f>SUM(E12:G12)</f>
        <v>11659.879672703501</v>
      </c>
      <c r="F11" s="362"/>
      <c r="G11" s="362"/>
      <c r="H11" s="364">
        <f>SUM(H12:J12)</f>
        <v>0</v>
      </c>
      <c r="I11" s="365"/>
      <c r="J11" s="366"/>
      <c r="K11" s="364">
        <f>SUM(K12:M12)</f>
        <v>0</v>
      </c>
      <c r="L11" s="365"/>
      <c r="M11" s="366"/>
      <c r="N11" s="357">
        <f>SUM(B12:M12)</f>
        <v>25866.671092261735</v>
      </c>
      <c r="P11" s="101"/>
      <c r="Q11" s="101"/>
      <c r="R11" s="101"/>
    </row>
    <row r="12" spans="1:18" s="94" customFormat="1" ht="12" customHeight="1" x14ac:dyDescent="0.2">
      <c r="A12" s="360"/>
      <c r="B12" s="168">
        <v>5326.9435947771972</v>
      </c>
      <c r="C12" s="156">
        <v>4359.9975658592166</v>
      </c>
      <c r="D12" s="167">
        <v>4519.8502589218197</v>
      </c>
      <c r="E12" s="156">
        <v>3922.1645613291985</v>
      </c>
      <c r="F12" s="156">
        <v>3865.9009823581305</v>
      </c>
      <c r="G12" s="156">
        <v>3871.814129016172</v>
      </c>
      <c r="H12" s="137">
        <v>0</v>
      </c>
      <c r="I12" s="173">
        <v>0</v>
      </c>
      <c r="J12" s="174">
        <v>0</v>
      </c>
      <c r="K12" s="137">
        <v>0</v>
      </c>
      <c r="L12" s="173">
        <v>0</v>
      </c>
      <c r="M12" s="174">
        <v>0</v>
      </c>
      <c r="N12" s="358"/>
      <c r="P12" s="106"/>
    </row>
    <row r="13" spans="1:18" s="107" customFormat="1" ht="12" customHeight="1" x14ac:dyDescent="0.2">
      <c r="A13" s="359" t="s">
        <v>125</v>
      </c>
      <c r="B13" s="361">
        <f>SUM(B14:D14)</f>
        <v>32635.346285403932</v>
      </c>
      <c r="C13" s="362"/>
      <c r="D13" s="363"/>
      <c r="E13" s="362">
        <f>SUM(E14:G14)</f>
        <v>14705.14538413085</v>
      </c>
      <c r="F13" s="362"/>
      <c r="G13" s="362"/>
      <c r="H13" s="364">
        <f>SUM(H14:J14)</f>
        <v>0</v>
      </c>
      <c r="I13" s="365"/>
      <c r="J13" s="366"/>
      <c r="K13" s="364">
        <f>SUM(K14:M14)</f>
        <v>0</v>
      </c>
      <c r="L13" s="365"/>
      <c r="M13" s="366"/>
      <c r="N13" s="357">
        <f>SUM(B14:M14)</f>
        <v>47340.491669534778</v>
      </c>
      <c r="Q13" s="101"/>
      <c r="R13" s="101"/>
    </row>
    <row r="14" spans="1:18" s="94" customFormat="1" ht="12" customHeight="1" x14ac:dyDescent="0.2">
      <c r="A14" s="360"/>
      <c r="B14" s="168">
        <v>12726.238844818246</v>
      </c>
      <c r="C14" s="156">
        <v>10162.229506462669</v>
      </c>
      <c r="D14" s="167">
        <v>9746.8779341230165</v>
      </c>
      <c r="E14" s="156">
        <v>6294.9454360037398</v>
      </c>
      <c r="F14" s="156">
        <v>5201.018818984553</v>
      </c>
      <c r="G14" s="156">
        <v>3209.1811291425579</v>
      </c>
      <c r="H14" s="137">
        <v>0</v>
      </c>
      <c r="I14" s="173">
        <v>0</v>
      </c>
      <c r="J14" s="174">
        <v>0</v>
      </c>
      <c r="K14" s="137">
        <v>0</v>
      </c>
      <c r="L14" s="173">
        <v>0</v>
      </c>
      <c r="M14" s="174">
        <v>0</v>
      </c>
      <c r="N14" s="358"/>
      <c r="P14" s="106"/>
    </row>
    <row r="15" spans="1:18" s="94" customFormat="1" ht="12" customHeight="1" x14ac:dyDescent="0.2">
      <c r="A15" s="359" t="s">
        <v>96</v>
      </c>
      <c r="B15" s="361">
        <f>SUM(B16:D16)</f>
        <v>80.672431999992114</v>
      </c>
      <c r="C15" s="362"/>
      <c r="D15" s="363"/>
      <c r="E15" s="362">
        <f>SUM(E16:G16)</f>
        <v>73.255027999999129</v>
      </c>
      <c r="F15" s="362"/>
      <c r="G15" s="362"/>
      <c r="H15" s="364">
        <f>SUM(H16:J16)</f>
        <v>0</v>
      </c>
      <c r="I15" s="365"/>
      <c r="J15" s="366"/>
      <c r="K15" s="364">
        <f>SUM(K16:M16)</f>
        <v>0</v>
      </c>
      <c r="L15" s="365"/>
      <c r="M15" s="366"/>
      <c r="N15" s="357">
        <f>SUM(B16:M16)</f>
        <v>153.92745999999124</v>
      </c>
    </row>
    <row r="16" spans="1:18" s="94" customFormat="1" ht="12" customHeight="1" x14ac:dyDescent="0.2">
      <c r="A16" s="360"/>
      <c r="B16" s="168">
        <v>35.667937999995047</v>
      </c>
      <c r="C16" s="156">
        <v>21.357267000001229</v>
      </c>
      <c r="D16" s="167">
        <v>23.647226999995837</v>
      </c>
      <c r="E16" s="156">
        <v>21.559747999994215</v>
      </c>
      <c r="F16" s="156">
        <v>25.285226000004513</v>
      </c>
      <c r="G16" s="156">
        <v>26.4100540000004</v>
      </c>
      <c r="H16" s="137">
        <v>0</v>
      </c>
      <c r="I16" s="173">
        <v>0</v>
      </c>
      <c r="J16" s="174">
        <v>0</v>
      </c>
      <c r="K16" s="137">
        <v>0</v>
      </c>
      <c r="L16" s="173">
        <v>0</v>
      </c>
      <c r="M16" s="174">
        <v>0</v>
      </c>
      <c r="N16" s="358"/>
      <c r="P16" s="106"/>
    </row>
    <row r="17" spans="1:14" s="71" customFormat="1" ht="11.25" x14ac:dyDescent="0.2">
      <c r="A17" s="68"/>
      <c r="B17" s="5"/>
      <c r="C17" s="5"/>
      <c r="D17" s="5"/>
      <c r="E17" s="5"/>
      <c r="F17" s="5"/>
      <c r="G17" s="5"/>
      <c r="H17" s="5"/>
      <c r="I17" s="5"/>
      <c r="J17" s="5"/>
      <c r="K17" s="5"/>
      <c r="L17" s="5"/>
      <c r="M17" s="5"/>
      <c r="N17" s="4" t="s">
        <v>78</v>
      </c>
    </row>
    <row r="18" spans="1:14" x14ac:dyDescent="0.2">
      <c r="A18" s="87" t="str">
        <f>A5</f>
        <v>Výroba tepla brutto</v>
      </c>
      <c r="B18" s="77">
        <f t="shared" ref="B18:M18" si="0">B6</f>
        <v>20283.889647143136</v>
      </c>
      <c r="C18" s="77">
        <f t="shared" si="0"/>
        <v>16596.169151627488</v>
      </c>
      <c r="D18" s="77">
        <f t="shared" si="0"/>
        <v>16352.155620851419</v>
      </c>
      <c r="E18" s="77">
        <f t="shared" si="0"/>
        <v>12002.89623289124</v>
      </c>
      <c r="F18" s="77">
        <f t="shared" si="0"/>
        <v>10792.504875000001</v>
      </c>
      <c r="G18" s="77">
        <f t="shared" si="0"/>
        <v>8547.9797280000021</v>
      </c>
      <c r="H18" s="77">
        <f t="shared" si="0"/>
        <v>0</v>
      </c>
      <c r="I18" s="77">
        <f t="shared" si="0"/>
        <v>0</v>
      </c>
      <c r="J18" s="77">
        <f t="shared" si="0"/>
        <v>0</v>
      </c>
      <c r="K18" s="77">
        <f t="shared" si="0"/>
        <v>0</v>
      </c>
      <c r="L18" s="77">
        <f t="shared" si="0"/>
        <v>0</v>
      </c>
      <c r="M18" s="77">
        <f t="shared" si="0"/>
        <v>0</v>
      </c>
    </row>
    <row r="19" spans="1:14" x14ac:dyDescent="0.2">
      <c r="A19" s="10" t="str">
        <f>A7</f>
        <v xml:space="preserve">Technologická vlastní spotřeba tepla </v>
      </c>
      <c r="B19" s="24">
        <f t="shared" ref="B19:M19" si="1">-B8</f>
        <v>-860.60371700000019</v>
      </c>
      <c r="C19" s="24">
        <f t="shared" si="1"/>
        <v>-786.42954300000054</v>
      </c>
      <c r="D19" s="24">
        <f t="shared" si="1"/>
        <v>-809.13661900000045</v>
      </c>
      <c r="E19" s="24">
        <f t="shared" si="1"/>
        <v>-731.15822199999991</v>
      </c>
      <c r="F19" s="24">
        <f t="shared" si="1"/>
        <v>-718.98517299999935</v>
      </c>
      <c r="G19" s="24">
        <f t="shared" si="1"/>
        <v>-689.336939999999</v>
      </c>
      <c r="H19" s="24">
        <f t="shared" si="1"/>
        <v>0</v>
      </c>
      <c r="I19" s="24">
        <f t="shared" si="1"/>
        <v>0</v>
      </c>
      <c r="J19" s="24">
        <f t="shared" si="1"/>
        <v>0</v>
      </c>
      <c r="K19" s="24">
        <f t="shared" si="1"/>
        <v>0</v>
      </c>
      <c r="L19" s="24">
        <f t="shared" si="1"/>
        <v>0</v>
      </c>
      <c r="M19" s="24">
        <f t="shared" si="1"/>
        <v>0</v>
      </c>
    </row>
    <row r="20" spans="1:14" x14ac:dyDescent="0.2">
      <c r="A20" s="10" t="str">
        <f>A9</f>
        <v>Ztráty</v>
      </c>
      <c r="B20" s="77">
        <f t="shared" ref="B20:M20" si="2">-B10</f>
        <v>-1334.4355525476958</v>
      </c>
      <c r="C20" s="77">
        <f t="shared" si="2"/>
        <v>-1266.155269305601</v>
      </c>
      <c r="D20" s="77">
        <f t="shared" si="2"/>
        <v>-1252.6435818065884</v>
      </c>
      <c r="E20" s="77">
        <f t="shared" si="2"/>
        <v>-1033.0682655583068</v>
      </c>
      <c r="F20" s="77">
        <f t="shared" si="2"/>
        <v>-981.3146746573135</v>
      </c>
      <c r="G20" s="77">
        <f t="shared" si="2"/>
        <v>-751.2374758412725</v>
      </c>
      <c r="H20" s="77">
        <f t="shared" si="2"/>
        <v>0</v>
      </c>
      <c r="I20" s="77">
        <f t="shared" si="2"/>
        <v>0</v>
      </c>
      <c r="J20" s="77">
        <f t="shared" si="2"/>
        <v>0</v>
      </c>
      <c r="K20" s="77">
        <f t="shared" si="2"/>
        <v>0</v>
      </c>
      <c r="L20" s="77">
        <f t="shared" si="2"/>
        <v>0</v>
      </c>
      <c r="M20" s="77">
        <f t="shared" si="2"/>
        <v>0</v>
      </c>
      <c r="N20" s="72"/>
    </row>
    <row r="21" spans="1:14" x14ac:dyDescent="0.2">
      <c r="A21" s="87" t="str">
        <f>A11</f>
        <v>Vlastní spotřeba tepla</v>
      </c>
      <c r="B21" s="77">
        <f>-B12</f>
        <v>-5326.9435947771972</v>
      </c>
      <c r="C21" s="77">
        <f t="shared" ref="C21:M21" si="3">-C12</f>
        <v>-4359.9975658592166</v>
      </c>
      <c r="D21" s="77">
        <f t="shared" si="3"/>
        <v>-4519.8502589218197</v>
      </c>
      <c r="E21" s="77">
        <f t="shared" si="3"/>
        <v>-3922.1645613291985</v>
      </c>
      <c r="F21" s="77">
        <f t="shared" si="3"/>
        <v>-3865.9009823581305</v>
      </c>
      <c r="G21" s="77">
        <f t="shared" si="3"/>
        <v>-3871.814129016172</v>
      </c>
      <c r="H21" s="77">
        <f t="shared" si="3"/>
        <v>0</v>
      </c>
      <c r="I21" s="77">
        <f t="shared" si="3"/>
        <v>0</v>
      </c>
      <c r="J21" s="77">
        <f t="shared" si="3"/>
        <v>0</v>
      </c>
      <c r="K21" s="77">
        <f t="shared" si="3"/>
        <v>0</v>
      </c>
      <c r="L21" s="77">
        <f t="shared" si="3"/>
        <v>0</v>
      </c>
      <c r="M21" s="77">
        <f t="shared" si="3"/>
        <v>0</v>
      </c>
      <c r="N21" s="72"/>
    </row>
    <row r="22" spans="1:14" x14ac:dyDescent="0.2">
      <c r="A22" s="87" t="str">
        <f>A13</f>
        <v>Dodávky tepla</v>
      </c>
      <c r="B22" s="77">
        <f t="shared" ref="B22:M22" si="4">-B14</f>
        <v>-12726.238844818246</v>
      </c>
      <c r="C22" s="77">
        <f t="shared" si="4"/>
        <v>-10162.229506462669</v>
      </c>
      <c r="D22" s="77">
        <f t="shared" si="4"/>
        <v>-9746.8779341230165</v>
      </c>
      <c r="E22" s="77">
        <f t="shared" si="4"/>
        <v>-6294.9454360037398</v>
      </c>
      <c r="F22" s="77">
        <f t="shared" si="4"/>
        <v>-5201.018818984553</v>
      </c>
      <c r="G22" s="77">
        <f t="shared" si="4"/>
        <v>-3209.1811291425579</v>
      </c>
      <c r="H22" s="77">
        <f t="shared" si="4"/>
        <v>0</v>
      </c>
      <c r="I22" s="77">
        <f t="shared" si="4"/>
        <v>0</v>
      </c>
      <c r="J22" s="77">
        <f t="shared" si="4"/>
        <v>0</v>
      </c>
      <c r="K22" s="77">
        <f t="shared" si="4"/>
        <v>0</v>
      </c>
      <c r="L22" s="77">
        <f t="shared" si="4"/>
        <v>0</v>
      </c>
      <c r="M22" s="77">
        <f t="shared" si="4"/>
        <v>0</v>
      </c>
    </row>
    <row r="23" spans="1:14" x14ac:dyDescent="0.2">
      <c r="A23" s="87" t="str">
        <f>A15</f>
        <v>Bilanční rozdíl</v>
      </c>
      <c r="B23" s="77">
        <f t="shared" ref="B23:M23" si="5">-B16</f>
        <v>-35.667937999995047</v>
      </c>
      <c r="C23" s="77">
        <f t="shared" si="5"/>
        <v>-21.357267000001229</v>
      </c>
      <c r="D23" s="77">
        <f t="shared" si="5"/>
        <v>-23.647226999995837</v>
      </c>
      <c r="E23" s="77">
        <f t="shared" si="5"/>
        <v>-21.559747999994215</v>
      </c>
      <c r="F23" s="77">
        <f t="shared" si="5"/>
        <v>-25.285226000004513</v>
      </c>
      <c r="G23" s="77">
        <f t="shared" si="5"/>
        <v>-26.4100540000004</v>
      </c>
      <c r="H23" s="77">
        <f t="shared" si="5"/>
        <v>0</v>
      </c>
      <c r="I23" s="77">
        <f t="shared" si="5"/>
        <v>0</v>
      </c>
      <c r="J23" s="77">
        <f t="shared" si="5"/>
        <v>0</v>
      </c>
      <c r="K23" s="77">
        <f t="shared" si="5"/>
        <v>0</v>
      </c>
      <c r="L23" s="77">
        <f t="shared" si="5"/>
        <v>0</v>
      </c>
      <c r="M23" s="77">
        <f t="shared" si="5"/>
        <v>0</v>
      </c>
    </row>
    <row r="42" spans="1:4" x14ac:dyDescent="0.2">
      <c r="A42" s="331"/>
      <c r="B42" s="105"/>
      <c r="C42" s="332"/>
      <c r="D42" s="332"/>
    </row>
    <row r="43" spans="1:4" x14ac:dyDescent="0.2">
      <c r="B43" s="332"/>
      <c r="C43" s="332"/>
      <c r="D43" s="332"/>
    </row>
    <row r="44" spans="1:4" x14ac:dyDescent="0.2">
      <c r="B44" s="332"/>
      <c r="C44" s="332"/>
      <c r="D44" s="332"/>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4"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ignoredErrors>
    <ignoredError sqref="B7:M7 B9:M9 B11:M11 B13:M1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Q40"/>
  <sheetViews>
    <sheetView showGridLines="0" zoomScaleNormal="100" zoomScaleSheetLayoutView="100" workbookViewId="0">
      <selection activeCell="P20" sqref="P20"/>
    </sheetView>
  </sheetViews>
  <sheetFormatPr defaultRowHeight="12" x14ac:dyDescent="0.2"/>
  <cols>
    <col min="1" max="1" width="30.85546875" style="70" customWidth="1"/>
    <col min="2" max="13" width="8.5703125" style="70" customWidth="1"/>
    <col min="14" max="14" width="10.42578125" style="70" customWidth="1"/>
    <col min="15" max="15" width="8.42578125" style="70" customWidth="1"/>
    <col min="16" max="16" width="11.42578125" style="70" bestFit="1" customWidth="1"/>
    <col min="17" max="16384" width="9.140625" style="70"/>
  </cols>
  <sheetData>
    <row r="1" spans="1:17" ht="18.75" x14ac:dyDescent="0.3">
      <c r="A1" s="185" t="s">
        <v>211</v>
      </c>
      <c r="N1" s="151" t="str">
        <f>Titulní!A35</f>
        <v>II. čtvrtletí 2020</v>
      </c>
    </row>
    <row r="2" spans="1:17" ht="15.75" x14ac:dyDescent="0.25">
      <c r="A2" s="166" t="s">
        <v>117</v>
      </c>
      <c r="B2" s="107"/>
      <c r="C2" s="107"/>
      <c r="D2" s="107"/>
      <c r="E2" s="107"/>
      <c r="F2" s="107"/>
      <c r="G2" s="107"/>
      <c r="H2" s="107"/>
      <c r="I2" s="107"/>
      <c r="J2" s="107"/>
      <c r="K2" s="107"/>
      <c r="L2" s="107"/>
      <c r="M2" s="107"/>
    </row>
    <row r="3" spans="1:17" ht="6" customHeight="1" x14ac:dyDescent="0.2">
      <c r="A3" s="107"/>
      <c r="B3" s="107"/>
      <c r="C3" s="107"/>
      <c r="D3" s="107"/>
      <c r="E3" s="107"/>
      <c r="F3" s="107"/>
      <c r="G3" s="107"/>
      <c r="H3" s="107"/>
      <c r="I3" s="107"/>
      <c r="J3" s="107"/>
      <c r="K3" s="107"/>
      <c r="L3" s="107"/>
      <c r="M3" s="107"/>
      <c r="N3" s="107"/>
    </row>
    <row r="4" spans="1:17" x14ac:dyDescent="0.2">
      <c r="A4" s="375"/>
      <c r="B4" s="386" t="s">
        <v>45</v>
      </c>
      <c r="C4" s="387"/>
      <c r="D4" s="388"/>
      <c r="E4" s="386" t="s">
        <v>46</v>
      </c>
      <c r="F4" s="387"/>
      <c r="G4" s="388"/>
      <c r="H4" s="386" t="s">
        <v>47</v>
      </c>
      <c r="I4" s="387"/>
      <c r="J4" s="388"/>
      <c r="K4" s="386" t="s">
        <v>48</v>
      </c>
      <c r="L4" s="387"/>
      <c r="M4" s="388"/>
      <c r="N4" s="374" t="s">
        <v>7</v>
      </c>
    </row>
    <row r="5" spans="1:17" x14ac:dyDescent="0.2">
      <c r="A5" s="375"/>
      <c r="B5" s="320" t="s">
        <v>8</v>
      </c>
      <c r="C5" s="321" t="s">
        <v>9</v>
      </c>
      <c r="D5" s="322" t="s">
        <v>10</v>
      </c>
      <c r="E5" s="320" t="s">
        <v>11</v>
      </c>
      <c r="F5" s="321" t="s">
        <v>12</v>
      </c>
      <c r="G5" s="322" t="s">
        <v>13</v>
      </c>
      <c r="H5" s="320" t="s">
        <v>14</v>
      </c>
      <c r="I5" s="321" t="s">
        <v>15</v>
      </c>
      <c r="J5" s="322" t="s">
        <v>16</v>
      </c>
      <c r="K5" s="320" t="s">
        <v>17</v>
      </c>
      <c r="L5" s="321" t="s">
        <v>18</v>
      </c>
      <c r="M5" s="322" t="s">
        <v>19</v>
      </c>
      <c r="N5" s="374"/>
    </row>
    <row r="6" spans="1:17" s="328" customFormat="1" x14ac:dyDescent="0.2">
      <c r="A6" s="379" t="s">
        <v>63</v>
      </c>
      <c r="B6" s="380">
        <f>SUM(B7:D7)</f>
        <v>53232.214419622047</v>
      </c>
      <c r="C6" s="381"/>
      <c r="D6" s="382"/>
      <c r="E6" s="380">
        <f>SUM(E7:G7)</f>
        <v>31343.380835891243</v>
      </c>
      <c r="F6" s="381"/>
      <c r="G6" s="382"/>
      <c r="H6" s="383">
        <f>SUM(H7:J7)</f>
        <v>0</v>
      </c>
      <c r="I6" s="384"/>
      <c r="J6" s="385"/>
      <c r="K6" s="383">
        <f>SUM(K7:M7)</f>
        <v>0</v>
      </c>
      <c r="L6" s="384"/>
      <c r="M6" s="385"/>
      <c r="N6" s="378">
        <f>SUM(N8:N23)</f>
        <v>84575.595255513297</v>
      </c>
    </row>
    <row r="7" spans="1:17" s="328" customFormat="1" x14ac:dyDescent="0.2">
      <c r="A7" s="379"/>
      <c r="B7" s="211">
        <f t="shared" ref="B7:M7" si="0">SUM(B8:B23)</f>
        <v>20283.889647143136</v>
      </c>
      <c r="C7" s="212">
        <f t="shared" si="0"/>
        <v>16596.169151627488</v>
      </c>
      <c r="D7" s="213">
        <f t="shared" si="0"/>
        <v>16352.155620851419</v>
      </c>
      <c r="E7" s="211">
        <f t="shared" si="0"/>
        <v>12002.89623289124</v>
      </c>
      <c r="F7" s="212">
        <f t="shared" si="0"/>
        <v>10792.504875000001</v>
      </c>
      <c r="G7" s="213">
        <f t="shared" si="0"/>
        <v>8547.9797280000021</v>
      </c>
      <c r="H7" s="214">
        <f t="shared" si="0"/>
        <v>0</v>
      </c>
      <c r="I7" s="215">
        <f t="shared" si="0"/>
        <v>0</v>
      </c>
      <c r="J7" s="216">
        <f t="shared" si="0"/>
        <v>0</v>
      </c>
      <c r="K7" s="214">
        <f t="shared" si="0"/>
        <v>0</v>
      </c>
      <c r="L7" s="215">
        <f t="shared" si="0"/>
        <v>0</v>
      </c>
      <c r="M7" s="216">
        <f t="shared" si="0"/>
        <v>0</v>
      </c>
      <c r="N7" s="378"/>
    </row>
    <row r="8" spans="1:17" x14ac:dyDescent="0.2">
      <c r="A8" s="162" t="s">
        <v>41</v>
      </c>
      <c r="B8" s="168">
        <v>2205.5374499999998</v>
      </c>
      <c r="C8" s="156">
        <v>1909.6695630000004</v>
      </c>
      <c r="D8" s="167">
        <v>2107.6840380000003</v>
      </c>
      <c r="E8" s="168">
        <v>1818.4100629999996</v>
      </c>
      <c r="F8" s="156">
        <v>1809.9905330000001</v>
      </c>
      <c r="G8" s="167">
        <v>1539.6066450000003</v>
      </c>
      <c r="H8" s="137">
        <v>0</v>
      </c>
      <c r="I8" s="173">
        <v>0</v>
      </c>
      <c r="J8" s="174">
        <v>0</v>
      </c>
      <c r="K8" s="137">
        <v>0</v>
      </c>
      <c r="L8" s="173">
        <v>0</v>
      </c>
      <c r="M8" s="174">
        <v>0</v>
      </c>
      <c r="N8" s="217">
        <f t="shared" ref="N8:N23" si="1">SUM(B8:M8)</f>
        <v>11390.898292</v>
      </c>
      <c r="P8" s="105"/>
    </row>
    <row r="9" spans="1:17" x14ac:dyDescent="0.2">
      <c r="A9" s="162" t="s">
        <v>40</v>
      </c>
      <c r="B9" s="161">
        <v>412.96064400000012</v>
      </c>
      <c r="C9" s="160">
        <v>368.24066299999993</v>
      </c>
      <c r="D9" s="159">
        <v>386.07784799999996</v>
      </c>
      <c r="E9" s="161">
        <v>339.28963199999976</v>
      </c>
      <c r="F9" s="160">
        <v>332.03519399999982</v>
      </c>
      <c r="G9" s="159">
        <v>290.39448299999987</v>
      </c>
      <c r="H9" s="149">
        <v>0</v>
      </c>
      <c r="I9" s="148">
        <v>0</v>
      </c>
      <c r="J9" s="147">
        <v>0</v>
      </c>
      <c r="K9" s="149">
        <v>0</v>
      </c>
      <c r="L9" s="148">
        <v>0</v>
      </c>
      <c r="M9" s="147">
        <v>0</v>
      </c>
      <c r="N9" s="217">
        <f t="shared" si="1"/>
        <v>2128.9984639999993</v>
      </c>
      <c r="P9" s="105"/>
    </row>
    <row r="10" spans="1:17" x14ac:dyDescent="0.2">
      <c r="A10" s="162" t="s">
        <v>39</v>
      </c>
      <c r="B10" s="161">
        <v>2238.287221</v>
      </c>
      <c r="C10" s="160">
        <v>1670.274997</v>
      </c>
      <c r="D10" s="159">
        <v>1458.313224</v>
      </c>
      <c r="E10" s="161">
        <v>1043.0167980000001</v>
      </c>
      <c r="F10" s="160">
        <v>887.55483199999992</v>
      </c>
      <c r="G10" s="159">
        <v>501.80938099999997</v>
      </c>
      <c r="H10" s="149">
        <v>0</v>
      </c>
      <c r="I10" s="148">
        <v>0</v>
      </c>
      <c r="J10" s="147">
        <v>0</v>
      </c>
      <c r="K10" s="149">
        <v>0</v>
      </c>
      <c r="L10" s="148">
        <v>0</v>
      </c>
      <c r="M10" s="147">
        <v>0</v>
      </c>
      <c r="N10" s="217">
        <f t="shared" si="1"/>
        <v>7799.2564530000009</v>
      </c>
      <c r="P10" s="105"/>
    </row>
    <row r="11" spans="1:17" x14ac:dyDescent="0.2">
      <c r="A11" s="162" t="s">
        <v>64</v>
      </c>
      <c r="B11" s="161">
        <v>1.1196120000000001</v>
      </c>
      <c r="C11" s="160">
        <v>1.1296199999999998</v>
      </c>
      <c r="D11" s="159">
        <v>1.680188</v>
      </c>
      <c r="E11" s="161">
        <v>1.0117119999999999</v>
      </c>
      <c r="F11" s="160">
        <v>0.91270000000000007</v>
      </c>
      <c r="G11" s="159">
        <v>0.86134199999999994</v>
      </c>
      <c r="H11" s="149">
        <v>0</v>
      </c>
      <c r="I11" s="148">
        <v>0</v>
      </c>
      <c r="J11" s="147">
        <v>0</v>
      </c>
      <c r="K11" s="149">
        <v>0</v>
      </c>
      <c r="L11" s="148">
        <v>0</v>
      </c>
      <c r="M11" s="147">
        <v>0</v>
      </c>
      <c r="N11" s="217">
        <f t="shared" si="1"/>
        <v>6.7151740000000002</v>
      </c>
      <c r="P11" s="105"/>
    </row>
    <row r="12" spans="1:17" x14ac:dyDescent="0.2">
      <c r="A12" s="162" t="s">
        <v>65</v>
      </c>
      <c r="B12" s="161">
        <v>1.0416800000000002</v>
      </c>
      <c r="C12" s="160">
        <v>1.05277</v>
      </c>
      <c r="D12" s="159">
        <v>1.1376199999999999</v>
      </c>
      <c r="E12" s="161">
        <v>0.96033999999999997</v>
      </c>
      <c r="F12" s="160">
        <v>1.0035399999999999</v>
      </c>
      <c r="G12" s="159">
        <v>1.2507300000000001</v>
      </c>
      <c r="H12" s="149">
        <v>0</v>
      </c>
      <c r="I12" s="148">
        <v>0</v>
      </c>
      <c r="J12" s="147">
        <v>0</v>
      </c>
      <c r="K12" s="149">
        <v>0</v>
      </c>
      <c r="L12" s="148">
        <v>0</v>
      </c>
      <c r="M12" s="147">
        <v>0</v>
      </c>
      <c r="N12" s="217">
        <f t="shared" si="1"/>
        <v>6.4466800000000006</v>
      </c>
      <c r="P12" s="105"/>
      <c r="Q12" s="333"/>
    </row>
    <row r="13" spans="1:17" x14ac:dyDescent="0.2">
      <c r="A13" s="162" t="s">
        <v>66</v>
      </c>
      <c r="B13" s="161">
        <v>1.0856999999999999E-2</v>
      </c>
      <c r="C13" s="160">
        <v>2.0560000000000002E-2</v>
      </c>
      <c r="D13" s="159">
        <v>3.7232000000000001E-2</v>
      </c>
      <c r="E13" s="161">
        <v>7.1503999999999984E-2</v>
      </c>
      <c r="F13" s="160">
        <v>6.2205999999999997E-2</v>
      </c>
      <c r="G13" s="159">
        <v>5.7929000000000001E-2</v>
      </c>
      <c r="H13" s="149">
        <v>0</v>
      </c>
      <c r="I13" s="148">
        <v>0</v>
      </c>
      <c r="J13" s="147">
        <v>0</v>
      </c>
      <c r="K13" s="149">
        <v>0</v>
      </c>
      <c r="L13" s="148">
        <v>0</v>
      </c>
      <c r="M13" s="147">
        <v>0</v>
      </c>
      <c r="N13" s="217">
        <f t="shared" si="1"/>
        <v>0.26028799999999996</v>
      </c>
      <c r="P13" s="105"/>
    </row>
    <row r="14" spans="1:17" x14ac:dyDescent="0.2">
      <c r="A14" s="162" t="s">
        <v>38</v>
      </c>
      <c r="B14" s="161">
        <v>8814.3598079999956</v>
      </c>
      <c r="C14" s="160">
        <v>7279.3613579999992</v>
      </c>
      <c r="D14" s="159">
        <v>7222.5819649999976</v>
      </c>
      <c r="E14" s="161">
        <v>4964.2114999999994</v>
      </c>
      <c r="F14" s="160">
        <v>4200.9362579999997</v>
      </c>
      <c r="G14" s="159">
        <v>3219.9473430000003</v>
      </c>
      <c r="H14" s="149">
        <v>0</v>
      </c>
      <c r="I14" s="148">
        <v>0</v>
      </c>
      <c r="J14" s="147">
        <v>0</v>
      </c>
      <c r="K14" s="149">
        <v>0</v>
      </c>
      <c r="L14" s="148">
        <v>0</v>
      </c>
      <c r="M14" s="147">
        <v>0</v>
      </c>
      <c r="N14" s="217">
        <f t="shared" si="1"/>
        <v>35701.398231999992</v>
      </c>
      <c r="P14" s="105"/>
    </row>
    <row r="15" spans="1:17" x14ac:dyDescent="0.2">
      <c r="A15" s="162" t="s">
        <v>76</v>
      </c>
      <c r="B15" s="161">
        <v>129.119</v>
      </c>
      <c r="C15" s="160">
        <v>111.499</v>
      </c>
      <c r="D15" s="159">
        <v>67.034000000000006</v>
      </c>
      <c r="E15" s="161">
        <v>32.914999999999999</v>
      </c>
      <c r="F15" s="160">
        <v>41.600999999999999</v>
      </c>
      <c r="G15" s="159">
        <v>27.608000000000001</v>
      </c>
      <c r="H15" s="149">
        <v>0</v>
      </c>
      <c r="I15" s="148">
        <v>0</v>
      </c>
      <c r="J15" s="147">
        <v>0</v>
      </c>
      <c r="K15" s="149">
        <v>0</v>
      </c>
      <c r="L15" s="148">
        <v>0</v>
      </c>
      <c r="M15" s="147">
        <v>0</v>
      </c>
      <c r="N15" s="217">
        <f>SUM(B15:M15)</f>
        <v>409.77600000000001</v>
      </c>
      <c r="P15" s="105"/>
    </row>
    <row r="16" spans="1:17" x14ac:dyDescent="0.2">
      <c r="A16" s="162" t="s">
        <v>37</v>
      </c>
      <c r="B16" s="161">
        <v>2.3730000000000001E-2</v>
      </c>
      <c r="C16" s="160">
        <v>4.1739999999999999E-2</v>
      </c>
      <c r="D16" s="159">
        <v>3.295E-2</v>
      </c>
      <c r="E16" s="161">
        <v>1.098E-2</v>
      </c>
      <c r="F16" s="160">
        <v>1.274E-2</v>
      </c>
      <c r="G16" s="159">
        <v>0</v>
      </c>
      <c r="H16" s="149">
        <v>0</v>
      </c>
      <c r="I16" s="148">
        <v>0</v>
      </c>
      <c r="J16" s="147">
        <v>0</v>
      </c>
      <c r="K16" s="149">
        <v>0</v>
      </c>
      <c r="L16" s="148">
        <v>0</v>
      </c>
      <c r="M16" s="147">
        <v>0</v>
      </c>
      <c r="N16" s="217">
        <f t="shared" si="1"/>
        <v>0.12214000000000001</v>
      </c>
      <c r="P16" s="105"/>
    </row>
    <row r="17" spans="1:16" x14ac:dyDescent="0.2">
      <c r="A17" s="162" t="s">
        <v>36</v>
      </c>
      <c r="B17" s="161">
        <v>743.60263199999997</v>
      </c>
      <c r="C17" s="160">
        <v>656.97107299999993</v>
      </c>
      <c r="D17" s="159">
        <v>517.52970900000003</v>
      </c>
      <c r="E17" s="161">
        <v>433.745385</v>
      </c>
      <c r="F17" s="160">
        <v>601.698128</v>
      </c>
      <c r="G17" s="159">
        <v>593.69997999999998</v>
      </c>
      <c r="H17" s="149">
        <v>0</v>
      </c>
      <c r="I17" s="148">
        <v>0</v>
      </c>
      <c r="J17" s="147">
        <v>0</v>
      </c>
      <c r="K17" s="149">
        <v>0</v>
      </c>
      <c r="L17" s="148">
        <v>0</v>
      </c>
      <c r="M17" s="147">
        <v>0</v>
      </c>
      <c r="N17" s="217">
        <f t="shared" si="1"/>
        <v>3547.2469069999997</v>
      </c>
      <c r="P17" s="105"/>
    </row>
    <row r="18" spans="1:16" x14ac:dyDescent="0.2">
      <c r="A18" s="162" t="s">
        <v>35</v>
      </c>
      <c r="B18" s="161">
        <v>90.667529999999999</v>
      </c>
      <c r="C18" s="160">
        <v>87.281487000000013</v>
      </c>
      <c r="D18" s="159">
        <v>81.832954999999998</v>
      </c>
      <c r="E18" s="161">
        <v>76.135387000000009</v>
      </c>
      <c r="F18" s="160">
        <v>3.1073589999999998</v>
      </c>
      <c r="G18" s="159">
        <v>41.703850999999993</v>
      </c>
      <c r="H18" s="149">
        <v>0</v>
      </c>
      <c r="I18" s="148">
        <v>0</v>
      </c>
      <c r="J18" s="147">
        <v>0</v>
      </c>
      <c r="K18" s="149">
        <v>0</v>
      </c>
      <c r="L18" s="148">
        <v>0</v>
      </c>
      <c r="M18" s="147">
        <v>0</v>
      </c>
      <c r="N18" s="217">
        <f t="shared" si="1"/>
        <v>380.72856899999999</v>
      </c>
      <c r="P18" s="105"/>
    </row>
    <row r="19" spans="1:16" x14ac:dyDescent="0.2">
      <c r="A19" s="162" t="s">
        <v>34</v>
      </c>
      <c r="B19" s="161">
        <v>422.53417899999994</v>
      </c>
      <c r="C19" s="160">
        <v>400.09166499999998</v>
      </c>
      <c r="D19" s="159">
        <v>415.28912500000001</v>
      </c>
      <c r="E19" s="161">
        <v>405.67612099999997</v>
      </c>
      <c r="F19" s="160">
        <v>401.87583519688945</v>
      </c>
      <c r="G19" s="159">
        <v>366.31167528169277</v>
      </c>
      <c r="H19" s="149">
        <v>0</v>
      </c>
      <c r="I19" s="148">
        <v>0</v>
      </c>
      <c r="J19" s="147">
        <v>0</v>
      </c>
      <c r="K19" s="149">
        <v>0</v>
      </c>
      <c r="L19" s="148">
        <v>0</v>
      </c>
      <c r="M19" s="147">
        <v>0</v>
      </c>
      <c r="N19" s="217">
        <f t="shared" si="1"/>
        <v>2411.7786004785821</v>
      </c>
      <c r="P19" s="105"/>
    </row>
    <row r="20" spans="1:16" x14ac:dyDescent="0.2">
      <c r="A20" s="162" t="s">
        <v>33</v>
      </c>
      <c r="B20" s="161">
        <v>969.12332900000001</v>
      </c>
      <c r="C20" s="160">
        <v>876.19513599999982</v>
      </c>
      <c r="D20" s="159">
        <v>909.80037700000014</v>
      </c>
      <c r="E20" s="161">
        <v>659.98187499999983</v>
      </c>
      <c r="F20" s="160">
        <v>659.79252599999984</v>
      </c>
      <c r="G20" s="159">
        <v>644.49453600000015</v>
      </c>
      <c r="H20" s="149">
        <v>0</v>
      </c>
      <c r="I20" s="148">
        <v>0</v>
      </c>
      <c r="J20" s="147">
        <v>0</v>
      </c>
      <c r="K20" s="149">
        <v>0</v>
      </c>
      <c r="L20" s="148">
        <v>0</v>
      </c>
      <c r="M20" s="147">
        <v>0</v>
      </c>
      <c r="N20" s="217">
        <f t="shared" si="1"/>
        <v>4719.3877789999997</v>
      </c>
      <c r="P20" s="105"/>
    </row>
    <row r="21" spans="1:16" x14ac:dyDescent="0.2">
      <c r="A21" s="162" t="s">
        <v>3</v>
      </c>
      <c r="B21" s="161">
        <v>0</v>
      </c>
      <c r="C21" s="160">
        <v>0</v>
      </c>
      <c r="D21" s="159">
        <v>0</v>
      </c>
      <c r="E21" s="161">
        <v>0</v>
      </c>
      <c r="F21" s="160">
        <v>0</v>
      </c>
      <c r="G21" s="159">
        <v>0</v>
      </c>
      <c r="H21" s="149">
        <v>0</v>
      </c>
      <c r="I21" s="148">
        <v>0</v>
      </c>
      <c r="J21" s="147">
        <v>0</v>
      </c>
      <c r="K21" s="149">
        <v>0</v>
      </c>
      <c r="L21" s="148">
        <v>0</v>
      </c>
      <c r="M21" s="147">
        <v>0</v>
      </c>
      <c r="N21" s="217">
        <f t="shared" si="1"/>
        <v>0</v>
      </c>
      <c r="P21" s="105"/>
    </row>
    <row r="22" spans="1:16" x14ac:dyDescent="0.2">
      <c r="A22" s="162" t="s">
        <v>32</v>
      </c>
      <c r="B22" s="161">
        <v>14.507134000000004</v>
      </c>
      <c r="C22" s="160">
        <v>8.3715479999999989</v>
      </c>
      <c r="D22" s="159">
        <v>12.226267999999999</v>
      </c>
      <c r="E22" s="161">
        <v>5.7722160000000002</v>
      </c>
      <c r="F22" s="160">
        <v>3.8467600000000002</v>
      </c>
      <c r="G22" s="159">
        <v>15.035188000000003</v>
      </c>
      <c r="H22" s="149">
        <v>0</v>
      </c>
      <c r="I22" s="148">
        <v>0</v>
      </c>
      <c r="J22" s="147">
        <v>0</v>
      </c>
      <c r="K22" s="149">
        <v>0</v>
      </c>
      <c r="L22" s="148">
        <v>0</v>
      </c>
      <c r="M22" s="147">
        <v>0</v>
      </c>
      <c r="N22" s="217">
        <f t="shared" si="1"/>
        <v>59.759114000000011</v>
      </c>
      <c r="P22" s="105"/>
    </row>
    <row r="23" spans="1:16" x14ac:dyDescent="0.2">
      <c r="A23" s="162" t="s">
        <v>31</v>
      </c>
      <c r="B23" s="168">
        <v>4240.9948411431387</v>
      </c>
      <c r="C23" s="156">
        <v>3225.9679716274868</v>
      </c>
      <c r="D23" s="167">
        <v>3170.8981218514218</v>
      </c>
      <c r="E23" s="168">
        <v>2221.687719891243</v>
      </c>
      <c r="F23" s="156">
        <v>1848.0752638031115</v>
      </c>
      <c r="G23" s="167">
        <v>1305.1986447183076</v>
      </c>
      <c r="H23" s="137">
        <v>0</v>
      </c>
      <c r="I23" s="173">
        <v>0</v>
      </c>
      <c r="J23" s="174">
        <v>0</v>
      </c>
      <c r="K23" s="137">
        <v>0</v>
      </c>
      <c r="L23" s="173">
        <v>0</v>
      </c>
      <c r="M23" s="174">
        <v>0</v>
      </c>
      <c r="N23" s="217">
        <f t="shared" si="1"/>
        <v>16012.82256303471</v>
      </c>
      <c r="P23" s="105"/>
    </row>
    <row r="24" spans="1:16" s="71" customFormat="1" ht="11.25" x14ac:dyDescent="0.2">
      <c r="A24" s="68"/>
      <c r="B24" s="5"/>
      <c r="C24" s="5"/>
      <c r="D24" s="5"/>
      <c r="E24" s="5"/>
      <c r="F24" s="5"/>
      <c r="G24" s="5"/>
      <c r="H24" s="5"/>
      <c r="I24" s="5"/>
      <c r="J24" s="5"/>
      <c r="K24" s="5"/>
      <c r="L24" s="5"/>
      <c r="M24" s="5"/>
      <c r="N24" s="4" t="s">
        <v>78</v>
      </c>
    </row>
    <row r="25" spans="1:16" x14ac:dyDescent="0.2">
      <c r="A25" s="98" t="s">
        <v>41</v>
      </c>
      <c r="B25" s="24">
        <v>5168.0072409999993</v>
      </c>
      <c r="C25" s="107"/>
      <c r="D25" s="107"/>
      <c r="E25" s="107"/>
      <c r="F25" s="107"/>
      <c r="G25" s="107"/>
      <c r="H25" s="107"/>
      <c r="I25" s="107"/>
      <c r="J25" s="107"/>
      <c r="K25" s="107"/>
      <c r="L25" s="107"/>
      <c r="M25" s="107"/>
    </row>
    <row r="26" spans="1:16" x14ac:dyDescent="0.2">
      <c r="A26" s="98" t="s">
        <v>40</v>
      </c>
      <c r="B26" s="24">
        <v>961.71930899999938</v>
      </c>
    </row>
    <row r="27" spans="1:16" x14ac:dyDescent="0.2">
      <c r="A27" s="98" t="s">
        <v>39</v>
      </c>
      <c r="B27" s="24">
        <v>2432.3810109999999</v>
      </c>
      <c r="C27" s="72"/>
      <c r="D27" s="72"/>
      <c r="E27" s="72"/>
      <c r="F27" s="72"/>
      <c r="G27" s="72"/>
      <c r="H27" s="72"/>
      <c r="I27" s="72"/>
      <c r="J27" s="72"/>
      <c r="K27" s="72"/>
      <c r="L27" s="72"/>
      <c r="M27" s="72"/>
      <c r="N27" s="72"/>
    </row>
    <row r="28" spans="1:16" x14ac:dyDescent="0.2">
      <c r="A28" s="98" t="s">
        <v>64</v>
      </c>
      <c r="B28" s="24">
        <v>2.7857539999999998</v>
      </c>
      <c r="C28" s="72"/>
      <c r="D28" s="72"/>
      <c r="E28" s="72"/>
      <c r="F28" s="72"/>
      <c r="G28" s="72"/>
      <c r="H28" s="72"/>
      <c r="I28" s="72"/>
      <c r="J28" s="72"/>
      <c r="K28" s="72"/>
      <c r="L28" s="72"/>
      <c r="M28" s="72"/>
      <c r="N28" s="72"/>
    </row>
    <row r="29" spans="1:16" x14ac:dyDescent="0.2">
      <c r="A29" s="98" t="s">
        <v>65</v>
      </c>
      <c r="B29" s="24">
        <v>3.21461</v>
      </c>
    </row>
    <row r="30" spans="1:16" x14ac:dyDescent="0.2">
      <c r="A30" s="98" t="s">
        <v>66</v>
      </c>
      <c r="B30" s="24">
        <v>0.191639</v>
      </c>
    </row>
    <row r="31" spans="1:16" x14ac:dyDescent="0.2">
      <c r="A31" s="98" t="s">
        <v>38</v>
      </c>
      <c r="B31" s="24">
        <v>12385.095100999999</v>
      </c>
    </row>
    <row r="32" spans="1:16" x14ac:dyDescent="0.2">
      <c r="A32" s="98" t="s">
        <v>76</v>
      </c>
      <c r="B32" s="24">
        <v>102.124</v>
      </c>
    </row>
    <row r="33" spans="1:2" x14ac:dyDescent="0.2">
      <c r="A33" s="98" t="s">
        <v>37</v>
      </c>
      <c r="B33" s="24">
        <v>2.3719999999999998E-2</v>
      </c>
    </row>
    <row r="34" spans="1:2" x14ac:dyDescent="0.2">
      <c r="A34" s="98" t="s">
        <v>36</v>
      </c>
      <c r="B34" s="24">
        <v>1629.143493</v>
      </c>
    </row>
    <row r="35" spans="1:2" x14ac:dyDescent="0.2">
      <c r="A35" s="98" t="s">
        <v>35</v>
      </c>
      <c r="B35" s="24">
        <v>120.946597</v>
      </c>
    </row>
    <row r="36" spans="1:2" x14ac:dyDescent="0.2">
      <c r="A36" s="98" t="s">
        <v>34</v>
      </c>
      <c r="B36" s="24">
        <v>1173.8636314785822</v>
      </c>
    </row>
    <row r="37" spans="1:2" x14ac:dyDescent="0.2">
      <c r="A37" s="98" t="s">
        <v>33</v>
      </c>
      <c r="B37" s="24">
        <v>1964.2689369999998</v>
      </c>
    </row>
    <row r="38" spans="1:2" x14ac:dyDescent="0.2">
      <c r="A38" s="98" t="s">
        <v>3</v>
      </c>
      <c r="B38" s="24">
        <v>0</v>
      </c>
    </row>
    <row r="39" spans="1:2" x14ac:dyDescent="0.2">
      <c r="A39" s="98" t="s">
        <v>32</v>
      </c>
      <c r="B39" s="24">
        <v>24.654164000000002</v>
      </c>
    </row>
    <row r="40" spans="1:2" x14ac:dyDescent="0.2">
      <c r="A40" s="98" t="s">
        <v>31</v>
      </c>
      <c r="B40" s="24">
        <v>5374.9616284126623</v>
      </c>
    </row>
  </sheetData>
  <mergeCells count="12">
    <mergeCell ref="N4:N5"/>
    <mergeCell ref="A4:A5"/>
    <mergeCell ref="B4:D4"/>
    <mergeCell ref="E4:G4"/>
    <mergeCell ref="H4:J4"/>
    <mergeCell ref="K4:M4"/>
    <mergeCell ref="N6:N7"/>
    <mergeCell ref="A6:A7"/>
    <mergeCell ref="B6:D6"/>
    <mergeCell ref="E6:G6"/>
    <mergeCell ref="H6:J6"/>
    <mergeCell ref="K6:M6"/>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zoomScaleSheetLayoutView="100" workbookViewId="0"/>
  </sheetViews>
  <sheetFormatPr defaultRowHeight="12" x14ac:dyDescent="0.2"/>
  <cols>
    <col min="1" max="1" width="18.85546875" style="7" customWidth="1"/>
    <col min="2" max="13" width="9.5703125" style="7" customWidth="1"/>
    <col min="14" max="14" width="10.42578125" style="7" customWidth="1"/>
    <col min="15" max="16384" width="9.140625" style="7"/>
  </cols>
  <sheetData>
    <row r="1" spans="1:14" ht="15.75" x14ac:dyDescent="0.25">
      <c r="A1" s="166" t="s">
        <v>118</v>
      </c>
      <c r="B1" s="107"/>
      <c r="C1" s="107"/>
      <c r="D1" s="107"/>
      <c r="E1" s="107"/>
      <c r="F1" s="107"/>
      <c r="G1" s="107"/>
      <c r="H1" s="107"/>
      <c r="I1" s="107"/>
      <c r="J1" s="107"/>
      <c r="K1" s="107"/>
      <c r="L1" s="107"/>
      <c r="M1" s="107"/>
      <c r="N1" s="151" t="str">
        <f>Titulní!A35</f>
        <v>II. čtvrtletí 2020</v>
      </c>
    </row>
    <row r="2" spans="1:14" ht="6" customHeight="1" x14ac:dyDescent="0.2">
      <c r="A2" s="107"/>
      <c r="B2" s="107"/>
      <c r="C2" s="107"/>
      <c r="D2" s="107"/>
      <c r="E2" s="107"/>
      <c r="F2" s="107"/>
      <c r="G2" s="107"/>
      <c r="H2" s="107"/>
      <c r="I2" s="107"/>
      <c r="J2" s="107"/>
      <c r="K2" s="107"/>
      <c r="L2" s="107"/>
      <c r="M2" s="107"/>
      <c r="N2" s="107"/>
    </row>
    <row r="3" spans="1:14" x14ac:dyDescent="0.2">
      <c r="A3" s="375"/>
      <c r="B3" s="386" t="s">
        <v>45</v>
      </c>
      <c r="C3" s="387"/>
      <c r="D3" s="388"/>
      <c r="E3" s="386" t="s">
        <v>46</v>
      </c>
      <c r="F3" s="387"/>
      <c r="G3" s="388"/>
      <c r="H3" s="386" t="s">
        <v>47</v>
      </c>
      <c r="I3" s="387"/>
      <c r="J3" s="388"/>
      <c r="K3" s="386" t="s">
        <v>48</v>
      </c>
      <c r="L3" s="387"/>
      <c r="M3" s="388"/>
      <c r="N3" s="374" t="s">
        <v>7</v>
      </c>
    </row>
    <row r="4" spans="1:14" x14ac:dyDescent="0.2">
      <c r="A4" s="391"/>
      <c r="B4" s="165" t="s">
        <v>8</v>
      </c>
      <c r="C4" s="164" t="s">
        <v>9</v>
      </c>
      <c r="D4" s="163" t="s">
        <v>10</v>
      </c>
      <c r="E4" s="165" t="s">
        <v>11</v>
      </c>
      <c r="F4" s="164" t="s">
        <v>12</v>
      </c>
      <c r="G4" s="163" t="s">
        <v>13</v>
      </c>
      <c r="H4" s="165" t="s">
        <v>14</v>
      </c>
      <c r="I4" s="164" t="s">
        <v>15</v>
      </c>
      <c r="J4" s="163" t="s">
        <v>16</v>
      </c>
      <c r="K4" s="165" t="s">
        <v>17</v>
      </c>
      <c r="L4" s="164" t="s">
        <v>18</v>
      </c>
      <c r="M4" s="163" t="s">
        <v>19</v>
      </c>
      <c r="N4" s="371"/>
    </row>
    <row r="5" spans="1:14" x14ac:dyDescent="0.2">
      <c r="A5" s="392" t="s">
        <v>63</v>
      </c>
      <c r="B5" s="380">
        <f>SUM(B6:D6)</f>
        <v>53232.214419622047</v>
      </c>
      <c r="C5" s="381"/>
      <c r="D5" s="382"/>
      <c r="E5" s="380">
        <f>SUM(E6:G6)</f>
        <v>31343.380835891243</v>
      </c>
      <c r="F5" s="381"/>
      <c r="G5" s="382"/>
      <c r="H5" s="383">
        <f>SUM(H6:J6)</f>
        <v>0</v>
      </c>
      <c r="I5" s="384"/>
      <c r="J5" s="385"/>
      <c r="K5" s="383">
        <f>SUM(K6:M6)</f>
        <v>0</v>
      </c>
      <c r="L5" s="384"/>
      <c r="M5" s="385"/>
      <c r="N5" s="389">
        <f>SUM(N7:N20)</f>
        <v>84575.595255513297</v>
      </c>
    </row>
    <row r="6" spans="1:14" x14ac:dyDescent="0.2">
      <c r="A6" s="393"/>
      <c r="B6" s="218">
        <f>SUM(B7:B20)</f>
        <v>20283.88964714314</v>
      </c>
      <c r="C6" s="219">
        <f t="shared" ref="C6:M6" si="0">SUM(C7:C20)</f>
        <v>16596.169151627484</v>
      </c>
      <c r="D6" s="220">
        <f t="shared" si="0"/>
        <v>16352.155620851423</v>
      </c>
      <c r="E6" s="218">
        <f t="shared" si="0"/>
        <v>12002.896232891246</v>
      </c>
      <c r="F6" s="219">
        <f t="shared" si="0"/>
        <v>10792.504874999999</v>
      </c>
      <c r="G6" s="220">
        <f t="shared" si="0"/>
        <v>8547.9797279999984</v>
      </c>
      <c r="H6" s="221">
        <f t="shared" si="0"/>
        <v>0</v>
      </c>
      <c r="I6" s="222">
        <f t="shared" si="0"/>
        <v>0</v>
      </c>
      <c r="J6" s="223">
        <f t="shared" si="0"/>
        <v>0</v>
      </c>
      <c r="K6" s="221">
        <f t="shared" si="0"/>
        <v>0</v>
      </c>
      <c r="L6" s="222">
        <f t="shared" si="0"/>
        <v>0</v>
      </c>
      <c r="M6" s="223">
        <f t="shared" si="0"/>
        <v>0</v>
      </c>
      <c r="N6" s="390"/>
    </row>
    <row r="7" spans="1:14" x14ac:dyDescent="0.2">
      <c r="A7" s="162" t="s">
        <v>135</v>
      </c>
      <c r="B7" s="171">
        <v>784.92229599999985</v>
      </c>
      <c r="C7" s="157">
        <v>617.25010799999984</v>
      </c>
      <c r="D7" s="154">
        <v>587.40461100000005</v>
      </c>
      <c r="E7" s="171">
        <v>398.20591400000001</v>
      </c>
      <c r="F7" s="157">
        <v>319.95242400000001</v>
      </c>
      <c r="G7" s="154">
        <v>213.71144700000002</v>
      </c>
      <c r="H7" s="146">
        <v>0</v>
      </c>
      <c r="I7" s="145">
        <v>0</v>
      </c>
      <c r="J7" s="144">
        <v>0</v>
      </c>
      <c r="K7" s="146">
        <v>0</v>
      </c>
      <c r="L7" s="145">
        <v>0</v>
      </c>
      <c r="M7" s="144">
        <v>0</v>
      </c>
      <c r="N7" s="217">
        <f t="shared" ref="N7:N20" si="1">SUM(B7:M7)</f>
        <v>2921.4468000000002</v>
      </c>
    </row>
    <row r="8" spans="1:14" x14ac:dyDescent="0.2">
      <c r="A8" s="162" t="s">
        <v>104</v>
      </c>
      <c r="B8" s="152">
        <v>996.4622750000002</v>
      </c>
      <c r="C8" s="150">
        <v>819.63681400000019</v>
      </c>
      <c r="D8" s="175">
        <v>803.51421800000026</v>
      </c>
      <c r="E8" s="152">
        <v>542.98601700000006</v>
      </c>
      <c r="F8" s="150">
        <v>462.13310199999984</v>
      </c>
      <c r="G8" s="175">
        <v>357.05095299999988</v>
      </c>
      <c r="H8" s="143">
        <v>0</v>
      </c>
      <c r="I8" s="142">
        <v>0</v>
      </c>
      <c r="J8" s="141">
        <v>0</v>
      </c>
      <c r="K8" s="143">
        <v>0</v>
      </c>
      <c r="L8" s="142">
        <v>0</v>
      </c>
      <c r="M8" s="141">
        <v>0</v>
      </c>
      <c r="N8" s="217">
        <f t="shared" si="1"/>
        <v>3981.7833790000004</v>
      </c>
    </row>
    <row r="9" spans="1:14" x14ac:dyDescent="0.2">
      <c r="A9" s="162" t="s">
        <v>105</v>
      </c>
      <c r="B9" s="153">
        <v>1146.0715239999997</v>
      </c>
      <c r="C9" s="170">
        <v>869.01596500000051</v>
      </c>
      <c r="D9" s="172">
        <v>815.62495800000011</v>
      </c>
      <c r="E9" s="153">
        <v>545.20023100000003</v>
      </c>
      <c r="F9" s="170">
        <v>432.64856200000003</v>
      </c>
      <c r="G9" s="172">
        <v>303.32642799999996</v>
      </c>
      <c r="H9" s="140">
        <v>0</v>
      </c>
      <c r="I9" s="139">
        <v>0</v>
      </c>
      <c r="J9" s="138">
        <v>0</v>
      </c>
      <c r="K9" s="140">
        <v>0</v>
      </c>
      <c r="L9" s="139">
        <v>0</v>
      </c>
      <c r="M9" s="138">
        <v>0</v>
      </c>
      <c r="N9" s="217">
        <f t="shared" si="1"/>
        <v>4111.8876680000003</v>
      </c>
    </row>
    <row r="10" spans="1:14" x14ac:dyDescent="0.2">
      <c r="A10" s="162" t="s">
        <v>106</v>
      </c>
      <c r="B10" s="153">
        <v>1650.7305350000001</v>
      </c>
      <c r="C10" s="170">
        <v>1449.2398549999998</v>
      </c>
      <c r="D10" s="172">
        <v>1572.739489</v>
      </c>
      <c r="E10" s="153">
        <v>1345.0208860000005</v>
      </c>
      <c r="F10" s="170">
        <v>1343.2348999999999</v>
      </c>
      <c r="G10" s="172">
        <v>1130.4915499999997</v>
      </c>
      <c r="H10" s="140">
        <v>0</v>
      </c>
      <c r="I10" s="139">
        <v>0</v>
      </c>
      <c r="J10" s="138">
        <v>0</v>
      </c>
      <c r="K10" s="140">
        <v>0</v>
      </c>
      <c r="L10" s="139">
        <v>0</v>
      </c>
      <c r="M10" s="138">
        <v>0</v>
      </c>
      <c r="N10" s="217">
        <f t="shared" si="1"/>
        <v>8491.4572149999985</v>
      </c>
    </row>
    <row r="11" spans="1:14" x14ac:dyDescent="0.2">
      <c r="A11" s="162" t="s">
        <v>134</v>
      </c>
      <c r="B11" s="153">
        <v>443.52775302692334</v>
      </c>
      <c r="C11" s="170">
        <v>380.45180042371794</v>
      </c>
      <c r="D11" s="172">
        <v>362.50123746867484</v>
      </c>
      <c r="E11" s="153">
        <v>247.13547499999993</v>
      </c>
      <c r="F11" s="170">
        <v>229.98426800000004</v>
      </c>
      <c r="G11" s="172">
        <v>169.3384990000001</v>
      </c>
      <c r="H11" s="140">
        <v>0</v>
      </c>
      <c r="I11" s="139">
        <v>0</v>
      </c>
      <c r="J11" s="138">
        <v>0</v>
      </c>
      <c r="K11" s="140">
        <v>0</v>
      </c>
      <c r="L11" s="139">
        <v>0</v>
      </c>
      <c r="M11" s="138">
        <v>0</v>
      </c>
      <c r="N11" s="217">
        <f t="shared" si="1"/>
        <v>1832.9390329193163</v>
      </c>
    </row>
    <row r="12" spans="1:14" x14ac:dyDescent="0.2">
      <c r="A12" s="162" t="s">
        <v>107</v>
      </c>
      <c r="B12" s="153">
        <v>606.29256060458374</v>
      </c>
      <c r="C12" s="170">
        <v>457.73514951178532</v>
      </c>
      <c r="D12" s="172">
        <v>442.78728165029918</v>
      </c>
      <c r="E12" s="153">
        <v>304.19409200000001</v>
      </c>
      <c r="F12" s="170">
        <v>279.63279900000009</v>
      </c>
      <c r="G12" s="172">
        <v>201.44327499999991</v>
      </c>
      <c r="H12" s="140">
        <v>0</v>
      </c>
      <c r="I12" s="139">
        <v>0</v>
      </c>
      <c r="J12" s="138">
        <v>0</v>
      </c>
      <c r="K12" s="140">
        <v>0</v>
      </c>
      <c r="L12" s="139">
        <v>0</v>
      </c>
      <c r="M12" s="138">
        <v>0</v>
      </c>
      <c r="N12" s="217">
        <f t="shared" si="1"/>
        <v>2292.0851577666685</v>
      </c>
    </row>
    <row r="13" spans="1:14" x14ac:dyDescent="0.2">
      <c r="A13" s="162" t="s">
        <v>108</v>
      </c>
      <c r="B13" s="153">
        <v>345.61683399999998</v>
      </c>
      <c r="C13" s="170">
        <v>287.28395100000012</v>
      </c>
      <c r="D13" s="172">
        <v>274.15462799999995</v>
      </c>
      <c r="E13" s="153">
        <v>181.01511600000006</v>
      </c>
      <c r="F13" s="170">
        <v>155.86511199999993</v>
      </c>
      <c r="G13" s="172">
        <v>115.05066099999998</v>
      </c>
      <c r="H13" s="140">
        <v>0</v>
      </c>
      <c r="I13" s="139">
        <v>0</v>
      </c>
      <c r="J13" s="138">
        <v>0</v>
      </c>
      <c r="K13" s="140">
        <v>0</v>
      </c>
      <c r="L13" s="139">
        <v>0</v>
      </c>
      <c r="M13" s="138">
        <v>0</v>
      </c>
      <c r="N13" s="217">
        <f t="shared" si="1"/>
        <v>1358.986302</v>
      </c>
    </row>
    <row r="14" spans="1:14" x14ac:dyDescent="0.2">
      <c r="A14" s="162" t="s">
        <v>109</v>
      </c>
      <c r="B14" s="153">
        <v>3841.5272933021629</v>
      </c>
      <c r="C14" s="170">
        <v>2992.5517689772337</v>
      </c>
      <c r="D14" s="172">
        <v>2993.9886404629497</v>
      </c>
      <c r="E14" s="153">
        <v>2347.1748270000007</v>
      </c>
      <c r="F14" s="170">
        <v>2231.2699679999996</v>
      </c>
      <c r="G14" s="172">
        <v>1667.326143</v>
      </c>
      <c r="H14" s="140">
        <v>0</v>
      </c>
      <c r="I14" s="139">
        <v>0</v>
      </c>
      <c r="J14" s="138">
        <v>0</v>
      </c>
      <c r="K14" s="140">
        <v>0</v>
      </c>
      <c r="L14" s="139">
        <v>0</v>
      </c>
      <c r="M14" s="138">
        <v>0</v>
      </c>
      <c r="N14" s="217">
        <f t="shared" si="1"/>
        <v>16073.838640742348</v>
      </c>
    </row>
    <row r="15" spans="1:14" x14ac:dyDescent="0.2">
      <c r="A15" s="162" t="s">
        <v>110</v>
      </c>
      <c r="B15" s="153">
        <v>798.29521199999954</v>
      </c>
      <c r="C15" s="170">
        <v>631.94446199999993</v>
      </c>
      <c r="D15" s="172">
        <v>613.08062199999972</v>
      </c>
      <c r="E15" s="153">
        <v>460.74876000000012</v>
      </c>
      <c r="F15" s="170">
        <v>392.09576099999987</v>
      </c>
      <c r="G15" s="172">
        <v>285.25271299999997</v>
      </c>
      <c r="H15" s="140">
        <v>0</v>
      </c>
      <c r="I15" s="139">
        <v>0</v>
      </c>
      <c r="J15" s="138">
        <v>0</v>
      </c>
      <c r="K15" s="140">
        <v>0</v>
      </c>
      <c r="L15" s="139">
        <v>0</v>
      </c>
      <c r="M15" s="138">
        <v>0</v>
      </c>
      <c r="N15" s="217">
        <f t="shared" si="1"/>
        <v>3181.4175299999993</v>
      </c>
    </row>
    <row r="16" spans="1:14" x14ac:dyDescent="0.2">
      <c r="A16" s="162" t="s">
        <v>111</v>
      </c>
      <c r="B16" s="153">
        <v>941.28252621002741</v>
      </c>
      <c r="C16" s="170">
        <v>769.66231437336626</v>
      </c>
      <c r="D16" s="172">
        <v>741.034076822732</v>
      </c>
      <c r="E16" s="153">
        <v>492.20697899999999</v>
      </c>
      <c r="F16" s="170">
        <v>399.5489789999998</v>
      </c>
      <c r="G16" s="172">
        <v>270.77491099999992</v>
      </c>
      <c r="H16" s="140">
        <v>0</v>
      </c>
      <c r="I16" s="139">
        <v>0</v>
      </c>
      <c r="J16" s="138">
        <v>0</v>
      </c>
      <c r="K16" s="140">
        <v>0</v>
      </c>
      <c r="L16" s="139">
        <v>0</v>
      </c>
      <c r="M16" s="138">
        <v>0</v>
      </c>
      <c r="N16" s="217">
        <f t="shared" si="1"/>
        <v>3614.5097864061254</v>
      </c>
    </row>
    <row r="17" spans="1:14" x14ac:dyDescent="0.2">
      <c r="A17" s="162" t="s">
        <v>112</v>
      </c>
      <c r="B17" s="153">
        <v>785.74265399943897</v>
      </c>
      <c r="C17" s="170">
        <v>659.65290329693607</v>
      </c>
      <c r="D17" s="172">
        <v>641.80764305984928</v>
      </c>
      <c r="E17" s="153">
        <v>419.67404800000008</v>
      </c>
      <c r="F17" s="170">
        <v>356.69538799999987</v>
      </c>
      <c r="G17" s="172">
        <v>234.06082400000003</v>
      </c>
      <c r="H17" s="140">
        <v>0</v>
      </c>
      <c r="I17" s="139">
        <v>0</v>
      </c>
      <c r="J17" s="138">
        <v>0</v>
      </c>
      <c r="K17" s="140">
        <v>0</v>
      </c>
      <c r="L17" s="139">
        <v>0</v>
      </c>
      <c r="M17" s="138">
        <v>0</v>
      </c>
      <c r="N17" s="217">
        <f t="shared" si="1"/>
        <v>3097.6334603562245</v>
      </c>
    </row>
    <row r="18" spans="1:14" x14ac:dyDescent="0.2">
      <c r="A18" s="162" t="s">
        <v>113</v>
      </c>
      <c r="B18" s="153">
        <v>3455.7438190000021</v>
      </c>
      <c r="C18" s="170">
        <v>2823.0244930444464</v>
      </c>
      <c r="D18" s="172">
        <v>2624.6239783869187</v>
      </c>
      <c r="E18" s="153">
        <v>1775.2083248912434</v>
      </c>
      <c r="F18" s="170">
        <v>1683.0112459999998</v>
      </c>
      <c r="G18" s="172">
        <v>1206.5139400000003</v>
      </c>
      <c r="H18" s="140">
        <v>0</v>
      </c>
      <c r="I18" s="139">
        <v>0</v>
      </c>
      <c r="J18" s="138">
        <v>0</v>
      </c>
      <c r="K18" s="140">
        <v>0</v>
      </c>
      <c r="L18" s="139">
        <v>0</v>
      </c>
      <c r="M18" s="138">
        <v>0</v>
      </c>
      <c r="N18" s="217">
        <f t="shared" si="1"/>
        <v>13568.125801322612</v>
      </c>
    </row>
    <row r="19" spans="1:14" x14ac:dyDescent="0.2">
      <c r="A19" s="162" t="s">
        <v>114</v>
      </c>
      <c r="B19" s="153">
        <v>3489.0160610000007</v>
      </c>
      <c r="C19" s="170">
        <v>3022.091406999999</v>
      </c>
      <c r="D19" s="172">
        <v>3069.2764399999996</v>
      </c>
      <c r="E19" s="153">
        <v>2379.177920000001</v>
      </c>
      <c r="F19" s="170">
        <v>2025.6961489999994</v>
      </c>
      <c r="G19" s="172">
        <v>1935.4105359999996</v>
      </c>
      <c r="H19" s="140">
        <v>0</v>
      </c>
      <c r="I19" s="139">
        <v>0</v>
      </c>
      <c r="J19" s="138">
        <v>0</v>
      </c>
      <c r="K19" s="140">
        <v>0</v>
      </c>
      <c r="L19" s="139">
        <v>0</v>
      </c>
      <c r="M19" s="138">
        <v>0</v>
      </c>
      <c r="N19" s="217">
        <f t="shared" si="1"/>
        <v>15920.668513000001</v>
      </c>
    </row>
    <row r="20" spans="1:14" x14ac:dyDescent="0.2">
      <c r="A20" s="162" t="s">
        <v>115</v>
      </c>
      <c r="B20" s="171">
        <v>998.6583039999997</v>
      </c>
      <c r="C20" s="157">
        <v>816.62816000000009</v>
      </c>
      <c r="D20" s="154">
        <v>809.61779699999988</v>
      </c>
      <c r="E20" s="171">
        <v>564.9476430000002</v>
      </c>
      <c r="F20" s="157">
        <v>480.73621700000001</v>
      </c>
      <c r="G20" s="154">
        <v>458.22784800000011</v>
      </c>
      <c r="H20" s="146">
        <v>0</v>
      </c>
      <c r="I20" s="145">
        <v>0</v>
      </c>
      <c r="J20" s="144">
        <v>0</v>
      </c>
      <c r="K20" s="146">
        <v>0</v>
      </c>
      <c r="L20" s="145">
        <v>0</v>
      </c>
      <c r="M20" s="144">
        <v>0</v>
      </c>
      <c r="N20" s="217">
        <f t="shared" si="1"/>
        <v>4128.8159690000002</v>
      </c>
    </row>
    <row r="21" spans="1:14" x14ac:dyDescent="0.2">
      <c r="A21" s="107"/>
      <c r="B21" s="107"/>
      <c r="C21" s="107"/>
      <c r="D21" s="107"/>
      <c r="E21" s="107"/>
      <c r="F21" s="107"/>
      <c r="G21" s="107"/>
      <c r="H21" s="107"/>
      <c r="I21" s="107"/>
      <c r="J21" s="107"/>
      <c r="K21" s="107"/>
      <c r="L21" s="107"/>
      <c r="M21" s="107"/>
      <c r="N21" s="4" t="s">
        <v>78</v>
      </c>
    </row>
    <row r="22" spans="1:14" x14ac:dyDescent="0.2">
      <c r="A22" s="10" t="s">
        <v>135</v>
      </c>
      <c r="B22" s="24">
        <v>931.86978499999998</v>
      </c>
      <c r="C22" s="107"/>
    </row>
    <row r="23" spans="1:14" x14ac:dyDescent="0.2">
      <c r="A23" s="10" t="s">
        <v>104</v>
      </c>
      <c r="B23" s="24">
        <v>1362.1700719999999</v>
      </c>
      <c r="C23" s="107"/>
    </row>
    <row r="24" spans="1:14" x14ac:dyDescent="0.2">
      <c r="A24" s="10" t="s">
        <v>105</v>
      </c>
      <c r="B24" s="24">
        <v>1281.175221</v>
      </c>
      <c r="C24" s="107"/>
    </row>
    <row r="25" spans="1:14" x14ac:dyDescent="0.2">
      <c r="A25" s="10" t="s">
        <v>106</v>
      </c>
      <c r="B25" s="24">
        <v>3818.7473360000004</v>
      </c>
      <c r="C25" s="107"/>
    </row>
    <row r="26" spans="1:14" x14ac:dyDescent="0.2">
      <c r="A26" s="10" t="s">
        <v>134</v>
      </c>
      <c r="B26" s="24">
        <v>646.45824200000004</v>
      </c>
      <c r="C26" s="107"/>
    </row>
    <row r="27" spans="1:14" x14ac:dyDescent="0.2">
      <c r="A27" s="10" t="s">
        <v>107</v>
      </c>
      <c r="B27" s="24">
        <v>785.27016600000002</v>
      </c>
      <c r="C27" s="107"/>
    </row>
    <row r="28" spans="1:14" x14ac:dyDescent="0.2">
      <c r="A28" s="10" t="s">
        <v>108</v>
      </c>
      <c r="B28" s="24">
        <v>451.93088899999998</v>
      </c>
      <c r="C28" s="107"/>
    </row>
    <row r="29" spans="1:14" x14ac:dyDescent="0.2">
      <c r="A29" s="10" t="s">
        <v>109</v>
      </c>
      <c r="B29" s="24">
        <v>6245.7709380000006</v>
      </c>
      <c r="C29" s="107"/>
    </row>
    <row r="30" spans="1:14" x14ac:dyDescent="0.2">
      <c r="A30" s="10" t="s">
        <v>110</v>
      </c>
      <c r="B30" s="24">
        <v>1138.0972339999998</v>
      </c>
      <c r="C30" s="107"/>
    </row>
    <row r="31" spans="1:14" x14ac:dyDescent="0.2">
      <c r="A31" s="10" t="s">
        <v>111</v>
      </c>
      <c r="B31" s="24">
        <v>1162.5308689999997</v>
      </c>
      <c r="C31" s="107"/>
    </row>
    <row r="32" spans="1:14" x14ac:dyDescent="0.2">
      <c r="A32" s="10" t="s">
        <v>112</v>
      </c>
      <c r="B32" s="24">
        <v>1010.43026</v>
      </c>
      <c r="C32" s="107"/>
    </row>
    <row r="33" spans="1:3" x14ac:dyDescent="0.2">
      <c r="A33" s="10" t="s">
        <v>113</v>
      </c>
      <c r="B33" s="24">
        <v>4664.733510891243</v>
      </c>
      <c r="C33" s="107"/>
    </row>
    <row r="34" spans="1:3" x14ac:dyDescent="0.2">
      <c r="A34" s="10" t="s">
        <v>114</v>
      </c>
      <c r="B34" s="24">
        <v>6340.2846049999998</v>
      </c>
      <c r="C34" s="107"/>
    </row>
    <row r="35" spans="1:3" x14ac:dyDescent="0.2">
      <c r="A35" s="10" t="s">
        <v>115</v>
      </c>
      <c r="B35" s="24">
        <v>1503.9117080000001</v>
      </c>
      <c r="C35" s="107"/>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&amp;C&amp;"Calibri,Obyčejné"&amp;9&amp;P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zoomScaleSheetLayoutView="100" workbookViewId="0"/>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70" customFormat="1" ht="15.75" x14ac:dyDescent="0.25">
      <c r="A1" s="166" t="s">
        <v>116</v>
      </c>
      <c r="B1" s="107"/>
      <c r="C1" s="107"/>
      <c r="D1" s="107"/>
      <c r="E1" s="107"/>
      <c r="G1" s="107"/>
      <c r="H1" s="107"/>
      <c r="I1" s="107"/>
      <c r="J1" s="107"/>
      <c r="K1" s="107"/>
      <c r="L1" s="107"/>
      <c r="M1" s="107"/>
      <c r="N1" s="107"/>
      <c r="P1" s="151" t="str">
        <f>Titulní!A35</f>
        <v>II. čtvrtletí 2020</v>
      </c>
    </row>
    <row r="2" spans="1:16" s="107" customFormat="1" ht="6" customHeight="1" x14ac:dyDescent="0.2">
      <c r="B2" s="1"/>
      <c r="C2" s="1"/>
      <c r="D2" s="1"/>
      <c r="E2" s="1"/>
      <c r="F2" s="1"/>
      <c r="G2" s="1"/>
      <c r="H2" s="1"/>
      <c r="I2" s="1"/>
      <c r="J2" s="1"/>
      <c r="K2" s="1"/>
      <c r="L2" s="1"/>
      <c r="M2" s="1"/>
      <c r="N2" s="1"/>
      <c r="O2" s="1"/>
    </row>
    <row r="3" spans="1:16" s="107" customFormat="1" ht="12" customHeight="1" x14ac:dyDescent="0.2">
      <c r="A3" s="325"/>
      <c r="B3" s="184" t="s">
        <v>91</v>
      </c>
      <c r="C3" s="184" t="s">
        <v>82</v>
      </c>
      <c r="D3" s="184" t="s">
        <v>83</v>
      </c>
      <c r="E3" s="184" t="s">
        <v>84</v>
      </c>
      <c r="F3" s="184" t="s">
        <v>94</v>
      </c>
      <c r="G3" s="184" t="s">
        <v>85</v>
      </c>
      <c r="H3" s="184" t="s">
        <v>86</v>
      </c>
      <c r="I3" s="184" t="s">
        <v>87</v>
      </c>
      <c r="J3" s="184" t="s">
        <v>88</v>
      </c>
      <c r="K3" s="184" t="s">
        <v>89</v>
      </c>
      <c r="L3" s="184" t="s">
        <v>90</v>
      </c>
      <c r="M3" s="184" t="s">
        <v>92</v>
      </c>
      <c r="N3" s="184" t="s">
        <v>93</v>
      </c>
      <c r="O3" s="184" t="s">
        <v>95</v>
      </c>
      <c r="P3" s="184" t="s">
        <v>7</v>
      </c>
    </row>
    <row r="4" spans="1:16" s="94" customFormat="1" ht="12" customHeight="1" x14ac:dyDescent="0.2">
      <c r="A4" s="224" t="s">
        <v>63</v>
      </c>
      <c r="B4" s="212">
        <f>SUM(B5:B20)</f>
        <v>931.86978499999998</v>
      </c>
      <c r="C4" s="212">
        <f>SUM(C5:C20)</f>
        <v>1362.1700720000001</v>
      </c>
      <c r="D4" s="212">
        <f t="shared" ref="D4:P4" si="0">SUM(D5:D20)</f>
        <v>1281.1752210000004</v>
      </c>
      <c r="E4" s="212">
        <f t="shared" si="0"/>
        <v>3818.7473359999999</v>
      </c>
      <c r="F4" s="212">
        <f>SUM(F5:F20)</f>
        <v>646.45824200000015</v>
      </c>
      <c r="G4" s="212">
        <f t="shared" si="0"/>
        <v>785.27016600000002</v>
      </c>
      <c r="H4" s="212">
        <f t="shared" si="0"/>
        <v>451.93088899999998</v>
      </c>
      <c r="I4" s="212">
        <f t="shared" si="0"/>
        <v>6245.7709379999997</v>
      </c>
      <c r="J4" s="212">
        <f t="shared" si="0"/>
        <v>1138.0972340000001</v>
      </c>
      <c r="K4" s="212">
        <f t="shared" si="0"/>
        <v>1162.5308689999997</v>
      </c>
      <c r="L4" s="212">
        <f t="shared" si="0"/>
        <v>1010.4302599999999</v>
      </c>
      <c r="M4" s="212">
        <f t="shared" si="0"/>
        <v>4664.7335108912421</v>
      </c>
      <c r="N4" s="212">
        <f t="shared" si="0"/>
        <v>6340.2846049999998</v>
      </c>
      <c r="O4" s="219">
        <f t="shared" si="0"/>
        <v>1503.9117079999996</v>
      </c>
      <c r="P4" s="212">
        <f t="shared" si="0"/>
        <v>31343.380835891243</v>
      </c>
    </row>
    <row r="5" spans="1:16" s="107" customFormat="1" ht="12" customHeight="1" x14ac:dyDescent="0.2">
      <c r="A5" s="169" t="s">
        <v>41</v>
      </c>
      <c r="B5" s="157">
        <v>0</v>
      </c>
      <c r="C5" s="157">
        <v>317.02991200000002</v>
      </c>
      <c r="D5" s="157">
        <v>87.195999999999998</v>
      </c>
      <c r="E5" s="157">
        <v>89.998244</v>
      </c>
      <c r="F5" s="157">
        <v>232.44528</v>
      </c>
      <c r="G5" s="157">
        <v>203.01158999999996</v>
      </c>
      <c r="H5" s="157">
        <v>5.1471600000000004</v>
      </c>
      <c r="I5" s="157">
        <v>1638.1950909999998</v>
      </c>
      <c r="J5" s="157">
        <v>39.942453999999998</v>
      </c>
      <c r="K5" s="157">
        <v>8.1107999999999993</v>
      </c>
      <c r="L5" s="157">
        <v>235.50516699999997</v>
      </c>
      <c r="M5" s="157">
        <v>232.62028100000001</v>
      </c>
      <c r="N5" s="157">
        <v>2011.138627</v>
      </c>
      <c r="O5" s="157">
        <v>67.666634999999999</v>
      </c>
      <c r="P5" s="225">
        <f>SUM(B5:O5)</f>
        <v>5168.0072409999993</v>
      </c>
    </row>
    <row r="6" spans="1:16" s="107" customFormat="1" ht="12" customHeight="1" x14ac:dyDescent="0.2">
      <c r="A6" s="155" t="s">
        <v>40</v>
      </c>
      <c r="B6" s="170">
        <v>33.262999999999998</v>
      </c>
      <c r="C6" s="170">
        <v>84.28206200000001</v>
      </c>
      <c r="D6" s="170">
        <v>62.954544999999996</v>
      </c>
      <c r="E6" s="170">
        <v>17.529218999999998</v>
      </c>
      <c r="F6" s="170">
        <v>154.02206999999999</v>
      </c>
      <c r="G6" s="170">
        <v>97.638670999999988</v>
      </c>
      <c r="H6" s="170">
        <v>9.3629220000000029</v>
      </c>
      <c r="I6" s="170">
        <v>85.754265999999987</v>
      </c>
      <c r="J6" s="170">
        <v>82.990938000000014</v>
      </c>
      <c r="K6" s="170">
        <v>92.391019</v>
      </c>
      <c r="L6" s="170">
        <v>89.935235000000034</v>
      </c>
      <c r="M6" s="170">
        <v>93.375591999999983</v>
      </c>
      <c r="N6" s="170">
        <v>27.291862999999999</v>
      </c>
      <c r="O6" s="158">
        <v>30.927907000000001</v>
      </c>
      <c r="P6" s="225">
        <f t="shared" ref="P6:P20" si="1">SUM(B6:O6)</f>
        <v>961.71930900000007</v>
      </c>
    </row>
    <row r="7" spans="1:16" s="107" customFormat="1" ht="12" customHeight="1" x14ac:dyDescent="0.2">
      <c r="A7" s="155" t="s">
        <v>39</v>
      </c>
      <c r="B7" s="170">
        <v>0</v>
      </c>
      <c r="C7" s="170">
        <v>0</v>
      </c>
      <c r="D7" s="170">
        <v>0</v>
      </c>
      <c r="E7" s="170">
        <v>0</v>
      </c>
      <c r="F7" s="170">
        <v>0</v>
      </c>
      <c r="G7" s="170">
        <v>17.957309999999996</v>
      </c>
      <c r="H7" s="170">
        <v>0</v>
      </c>
      <c r="I7" s="170">
        <v>2260.5331870000005</v>
      </c>
      <c r="J7" s="170">
        <v>104.545514</v>
      </c>
      <c r="K7" s="170">
        <v>49.344999999999999</v>
      </c>
      <c r="L7" s="170">
        <v>0</v>
      </c>
      <c r="M7" s="170">
        <v>0</v>
      </c>
      <c r="N7" s="170">
        <v>0</v>
      </c>
      <c r="O7" s="158">
        <v>0</v>
      </c>
      <c r="P7" s="225">
        <f t="shared" si="1"/>
        <v>2432.3810109999999</v>
      </c>
    </row>
    <row r="8" spans="1:16" s="107" customFormat="1" ht="12" customHeight="1" x14ac:dyDescent="0.2">
      <c r="A8" s="155" t="s">
        <v>64</v>
      </c>
      <c r="B8" s="160">
        <v>0</v>
      </c>
      <c r="C8" s="160">
        <v>0.25069999999999998</v>
      </c>
      <c r="D8" s="160">
        <v>0.48</v>
      </c>
      <c r="E8" s="160">
        <v>3.6579999999999998E-3</v>
      </c>
      <c r="F8" s="160">
        <v>2E-3</v>
      </c>
      <c r="G8" s="160">
        <v>0</v>
      </c>
      <c r="H8" s="160">
        <v>0</v>
      </c>
      <c r="I8" s="160">
        <v>0.174294</v>
      </c>
      <c r="J8" s="160">
        <v>5.0015000000000004E-2</v>
      </c>
      <c r="K8" s="160">
        <v>0</v>
      </c>
      <c r="L8" s="160">
        <v>1.774187</v>
      </c>
      <c r="M8" s="160">
        <v>0</v>
      </c>
      <c r="N8" s="160">
        <v>0</v>
      </c>
      <c r="O8" s="158">
        <v>5.0900000000000001E-2</v>
      </c>
      <c r="P8" s="225">
        <f t="shared" si="1"/>
        <v>2.7857539999999998</v>
      </c>
    </row>
    <row r="9" spans="1:16" s="107" customFormat="1" ht="12" customHeight="1" x14ac:dyDescent="0.2">
      <c r="A9" s="155" t="s">
        <v>65</v>
      </c>
      <c r="B9" s="160">
        <v>1.502</v>
      </c>
      <c r="C9" s="160">
        <v>0</v>
      </c>
      <c r="D9" s="160">
        <v>0.12</v>
      </c>
      <c r="E9" s="160">
        <v>1.1896099999999998</v>
      </c>
      <c r="F9" s="160">
        <v>0</v>
      </c>
      <c r="G9" s="160">
        <v>0</v>
      </c>
      <c r="H9" s="160">
        <v>0</v>
      </c>
      <c r="I9" s="160">
        <v>0</v>
      </c>
      <c r="J9" s="160">
        <v>0</v>
      </c>
      <c r="K9" s="160">
        <v>0</v>
      </c>
      <c r="L9" s="160">
        <v>0</v>
      </c>
      <c r="M9" s="160">
        <v>0</v>
      </c>
      <c r="N9" s="160">
        <v>0.40300000000000002</v>
      </c>
      <c r="O9" s="158">
        <v>0</v>
      </c>
      <c r="P9" s="225">
        <f t="shared" si="1"/>
        <v>3.21461</v>
      </c>
    </row>
    <row r="10" spans="1:16" s="107" customFormat="1" ht="12" customHeight="1" x14ac:dyDescent="0.2">
      <c r="A10" s="155" t="s">
        <v>66</v>
      </c>
      <c r="B10" s="160">
        <v>0</v>
      </c>
      <c r="C10" s="160">
        <v>0</v>
      </c>
      <c r="D10" s="160">
        <v>3.5000000000000003E-2</v>
      </c>
      <c r="E10" s="160">
        <v>6.0738999999999994E-2</v>
      </c>
      <c r="F10" s="160">
        <v>6.6900000000000001E-2</v>
      </c>
      <c r="G10" s="160">
        <v>0</v>
      </c>
      <c r="H10" s="160">
        <v>0</v>
      </c>
      <c r="I10" s="160">
        <v>0</v>
      </c>
      <c r="J10" s="160">
        <v>0</v>
      </c>
      <c r="K10" s="160">
        <v>0</v>
      </c>
      <c r="L10" s="160">
        <v>0</v>
      </c>
      <c r="M10" s="160">
        <v>0</v>
      </c>
      <c r="N10" s="160">
        <v>2.9000000000000001E-2</v>
      </c>
      <c r="O10" s="158">
        <v>0</v>
      </c>
      <c r="P10" s="225">
        <f t="shared" si="1"/>
        <v>0.19163899999999998</v>
      </c>
    </row>
    <row r="11" spans="1:16" s="107" customFormat="1" ht="12" customHeight="1" x14ac:dyDescent="0.2">
      <c r="A11" s="155" t="s">
        <v>38</v>
      </c>
      <c r="B11" s="160">
        <v>0</v>
      </c>
      <c r="C11" s="160">
        <v>745.12356700000009</v>
      </c>
      <c r="D11" s="160">
        <v>0.73499999999999999</v>
      </c>
      <c r="E11" s="160">
        <v>3089.4470289999999</v>
      </c>
      <c r="F11" s="160">
        <v>56.754474000000002</v>
      </c>
      <c r="G11" s="160">
        <v>193.71275</v>
      </c>
      <c r="H11" s="160">
        <v>17.783177999999999</v>
      </c>
      <c r="I11" s="160">
        <v>147.629953</v>
      </c>
      <c r="J11" s="160">
        <v>379.98545300000001</v>
      </c>
      <c r="K11" s="160">
        <v>814.50751199999991</v>
      </c>
      <c r="L11" s="160">
        <v>441.14783299999999</v>
      </c>
      <c r="M11" s="160">
        <v>2192.7267259999999</v>
      </c>
      <c r="N11" s="160">
        <v>3742.7319379999994</v>
      </c>
      <c r="O11" s="158">
        <v>562.80968799999994</v>
      </c>
      <c r="P11" s="225">
        <f t="shared" si="1"/>
        <v>12385.095100999999</v>
      </c>
    </row>
    <row r="12" spans="1:16" s="107" customFormat="1" ht="12" customHeight="1" x14ac:dyDescent="0.2">
      <c r="A12" s="155" t="s">
        <v>76</v>
      </c>
      <c r="B12" s="160">
        <v>0</v>
      </c>
      <c r="C12" s="160">
        <v>25.58</v>
      </c>
      <c r="D12" s="160">
        <v>0</v>
      </c>
      <c r="E12" s="160">
        <v>0</v>
      </c>
      <c r="F12" s="160">
        <v>76.543999999999997</v>
      </c>
      <c r="G12" s="160">
        <v>0</v>
      </c>
      <c r="H12" s="160">
        <v>0</v>
      </c>
      <c r="I12" s="160">
        <v>0</v>
      </c>
      <c r="J12" s="160">
        <v>0</v>
      </c>
      <c r="K12" s="160">
        <v>0</v>
      </c>
      <c r="L12" s="160">
        <v>0</v>
      </c>
      <c r="M12" s="160">
        <v>0</v>
      </c>
      <c r="N12" s="160">
        <v>0</v>
      </c>
      <c r="O12" s="158">
        <v>0</v>
      </c>
      <c r="P12" s="225">
        <f t="shared" si="1"/>
        <v>102.124</v>
      </c>
    </row>
    <row r="13" spans="1:16" s="107" customFormat="1" ht="12" customHeight="1" x14ac:dyDescent="0.2">
      <c r="A13" s="155" t="s">
        <v>37</v>
      </c>
      <c r="B13" s="160">
        <v>0</v>
      </c>
      <c r="C13" s="160">
        <v>0</v>
      </c>
      <c r="D13" s="160">
        <v>0</v>
      </c>
      <c r="E13" s="160">
        <v>0</v>
      </c>
      <c r="F13" s="160">
        <v>0</v>
      </c>
      <c r="G13" s="160">
        <v>0</v>
      </c>
      <c r="H13" s="160">
        <v>0</v>
      </c>
      <c r="I13" s="160">
        <v>2.3719999999999998E-2</v>
      </c>
      <c r="J13" s="160">
        <v>0</v>
      </c>
      <c r="K13" s="160">
        <v>0</v>
      </c>
      <c r="L13" s="160">
        <v>0</v>
      </c>
      <c r="M13" s="160">
        <v>0</v>
      </c>
      <c r="N13" s="160">
        <v>0</v>
      </c>
      <c r="O13" s="158">
        <v>0</v>
      </c>
      <c r="P13" s="225">
        <f t="shared" si="1"/>
        <v>2.3719999999999998E-2</v>
      </c>
    </row>
    <row r="14" spans="1:16" s="107" customFormat="1" ht="12" customHeight="1" x14ac:dyDescent="0.2">
      <c r="A14" s="155" t="s">
        <v>36</v>
      </c>
      <c r="B14" s="160">
        <v>0</v>
      </c>
      <c r="C14" s="160">
        <v>0</v>
      </c>
      <c r="D14" s="160">
        <v>17.876090000000001</v>
      </c>
      <c r="E14" s="160">
        <v>0.94620000000000004</v>
      </c>
      <c r="F14" s="160">
        <v>9.1690000000000005</v>
      </c>
      <c r="G14" s="160">
        <v>0.70802999999999994</v>
      </c>
      <c r="H14" s="160">
        <v>0</v>
      </c>
      <c r="I14" s="160">
        <v>479.50471999999996</v>
      </c>
      <c r="J14" s="160">
        <v>165.07445299999998</v>
      </c>
      <c r="K14" s="160">
        <v>52.039000000000001</v>
      </c>
      <c r="L14" s="160">
        <v>0</v>
      </c>
      <c r="M14" s="160">
        <v>796.67600000000004</v>
      </c>
      <c r="N14" s="160">
        <v>47.124000000000002</v>
      </c>
      <c r="O14" s="158">
        <v>60.026000000000003</v>
      </c>
      <c r="P14" s="225">
        <f t="shared" si="1"/>
        <v>1629.143493</v>
      </c>
    </row>
    <row r="15" spans="1:16" s="107" customFormat="1" ht="12" customHeight="1" x14ac:dyDescent="0.2">
      <c r="A15" s="155" t="s">
        <v>35</v>
      </c>
      <c r="B15" s="160">
        <v>0</v>
      </c>
      <c r="C15" s="160">
        <v>16.515000000000001</v>
      </c>
      <c r="D15" s="160">
        <v>0</v>
      </c>
      <c r="E15" s="160">
        <v>8.3255300000000005</v>
      </c>
      <c r="F15" s="160">
        <v>0</v>
      </c>
      <c r="G15" s="160">
        <v>0</v>
      </c>
      <c r="H15" s="160">
        <v>0</v>
      </c>
      <c r="I15" s="160">
        <v>0</v>
      </c>
      <c r="J15" s="160">
        <v>0</v>
      </c>
      <c r="K15" s="160">
        <v>0</v>
      </c>
      <c r="L15" s="160">
        <v>0</v>
      </c>
      <c r="M15" s="160">
        <v>6.5770670000000004</v>
      </c>
      <c r="N15" s="160">
        <v>0</v>
      </c>
      <c r="O15" s="158">
        <v>89.528999999999996</v>
      </c>
      <c r="P15" s="225">
        <f t="shared" si="1"/>
        <v>120.946597</v>
      </c>
    </row>
    <row r="16" spans="1:16" s="107" customFormat="1" ht="12" customHeight="1" x14ac:dyDescent="0.2">
      <c r="A16" s="155" t="s">
        <v>34</v>
      </c>
      <c r="B16" s="160">
        <v>283.19995999999998</v>
      </c>
      <c r="C16" s="160">
        <v>1.798</v>
      </c>
      <c r="D16" s="160">
        <v>560.5</v>
      </c>
      <c r="E16" s="160">
        <v>0</v>
      </c>
      <c r="F16" s="160">
        <v>0.93100000000000005</v>
      </c>
      <c r="G16" s="160">
        <v>0</v>
      </c>
      <c r="H16" s="160">
        <v>173.38800000000001</v>
      </c>
      <c r="I16" s="160">
        <v>14.396586000000001</v>
      </c>
      <c r="J16" s="160">
        <v>0</v>
      </c>
      <c r="K16" s="160">
        <v>0</v>
      </c>
      <c r="L16" s="160">
        <v>78.135456999999988</v>
      </c>
      <c r="M16" s="160">
        <v>30.447458478582238</v>
      </c>
      <c r="N16" s="160">
        <v>11.296970000000002</v>
      </c>
      <c r="O16" s="158">
        <v>19.770199999999999</v>
      </c>
      <c r="P16" s="225">
        <f t="shared" si="1"/>
        <v>1173.8636314785824</v>
      </c>
    </row>
    <row r="17" spans="1:19" s="107" customFormat="1" ht="12" customHeight="1" x14ac:dyDescent="0.2">
      <c r="A17" s="155" t="s">
        <v>33</v>
      </c>
      <c r="B17" s="160">
        <v>0</v>
      </c>
      <c r="C17" s="160">
        <v>0.20998800000000001</v>
      </c>
      <c r="D17" s="160">
        <v>0</v>
      </c>
      <c r="E17" s="160">
        <v>377.61865999999998</v>
      </c>
      <c r="F17" s="160">
        <v>0</v>
      </c>
      <c r="G17" s="160">
        <v>0</v>
      </c>
      <c r="H17" s="160">
        <v>0</v>
      </c>
      <c r="I17" s="160">
        <v>1099.7722089999997</v>
      </c>
      <c r="J17" s="160">
        <v>0</v>
      </c>
      <c r="K17" s="160">
        <v>0</v>
      </c>
      <c r="L17" s="160">
        <v>0.30299999999999999</v>
      </c>
      <c r="M17" s="160">
        <v>129.59108000000001</v>
      </c>
      <c r="N17" s="160">
        <v>234.29599999999999</v>
      </c>
      <c r="O17" s="158">
        <v>122.47799999999999</v>
      </c>
      <c r="P17" s="225">
        <f t="shared" si="1"/>
        <v>1964.2689369999998</v>
      </c>
    </row>
    <row r="18" spans="1:19" s="107" customFormat="1" ht="12" customHeight="1" x14ac:dyDescent="0.2">
      <c r="A18" s="155" t="s">
        <v>3</v>
      </c>
      <c r="B18" s="160">
        <v>0</v>
      </c>
      <c r="C18" s="160">
        <v>0</v>
      </c>
      <c r="D18" s="160">
        <v>0</v>
      </c>
      <c r="E18" s="160">
        <v>0</v>
      </c>
      <c r="F18" s="160">
        <v>0</v>
      </c>
      <c r="G18" s="160">
        <v>0</v>
      </c>
      <c r="H18" s="160">
        <v>0</v>
      </c>
      <c r="I18" s="160">
        <v>0</v>
      </c>
      <c r="J18" s="160">
        <v>0</v>
      </c>
      <c r="K18" s="160">
        <v>0</v>
      </c>
      <c r="L18" s="160">
        <v>0</v>
      </c>
      <c r="M18" s="160">
        <v>0</v>
      </c>
      <c r="N18" s="160">
        <v>0</v>
      </c>
      <c r="O18" s="158">
        <v>0</v>
      </c>
      <c r="P18" s="225">
        <f t="shared" si="1"/>
        <v>0</v>
      </c>
    </row>
    <row r="19" spans="1:19" s="107" customFormat="1" ht="12" customHeight="1" x14ac:dyDescent="0.2">
      <c r="A19" s="155" t="s">
        <v>32</v>
      </c>
      <c r="B19" s="160">
        <v>0.229435</v>
      </c>
      <c r="C19" s="160">
        <v>1.192491</v>
      </c>
      <c r="D19" s="160">
        <v>0</v>
      </c>
      <c r="E19" s="160">
        <v>0</v>
      </c>
      <c r="F19" s="160">
        <v>0.6667280000000001</v>
      </c>
      <c r="G19" s="160">
        <v>0.16929</v>
      </c>
      <c r="H19" s="160">
        <v>0.14538999999999999</v>
      </c>
      <c r="I19" s="160">
        <v>1.6554090000000001</v>
      </c>
      <c r="J19" s="160">
        <v>18.112037000000001</v>
      </c>
      <c r="K19" s="160">
        <v>0.48227000000000009</v>
      </c>
      <c r="L19" s="160">
        <v>0.27518599999999999</v>
      </c>
      <c r="M19" s="160">
        <v>0.77602400000000016</v>
      </c>
      <c r="N19" s="160">
        <v>0.40323600000000004</v>
      </c>
      <c r="O19" s="158">
        <v>0.54666800000000004</v>
      </c>
      <c r="P19" s="225">
        <f t="shared" si="1"/>
        <v>24.654164000000002</v>
      </c>
    </row>
    <row r="20" spans="1:19" s="107" customFormat="1" ht="12" customHeight="1" x14ac:dyDescent="0.2">
      <c r="A20" s="169" t="s">
        <v>31</v>
      </c>
      <c r="B20" s="156">
        <v>613.67538999999999</v>
      </c>
      <c r="C20" s="156">
        <v>170.18835199999995</v>
      </c>
      <c r="D20" s="156">
        <v>551.27858600000036</v>
      </c>
      <c r="E20" s="156">
        <v>233.62844700000002</v>
      </c>
      <c r="F20" s="156">
        <v>115.85679000000002</v>
      </c>
      <c r="G20" s="156">
        <v>272.07252500000004</v>
      </c>
      <c r="H20" s="156">
        <v>246.10423899999998</v>
      </c>
      <c r="I20" s="156">
        <v>518.13150300000007</v>
      </c>
      <c r="J20" s="156">
        <v>347.3963700000001</v>
      </c>
      <c r="K20" s="156">
        <v>145.65526799999998</v>
      </c>
      <c r="L20" s="156">
        <v>163.354195</v>
      </c>
      <c r="M20" s="156">
        <v>1181.9432824126604</v>
      </c>
      <c r="N20" s="156">
        <v>265.56997100000001</v>
      </c>
      <c r="O20" s="157">
        <v>550.10670999999991</v>
      </c>
      <c r="P20" s="225">
        <f t="shared" si="1"/>
        <v>5374.9616284126605</v>
      </c>
    </row>
    <row r="21" spans="1:19" s="5" customFormat="1" ht="11.25" x14ac:dyDescent="0.2">
      <c r="A21" s="25"/>
      <c r="P21" s="4" t="s">
        <v>78</v>
      </c>
    </row>
    <row r="22" spans="1:19" s="107" customFormat="1" x14ac:dyDescent="0.2">
      <c r="A22" s="64"/>
      <c r="B22" s="65"/>
      <c r="C22" s="65"/>
      <c r="D22" s="65"/>
      <c r="E22" s="65"/>
      <c r="F22" s="65"/>
      <c r="G22" s="65"/>
      <c r="H22" s="65"/>
      <c r="I22" s="65"/>
      <c r="J22" s="65"/>
      <c r="K22" s="65"/>
      <c r="L22" s="65"/>
      <c r="M22" s="65"/>
      <c r="N22" s="65"/>
      <c r="O22" s="65"/>
      <c r="P22" s="64"/>
    </row>
    <row r="23" spans="1:19" s="107" customFormat="1" x14ac:dyDescent="0.2">
      <c r="A23" s="64"/>
      <c r="B23" s="65"/>
      <c r="C23" s="65"/>
      <c r="D23" s="65"/>
      <c r="E23" s="65"/>
      <c r="F23" s="65"/>
      <c r="G23" s="65"/>
      <c r="H23" s="65"/>
      <c r="I23" s="65"/>
      <c r="J23" s="65"/>
      <c r="K23" s="65"/>
      <c r="L23" s="65"/>
      <c r="M23" s="65"/>
      <c r="N23" s="65"/>
      <c r="O23" s="65"/>
      <c r="P23" s="65"/>
    </row>
    <row r="24" spans="1:19" s="107" customFormat="1" x14ac:dyDescent="0.2">
      <c r="A24" s="64"/>
      <c r="B24" s="65"/>
      <c r="C24" s="65"/>
      <c r="D24" s="65"/>
      <c r="E24" s="65"/>
      <c r="F24" s="65"/>
      <c r="G24" s="65"/>
      <c r="H24" s="65"/>
      <c r="I24" s="65"/>
      <c r="J24" s="65"/>
      <c r="K24" s="65"/>
      <c r="L24" s="65"/>
      <c r="M24" s="65"/>
      <c r="N24" s="65"/>
      <c r="O24" s="65"/>
      <c r="P24" s="65"/>
      <c r="Q24" s="66"/>
    </row>
    <row r="25" spans="1:19" s="107" customFormat="1" x14ac:dyDescent="0.2">
      <c r="A25" s="64"/>
      <c r="B25" s="65"/>
      <c r="C25" s="65"/>
      <c r="D25" s="65"/>
      <c r="E25" s="65"/>
      <c r="F25" s="65"/>
      <c r="G25" s="65"/>
      <c r="H25" s="65"/>
      <c r="I25" s="65"/>
      <c r="J25" s="65"/>
      <c r="K25" s="65"/>
      <c r="L25" s="65"/>
      <c r="M25" s="65"/>
      <c r="N25" s="65"/>
      <c r="O25" s="65"/>
      <c r="P25" s="65"/>
      <c r="Q25" s="66"/>
    </row>
    <row r="26" spans="1:19" s="107" customFormat="1" x14ac:dyDescent="0.2">
      <c r="A26" s="64"/>
      <c r="B26" s="65"/>
      <c r="C26" s="65"/>
      <c r="D26" s="65"/>
      <c r="E26" s="65"/>
      <c r="F26" s="65"/>
      <c r="G26" s="65"/>
      <c r="H26" s="65"/>
      <c r="I26" s="65"/>
      <c r="J26" s="65"/>
      <c r="K26" s="65"/>
      <c r="L26" s="65"/>
      <c r="M26" s="65"/>
      <c r="N26" s="65"/>
      <c r="O26" s="65"/>
      <c r="P26" s="65"/>
      <c r="S26" s="8"/>
    </row>
    <row r="27" spans="1:19" s="107" customFormat="1" x14ac:dyDescent="0.2">
      <c r="A27" s="64"/>
      <c r="B27" s="65"/>
      <c r="C27" s="65"/>
      <c r="D27" s="65"/>
      <c r="E27" s="65"/>
      <c r="F27" s="65"/>
      <c r="G27" s="65"/>
      <c r="H27" s="65"/>
      <c r="I27" s="65"/>
      <c r="J27" s="65"/>
      <c r="K27" s="65"/>
      <c r="L27" s="65"/>
      <c r="M27" s="65"/>
      <c r="N27" s="65"/>
      <c r="O27" s="65"/>
      <c r="P27" s="65"/>
    </row>
    <row r="28" spans="1:19" s="107" customFormat="1" x14ac:dyDescent="0.2">
      <c r="A28" s="64"/>
      <c r="B28" s="65"/>
      <c r="C28" s="65"/>
      <c r="D28" s="65"/>
      <c r="E28" s="65"/>
      <c r="F28" s="65"/>
      <c r="G28" s="65"/>
      <c r="H28" s="65"/>
      <c r="I28" s="65"/>
      <c r="J28" s="65"/>
      <c r="K28" s="65"/>
      <c r="L28" s="65"/>
      <c r="M28" s="65"/>
      <c r="N28" s="65"/>
      <c r="O28" s="65"/>
      <c r="P28" s="65"/>
    </row>
    <row r="29" spans="1:19" s="107" customFormat="1" x14ac:dyDescent="0.2">
      <c r="A29" s="64"/>
      <c r="B29" s="65"/>
      <c r="C29" s="65"/>
      <c r="D29" s="65"/>
      <c r="E29" s="65"/>
      <c r="F29" s="65"/>
      <c r="G29" s="65"/>
      <c r="H29" s="65"/>
      <c r="I29" s="65"/>
      <c r="J29" s="65"/>
      <c r="K29" s="65"/>
      <c r="L29" s="65"/>
      <c r="M29" s="65"/>
      <c r="N29" s="65"/>
      <c r="O29" s="65"/>
      <c r="P29" s="65"/>
    </row>
    <row r="30" spans="1:19" s="107" customFormat="1" x14ac:dyDescent="0.2">
      <c r="A30" s="64"/>
      <c r="B30" s="65"/>
      <c r="C30" s="65"/>
      <c r="D30" s="65"/>
      <c r="E30" s="65"/>
      <c r="F30" s="65"/>
      <c r="G30" s="65"/>
      <c r="H30" s="65"/>
      <c r="I30" s="65"/>
      <c r="J30" s="65"/>
      <c r="K30" s="65"/>
      <c r="L30" s="65"/>
      <c r="M30" s="65"/>
      <c r="N30" s="65"/>
      <c r="O30" s="65"/>
      <c r="P30" s="65"/>
    </row>
    <row r="31" spans="1:19" s="107" customFormat="1" x14ac:dyDescent="0.2">
      <c r="A31" s="64"/>
      <c r="B31" s="65"/>
      <c r="C31" s="65"/>
      <c r="D31" s="65"/>
      <c r="E31" s="65"/>
      <c r="F31" s="65"/>
      <c r="G31" s="65"/>
      <c r="H31" s="65"/>
      <c r="I31" s="65"/>
      <c r="J31" s="65"/>
      <c r="K31" s="65"/>
      <c r="L31" s="65"/>
      <c r="M31" s="65"/>
      <c r="N31" s="65"/>
      <c r="O31" s="65"/>
      <c r="P31" s="65"/>
    </row>
    <row r="32" spans="1:19" s="107" customFormat="1" x14ac:dyDescent="0.2">
      <c r="A32" s="64"/>
      <c r="B32" s="65"/>
      <c r="C32" s="65"/>
      <c r="D32" s="65"/>
      <c r="E32" s="65"/>
      <c r="F32" s="65"/>
      <c r="G32" s="65"/>
      <c r="H32" s="65"/>
      <c r="I32" s="65"/>
      <c r="J32" s="65"/>
      <c r="K32" s="65"/>
      <c r="L32" s="65"/>
      <c r="M32" s="65"/>
      <c r="N32" s="65"/>
      <c r="O32" s="65"/>
      <c r="P32" s="65"/>
    </row>
    <row r="33" spans="1:16" s="107" customFormat="1" x14ac:dyDescent="0.2">
      <c r="A33" s="64"/>
      <c r="B33" s="65"/>
      <c r="C33" s="65"/>
      <c r="D33" s="65"/>
      <c r="E33" s="65"/>
      <c r="F33" s="65"/>
      <c r="G33" s="65"/>
      <c r="H33" s="65"/>
      <c r="I33" s="65"/>
      <c r="J33" s="65"/>
      <c r="K33" s="65"/>
      <c r="L33" s="65"/>
      <c r="M33" s="65"/>
      <c r="N33" s="65"/>
      <c r="O33" s="65"/>
      <c r="P33" s="65"/>
    </row>
    <row r="34" spans="1:16" s="107" customFormat="1" x14ac:dyDescent="0.2">
      <c r="A34" s="64"/>
      <c r="B34" s="65"/>
      <c r="C34" s="65"/>
      <c r="D34" s="65"/>
      <c r="E34" s="65"/>
      <c r="F34" s="65"/>
      <c r="G34" s="65"/>
      <c r="H34" s="65"/>
      <c r="I34" s="65"/>
      <c r="J34" s="65"/>
      <c r="K34" s="65"/>
      <c r="L34" s="65"/>
      <c r="M34" s="65"/>
      <c r="N34" s="65"/>
      <c r="O34" s="65"/>
      <c r="P34" s="65"/>
    </row>
    <row r="35" spans="1:16" s="107" customFormat="1" x14ac:dyDescent="0.2">
      <c r="A35" s="64"/>
      <c r="B35" s="65"/>
      <c r="C35" s="65"/>
      <c r="D35" s="65"/>
      <c r="E35" s="65"/>
      <c r="F35" s="65"/>
      <c r="G35" s="65"/>
      <c r="H35" s="65"/>
      <c r="I35" s="65"/>
      <c r="J35" s="65"/>
      <c r="K35" s="65"/>
      <c r="L35" s="65"/>
      <c r="M35" s="65"/>
      <c r="N35" s="65"/>
      <c r="O35" s="65"/>
      <c r="P35" s="65"/>
    </row>
    <row r="36" spans="1:16" s="107" customFormat="1" x14ac:dyDescent="0.2">
      <c r="A36" s="64"/>
      <c r="B36" s="65"/>
      <c r="C36" s="65"/>
      <c r="D36" s="65"/>
      <c r="E36" s="65"/>
      <c r="F36" s="65"/>
      <c r="G36" s="65"/>
      <c r="H36" s="65"/>
      <c r="I36" s="65"/>
      <c r="J36" s="65"/>
      <c r="K36" s="65"/>
      <c r="L36" s="65"/>
      <c r="M36" s="65"/>
      <c r="N36" s="65"/>
      <c r="O36" s="65"/>
      <c r="P36" s="65"/>
    </row>
    <row r="37" spans="1:16" s="107" customFormat="1" x14ac:dyDescent="0.2">
      <c r="A37" s="64"/>
      <c r="B37" s="65"/>
      <c r="C37" s="65"/>
      <c r="D37" s="65"/>
      <c r="E37" s="65"/>
      <c r="F37" s="65"/>
      <c r="G37" s="65"/>
      <c r="H37" s="65"/>
      <c r="I37" s="65"/>
      <c r="J37" s="65"/>
      <c r="K37" s="65"/>
      <c r="L37" s="65"/>
      <c r="M37" s="65"/>
      <c r="N37" s="65"/>
      <c r="O37" s="65"/>
      <c r="P37" s="65"/>
    </row>
    <row r="38" spans="1:16" s="107" customFormat="1" x14ac:dyDescent="0.2">
      <c r="A38" s="64"/>
      <c r="B38" s="65"/>
      <c r="C38" s="65"/>
      <c r="D38" s="65"/>
      <c r="E38" s="65"/>
      <c r="F38" s="65"/>
      <c r="G38" s="65"/>
      <c r="H38" s="65"/>
      <c r="I38" s="65"/>
      <c r="J38" s="65"/>
      <c r="K38" s="65"/>
      <c r="L38" s="65"/>
      <c r="M38" s="65"/>
      <c r="N38" s="65"/>
      <c r="O38" s="65"/>
      <c r="P38" s="65"/>
    </row>
    <row r="39" spans="1:16" s="107" customFormat="1" x14ac:dyDescent="0.2">
      <c r="A39" s="64"/>
      <c r="B39" s="65"/>
      <c r="C39" s="65"/>
      <c r="D39" s="65"/>
      <c r="E39" s="65"/>
      <c r="F39" s="65"/>
      <c r="G39" s="65"/>
      <c r="H39" s="65"/>
      <c r="I39" s="65"/>
      <c r="J39" s="65"/>
      <c r="K39" s="65"/>
      <c r="L39" s="65"/>
      <c r="M39" s="65"/>
      <c r="N39" s="65"/>
      <c r="O39" s="65"/>
      <c r="P39" s="65"/>
    </row>
    <row r="40" spans="1:16" s="107" customFormat="1" x14ac:dyDescent="0.2">
      <c r="A40" s="64"/>
      <c r="B40" s="65"/>
      <c r="C40" s="65"/>
      <c r="D40" s="65"/>
      <c r="E40" s="65"/>
      <c r="F40" s="65"/>
      <c r="G40" s="65"/>
      <c r="H40" s="65"/>
      <c r="I40" s="65"/>
      <c r="J40" s="65"/>
      <c r="K40" s="65"/>
      <c r="L40" s="65"/>
      <c r="M40" s="65"/>
      <c r="N40" s="65"/>
      <c r="O40" s="65"/>
      <c r="P40" s="65"/>
    </row>
    <row r="41" spans="1:16" s="107" customFormat="1" x14ac:dyDescent="0.2">
      <c r="A41" s="64"/>
      <c r="B41" s="65"/>
      <c r="C41" s="65"/>
      <c r="D41" s="65"/>
      <c r="E41" s="65"/>
      <c r="F41" s="65"/>
      <c r="G41" s="65"/>
      <c r="H41" s="65"/>
      <c r="I41" s="65"/>
      <c r="J41" s="65"/>
      <c r="K41" s="65"/>
      <c r="L41" s="65"/>
      <c r="M41" s="65"/>
      <c r="N41" s="65"/>
      <c r="O41" s="65"/>
      <c r="P41" s="65"/>
    </row>
    <row r="42" spans="1:16" s="107" customFormat="1" x14ac:dyDescent="0.2">
      <c r="A42" s="3"/>
      <c r="B42" s="3"/>
      <c r="C42" s="3"/>
      <c r="D42" s="3"/>
      <c r="E42" s="3"/>
      <c r="F42" s="3"/>
      <c r="G42" s="3"/>
      <c r="H42" s="3"/>
      <c r="I42" s="3"/>
      <c r="J42" s="3"/>
      <c r="K42" s="3"/>
      <c r="L42" s="3"/>
      <c r="M42" s="3"/>
      <c r="N42" s="3"/>
      <c r="O42" s="3"/>
      <c r="P42" s="3"/>
    </row>
    <row r="44" spans="1:16" x14ac:dyDescent="0.2">
      <c r="C44" s="67"/>
    </row>
    <row r="45" spans="1:16" x14ac:dyDescent="0.2">
      <c r="C45" s="67"/>
    </row>
    <row r="46" spans="1:16" x14ac:dyDescent="0.2">
      <c r="C46" s="67"/>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&amp;C&amp;"Calibri,Obyčejné"&amp;9&amp;P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0A4572-BDCF-4569-8BF6-E54FCF1824B8}"/>
</file>

<file path=customXml/itemProps2.xml><?xml version="1.0" encoding="utf-8"?>
<ds:datastoreItem xmlns:ds="http://schemas.openxmlformats.org/officeDocument/2006/customXml" ds:itemID="{0C345E0B-DB6D-4872-AE0E-C9A443B2B336}"/>
</file>

<file path=customXml/itemProps3.xml><?xml version="1.0" encoding="utf-8"?>
<ds:datastoreItem xmlns:ds="http://schemas.openxmlformats.org/officeDocument/2006/customXml" ds:itemID="{EA2588F4-1DE8-4568-8AC4-F5DC69DF7A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48</vt:i4>
      </vt:variant>
      <vt:variant>
        <vt:lpstr>Pojmenované oblasti</vt:lpstr>
      </vt:variant>
      <vt:variant>
        <vt:i4>17</vt:i4>
      </vt:variant>
    </vt:vector>
  </HeadingPairs>
  <TitlesOfParts>
    <vt:vector size="65" baseType="lpstr">
      <vt:lpstr>Titulní</vt:lpstr>
      <vt:lpstr>Obsah</vt:lpstr>
      <vt:lpstr>Úvod</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10.1</vt:lpstr>
      <vt:lpstr>10.2</vt:lpstr>
      <vt:lpstr>10.3</vt:lpstr>
      <vt:lpstr>10.4</vt:lpstr>
      <vt:lpstr>'1'!Oblast_tisku</vt:lpstr>
      <vt:lpstr>'10.1'!Oblast_tisku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Rosecký Daniel Ing.</dc:creator>
  <cp:lastModifiedBy>Rosecký Daniel Ing.</cp:lastModifiedBy>
  <cp:lastPrinted>2021-01-06T15:40:33Z</cp:lastPrinted>
  <dcterms:created xsi:type="dcterms:W3CDTF">2006-03-02T11:20:40Z</dcterms:created>
  <dcterms:modified xsi:type="dcterms:W3CDTF">2021-01-07T07:59:08Z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