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drawings/drawing6.xml" ContentType="application/vnd.openxmlformats-officedocument.drawingml.chartshapes+xml"/>
  <Override PartName="/xl/drawings/drawing34.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1.xml" ContentType="application/vnd.openxmlformats-officedocument.drawingml.chart+xml"/>
  <Override PartName="/xl/charts/chart100.xml" ContentType="application/vnd.openxmlformats-officedocument.drawingml.chart+xml"/>
  <Override PartName="/xl/charts/chart99.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drawings/drawing31.xml" ContentType="application/vnd.openxmlformats-officedocument.drawing+xml"/>
  <Override PartName="/xl/charts/chart9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9.xml" ContentType="application/vnd.openxmlformats-officedocument.drawingml.chart+xml"/>
  <Override PartName="/xl/worksheets/sheet4.xml" ContentType="application/vnd.openxmlformats-officedocument.spreadsheetml.worksheet+xml"/>
  <Override PartName="/xl/charts/chart120.xml" ContentType="application/vnd.openxmlformats-officedocument.drawingml.chart+xml"/>
  <Override PartName="/xl/charts/chart121.xml" ContentType="application/vnd.openxmlformats-officedocument.drawingml.chart+xml"/>
  <Override PartName="/xl/worksheets/sheet3.xml" ContentType="application/vnd.openxmlformats-officedocument.spreadsheetml.worksheet+xml"/>
  <Override PartName="/xl/charts/chart118.xml" ContentType="application/vnd.openxmlformats-officedocument.drawingml.chart+xml"/>
  <Override PartName="/xl/charts/chart117.xml" ContentType="application/vnd.openxmlformats-officedocument.drawingml.chart+xml"/>
  <Override PartName="/xl/charts/chart116.xml" ContentType="application/vnd.openxmlformats-officedocument.drawingml.chart+xml"/>
  <Override PartName="/xl/drawings/drawing32.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33.xml" ContentType="application/vnd.openxmlformats-officedocument.drawing+xml"/>
  <Override PartName="/xl/charts/chart93.xml" ContentType="application/vnd.openxmlformats-officedocument.drawingml.chart+xml"/>
  <Override PartName="/xl/charts/chart92.xml" ContentType="application/vnd.openxmlformats-officedocument.drawingml.chart+xml"/>
  <Override PartName="/xl/drawings/drawing30.xml" ContentType="application/vnd.openxmlformats-officedocument.drawing+xml"/>
  <Override PartName="/xl/drawings/drawing22.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23.xml" ContentType="application/vnd.openxmlformats-officedocument.drawing+xml"/>
  <Override PartName="/xl/charts/chart80.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worksheets/sheet1.xml" ContentType="application/vnd.openxmlformats-officedocument.spreadsheetml.workshee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24.xml" ContentType="application/vnd.openxmlformats-officedocument.drawing+xml"/>
  <Override PartName="/xl/charts/chart81.xml" ContentType="application/vnd.openxmlformats-officedocument.drawingml.chart+xml"/>
  <Override PartName="/xl/drawings/drawing28.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29.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charts/chart87.xml" ContentType="application/vnd.openxmlformats-officedocument.drawingml.chart+xml"/>
  <Override PartName="/xl/drawings/drawing27.xml" ContentType="application/vnd.openxmlformats-officedocument.drawing+xml"/>
  <Override PartName="/xl/charts/chart86.xml" ContentType="application/vnd.openxmlformats-officedocument.drawingml.chart+xml"/>
  <Override PartName="/xl/charts/chart82.xml" ContentType="application/vnd.openxmlformats-officedocument.drawingml.chart+xml"/>
  <Override PartName="/xl/drawings/drawing25.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6.xml" ContentType="application/vnd.openxmlformats-officedocument.drawing+xml"/>
  <Override PartName="/xl/charts/chart85.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74.xml" ContentType="application/vnd.openxmlformats-officedocument.drawingml.chart+xml"/>
  <Override PartName="/xl/worksheets/sheet7.xml" ContentType="application/vnd.openxmlformats-officedocument.spreadsheetml.worksheet+xml"/>
  <Override PartName="/xl/drawings/drawing5.xml" ContentType="application/vnd.openxmlformats-officedocument.drawing+xml"/>
  <Override PartName="/xl/charts/chart5.xml" ContentType="application/vnd.openxmlformats-officedocument.drawingml.chart+xml"/>
  <Override PartName="/xl/worksheets/sheet5.xml" ContentType="application/vnd.openxmlformats-officedocument.spreadsheetml.workshee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68.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charts/chart24.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charts/chart50.xml" ContentType="application/vnd.openxmlformats-officedocument.drawingml.chart+xml"/>
  <Override PartName="/xl/drawings/drawing1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49.xml" ContentType="application/vnd.openxmlformats-officedocument.drawingml.chart+xml"/>
  <Override PartName="/xl/charts/chart48.xml" ContentType="application/vnd.openxmlformats-officedocument.drawingml.chart+xml"/>
  <Override PartName="/xl/drawings/drawing14.xml" ContentType="application/vnd.openxmlformats-officedocument.drawing+xml"/>
  <Override PartName="/xl/charts/chart44.xml" ContentType="application/vnd.openxmlformats-officedocument.drawingml.chart+xml"/>
  <Override PartName="/xl/drawings/drawing1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drawings/drawing18.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7.xml" ContentType="application/vnd.openxmlformats-officedocument.drawing+xml"/>
  <Override PartName="/xl/charts/chart43.xml" ContentType="application/vnd.openxmlformats-officedocument.drawingml.chart+xml"/>
  <Override PartName="/xl/charts/chart25.xml" ContentType="application/vnd.openxmlformats-officedocument.drawingml.chart+xml"/>
  <Override PartName="/xl/charts/chart38.xml" ContentType="application/vnd.openxmlformats-officedocument.drawingml.chart+xml"/>
  <Override PartName="/xl/charts/chart33.xml" ContentType="application/vnd.openxmlformats-officedocument.drawingml.chart+xml"/>
  <Override PartName="/xl/charts/chart37.xml" ContentType="application/vnd.openxmlformats-officedocument.drawingml.chart+xml"/>
  <Override PartName="/xl/drawings/drawing11.xml" ContentType="application/vnd.openxmlformats-officedocument.drawing+xml"/>
  <Override PartName="/xl/charts/chart4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9.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42.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41.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3905" windowHeight="12975" tabRatio="885"/>
  </bookViews>
  <sheets>
    <sheet name="Titulní" sheetId="49" r:id="rId1"/>
    <sheet name="Obsah" sheetId="27" r:id="rId2"/>
    <sheet name="1" sheetId="51" r:id="rId3"/>
    <sheet name="2" sheetId="50" r:id="rId4"/>
    <sheet name="3.1" sheetId="7" r:id="rId5"/>
    <sheet name="3.2" sheetId="53" r:id="rId6"/>
    <sheet name="3.3" sheetId="62" r:id="rId7"/>
    <sheet name="3.4" sheetId="97" r:id="rId8"/>
    <sheet name="3.5" sheetId="63" r:id="rId9"/>
    <sheet name="3.6" sheetId="74" r:id="rId10"/>
    <sheet name="4.1,4.2" sheetId="47" r:id="rId11"/>
    <sheet name="4.3" sheetId="57" r:id="rId12"/>
    <sheet name="4.4" sheetId="98" r:id="rId13"/>
    <sheet name="4.5" sheetId="22" r:id="rId14"/>
    <sheet name="5" sheetId="9" r:id="rId15"/>
    <sheet name="6" sheetId="91" r:id="rId16"/>
    <sheet name="7" sheetId="92" r:id="rId17"/>
    <sheet name="8" sheetId="8" r:id="rId18"/>
    <sheet name="9" sheetId="12" r:id="rId19"/>
    <sheet name="10" sheetId="46" r:id="rId20"/>
    <sheet name="11" sheetId="59" r:id="rId21"/>
    <sheet name="12" sheetId="10" r:id="rId22"/>
    <sheet name="13" sheetId="80" r:id="rId23"/>
    <sheet name="14" sheetId="66" r:id="rId24"/>
    <sheet name="15" sheetId="31" r:id="rId25"/>
    <sheet name="16.1" sheetId="33" r:id="rId26"/>
    <sheet name="16.2" sheetId="68" r:id="rId27"/>
    <sheet name="17.1" sheetId="36" r:id="rId28"/>
    <sheet name="17.2" sheetId="54" r:id="rId29"/>
    <sheet name="17.3" sheetId="34" r:id="rId30"/>
    <sheet name="17.4" sheetId="70" r:id="rId31"/>
    <sheet name="18" sheetId="32" r:id="rId32"/>
    <sheet name="19" sheetId="71" r:id="rId33"/>
    <sheet name="20" sheetId="100" r:id="rId34"/>
    <sheet name="21" sheetId="99" r:id="rId35"/>
    <sheet name="22" sheetId="72" r:id="rId36"/>
    <sheet name="23" sheetId="55" r:id="rId37"/>
    <sheet name="24" sheetId="73" r:id="rId38"/>
  </sheets>
  <definedNames>
    <definedName name="Datum_OTE" localSheetId="35">"2. 5. 2017"</definedName>
    <definedName name="Datum_OTE">"2. 5. 2017"</definedName>
    <definedName name="_xlnm.Print_Area" localSheetId="37">'24'!$A$1:$O$43</definedName>
    <definedName name="_xlnm.Print_Area" localSheetId="0">Titulní!$A$1:$J$51</definedName>
  </definedNames>
  <calcPr calcId="145621"/>
  <webPublishObjects count="1">
    <webPublishObject id="25343" divId="Roční zpráva_25343" destinationFile="\\FSP\Statistika\NOVÁ STATISTIKA\Zprávy roční\RZ ELEKTRO 2017_cz\verze_2 - nové šablony-pro int. tým\Stránka.mht"/>
  </webPublishObjects>
</workbook>
</file>

<file path=xl/calcChain.xml><?xml version="1.0" encoding="utf-8"?>
<calcChain xmlns="http://schemas.openxmlformats.org/spreadsheetml/2006/main">
  <c r="AG93" i="55" l="1"/>
  <c r="O1" i="99" l="1"/>
  <c r="G23" i="100" l="1"/>
  <c r="G24" i="100"/>
  <c r="G22" i="100"/>
  <c r="G21" i="100"/>
  <c r="D16" i="100"/>
  <c r="E16" i="100"/>
  <c r="F16" i="100"/>
  <c r="G18" i="100"/>
  <c r="G26" i="100"/>
  <c r="G17" i="100"/>
  <c r="C16" i="100"/>
  <c r="G19" i="100"/>
  <c r="G27" i="100"/>
  <c r="E31" i="100"/>
  <c r="G35" i="100"/>
  <c r="D31" i="100"/>
  <c r="G34" i="100"/>
  <c r="F31" i="100"/>
  <c r="G33" i="100"/>
  <c r="C31" i="100"/>
  <c r="G32" i="100"/>
  <c r="G32" i="71"/>
  <c r="G25" i="71"/>
  <c r="G31" i="71"/>
  <c r="G29" i="71"/>
  <c r="G15" i="71"/>
  <c r="G30" i="71"/>
  <c r="G23" i="71"/>
  <c r="G27" i="71"/>
  <c r="G24" i="71"/>
  <c r="G33" i="71"/>
  <c r="G28" i="71"/>
  <c r="G17" i="71"/>
  <c r="G9" i="71"/>
  <c r="G16" i="71"/>
  <c r="G13" i="71"/>
  <c r="G7" i="71"/>
  <c r="G11" i="71"/>
  <c r="G12" i="71"/>
  <c r="G8" i="71"/>
  <c r="G14" i="71"/>
  <c r="F20" i="100" l="1"/>
  <c r="F15" i="100" s="1"/>
  <c r="G25" i="100"/>
  <c r="E20" i="100"/>
  <c r="E15" i="100" s="1"/>
  <c r="G16" i="100"/>
  <c r="C20" i="100"/>
  <c r="C15" i="100" s="1"/>
  <c r="G31" i="100"/>
  <c r="D20" i="100" l="1"/>
  <c r="D15" i="100" s="1"/>
  <c r="G15" i="100" s="1"/>
  <c r="G20" i="100" l="1"/>
  <c r="C6" i="59" l="1"/>
  <c r="E6" i="59"/>
  <c r="G6" i="59"/>
  <c r="I6" i="59"/>
  <c r="M1" i="100" l="1"/>
  <c r="F24" i="99"/>
  <c r="E24" i="99"/>
  <c r="D24" i="99"/>
  <c r="C24" i="99"/>
  <c r="B24" i="99"/>
  <c r="I5" i="100" l="1"/>
  <c r="G10" i="100" l="1"/>
  <c r="M11" i="100"/>
  <c r="M8" i="100"/>
  <c r="G8" i="100"/>
  <c r="G11" i="100"/>
  <c r="M7" i="100"/>
  <c r="E5" i="100"/>
  <c r="G7" i="100"/>
  <c r="D5" i="100"/>
  <c r="K5" i="100"/>
  <c r="M6" i="100"/>
  <c r="L5" i="100"/>
  <c r="F5" i="100"/>
  <c r="M10" i="100"/>
  <c r="M9" i="100"/>
  <c r="G6" i="100"/>
  <c r="J5" i="100" l="1"/>
  <c r="M5" i="100" s="1"/>
  <c r="C5" i="100"/>
  <c r="G5" i="100" s="1"/>
  <c r="G9" i="100"/>
  <c r="F19" i="99" l="1"/>
  <c r="E19" i="99"/>
  <c r="D19" i="99"/>
  <c r="C19" i="99"/>
  <c r="B19" i="99"/>
  <c r="F14" i="99"/>
  <c r="E14" i="99"/>
  <c r="D14" i="99"/>
  <c r="C14" i="99"/>
  <c r="B14" i="99"/>
  <c r="F29" i="99"/>
  <c r="E29" i="99"/>
  <c r="D29" i="99"/>
  <c r="C29" i="99"/>
  <c r="B29" i="99"/>
  <c r="F9" i="99"/>
  <c r="E9" i="99"/>
  <c r="D9" i="99"/>
  <c r="C9" i="99"/>
  <c r="B9" i="99"/>
  <c r="B4" i="99" l="1"/>
  <c r="C4" i="99"/>
  <c r="D4" i="99"/>
  <c r="F4" i="99"/>
  <c r="E4" i="99"/>
  <c r="D4" i="68" l="1"/>
  <c r="B4" i="97"/>
  <c r="B17" i="62"/>
  <c r="C17" i="62"/>
  <c r="D17" i="62"/>
  <c r="E17" i="62"/>
  <c r="F17" i="62"/>
  <c r="G17" i="62"/>
  <c r="H17" i="62"/>
  <c r="I17" i="62"/>
  <c r="J17" i="62"/>
  <c r="C4" i="97"/>
  <c r="D4" i="97"/>
  <c r="B4" i="74"/>
  <c r="C4" i="74"/>
  <c r="D4" i="74"/>
  <c r="E4" i="74"/>
  <c r="F4" i="74"/>
  <c r="G4" i="74"/>
  <c r="H4" i="74"/>
  <c r="I4" i="74"/>
  <c r="J4" i="74"/>
  <c r="P1" i="98" l="1"/>
  <c r="P12" i="98" l="1"/>
  <c r="P19" i="98"/>
  <c r="P21" i="98"/>
  <c r="P20" i="98"/>
  <c r="P18" i="98"/>
  <c r="P7" i="98"/>
  <c r="P10" i="98"/>
  <c r="P16" i="98"/>
  <c r="P6" i="98"/>
  <c r="P8" i="98"/>
  <c r="P9" i="98"/>
  <c r="P17" i="98"/>
  <c r="P22" i="98"/>
  <c r="P5" i="98"/>
  <c r="K1" i="97" l="1"/>
  <c r="T45" i="55" l="1"/>
  <c r="T44" i="55"/>
  <c r="T43" i="55"/>
  <c r="T42" i="55"/>
  <c r="T41" i="55"/>
  <c r="T40" i="55"/>
  <c r="T39" i="55"/>
  <c r="T38" i="55"/>
  <c r="T37" i="55"/>
  <c r="T36" i="55"/>
  <c r="T35" i="55"/>
  <c r="T34" i="55"/>
  <c r="F1" i="92"/>
  <c r="E5" i="92" l="1"/>
  <c r="C5" i="92"/>
  <c r="B5" i="92"/>
  <c r="D5" i="92"/>
  <c r="S35" i="55" l="1"/>
  <c r="S36" i="55"/>
  <c r="S37" i="55"/>
  <c r="S38" i="55"/>
  <c r="S39" i="55"/>
  <c r="S40" i="55"/>
  <c r="S41" i="55"/>
  <c r="S42" i="55"/>
  <c r="S43" i="55"/>
  <c r="S44" i="55"/>
  <c r="S45" i="55"/>
  <c r="S34" i="55"/>
  <c r="R43" i="55" l="1"/>
  <c r="E5" i="91" l="1"/>
  <c r="C5" i="91"/>
  <c r="D5" i="91"/>
  <c r="B5" i="91"/>
  <c r="D5" i="80" l="1"/>
  <c r="B5" i="80"/>
  <c r="K42" i="55"/>
  <c r="K43" i="55"/>
  <c r="E42" i="55"/>
  <c r="E43" i="55"/>
  <c r="K44" i="55"/>
  <c r="K36" i="55"/>
  <c r="K37" i="55"/>
  <c r="K38" i="55"/>
  <c r="K39" i="55"/>
  <c r="K40" i="55"/>
  <c r="K41" i="55"/>
  <c r="K35" i="55"/>
  <c r="E44" i="55"/>
  <c r="E36" i="55"/>
  <c r="E37" i="55"/>
  <c r="E38" i="55"/>
  <c r="E39" i="55"/>
  <c r="E40" i="55"/>
  <c r="E41" i="55"/>
  <c r="E35" i="55"/>
  <c r="R8" i="55"/>
  <c r="T8" i="55"/>
  <c r="V8" i="55"/>
  <c r="W8" i="55"/>
  <c r="Y8" i="55"/>
  <c r="X8" i="55"/>
  <c r="AA8" i="55"/>
  <c r="R9" i="55"/>
  <c r="T9" i="55"/>
  <c r="W9" i="55"/>
  <c r="Y9" i="55"/>
  <c r="X9" i="55"/>
  <c r="AA9" i="55"/>
  <c r="R10" i="55"/>
  <c r="T10" i="55"/>
  <c r="V10" i="55"/>
  <c r="W10" i="55"/>
  <c r="Y10" i="55"/>
  <c r="X10" i="55"/>
  <c r="AA10" i="55"/>
  <c r="R11" i="55"/>
  <c r="T11" i="55"/>
  <c r="W11" i="55"/>
  <c r="Y11" i="55"/>
  <c r="X11" i="55"/>
  <c r="AA11" i="55"/>
  <c r="R12" i="55"/>
  <c r="T12" i="55"/>
  <c r="V12" i="55"/>
  <c r="W12" i="55"/>
  <c r="Y12" i="55"/>
  <c r="X12" i="55"/>
  <c r="AA12" i="55"/>
  <c r="R13" i="55"/>
  <c r="T13" i="55"/>
  <c r="W13" i="55"/>
  <c r="Y13" i="55"/>
  <c r="X13" i="55"/>
  <c r="AA13" i="55"/>
  <c r="T14" i="55"/>
  <c r="V14" i="55"/>
  <c r="W14" i="55"/>
  <c r="Y14" i="55"/>
  <c r="X14" i="55"/>
  <c r="AA14" i="55"/>
  <c r="R15" i="55"/>
  <c r="S15" i="55"/>
  <c r="V15" i="55"/>
  <c r="W15" i="55"/>
  <c r="Y15" i="55"/>
  <c r="X15" i="55"/>
  <c r="AA15" i="55"/>
  <c r="R16" i="55"/>
  <c r="S16" i="55"/>
  <c r="T16" i="55"/>
  <c r="V16" i="55"/>
  <c r="W16" i="55"/>
  <c r="Y16" i="55"/>
  <c r="X16" i="55"/>
  <c r="O14" i="54"/>
  <c r="AA16" i="55"/>
  <c r="R17" i="55"/>
  <c r="S17" i="55"/>
  <c r="V17" i="55"/>
  <c r="W17" i="55"/>
  <c r="Y17" i="55"/>
  <c r="X17" i="55"/>
  <c r="AA17" i="55"/>
  <c r="R18" i="55"/>
  <c r="S18" i="55"/>
  <c r="T18" i="55"/>
  <c r="W18" i="55"/>
  <c r="Y18" i="55"/>
  <c r="X18" i="55"/>
  <c r="AA18" i="55"/>
  <c r="S19" i="55"/>
  <c r="T19" i="55"/>
  <c r="V19" i="55"/>
  <c r="W19" i="55"/>
  <c r="Y19" i="55"/>
  <c r="X19" i="55"/>
  <c r="AA19" i="55"/>
  <c r="S20" i="55"/>
  <c r="T20" i="55"/>
  <c r="V20" i="55"/>
  <c r="W20" i="55"/>
  <c r="Y20" i="55"/>
  <c r="X20" i="55"/>
  <c r="AA20" i="55"/>
  <c r="S21" i="55"/>
  <c r="T21" i="55"/>
  <c r="V21" i="55"/>
  <c r="W21" i="55"/>
  <c r="Y21" i="55"/>
  <c r="X21" i="55"/>
  <c r="AA21" i="55"/>
  <c r="S22" i="55"/>
  <c r="T22" i="55"/>
  <c r="V22" i="55"/>
  <c r="W22" i="55"/>
  <c r="Y22" i="55"/>
  <c r="X22" i="55"/>
  <c r="AA22" i="55"/>
  <c r="S23" i="55"/>
  <c r="T23" i="55"/>
  <c r="V23" i="55"/>
  <c r="W23" i="55"/>
  <c r="Y23" i="55"/>
  <c r="X23" i="55"/>
  <c r="AA23" i="55"/>
  <c r="S24" i="55"/>
  <c r="T24" i="55"/>
  <c r="V24" i="55"/>
  <c r="W24" i="55"/>
  <c r="Y24" i="55"/>
  <c r="X24" i="55"/>
  <c r="AA24" i="55"/>
  <c r="S25" i="55"/>
  <c r="T25" i="55"/>
  <c r="V25" i="55"/>
  <c r="W25" i="55"/>
  <c r="Y25" i="55"/>
  <c r="X25" i="55"/>
  <c r="AA25" i="55"/>
  <c r="S26" i="55"/>
  <c r="T26" i="55"/>
  <c r="V26" i="55"/>
  <c r="W26" i="55"/>
  <c r="Y26" i="55"/>
  <c r="X26" i="55"/>
  <c r="AA26" i="55"/>
  <c r="S27" i="55"/>
  <c r="T27" i="55"/>
  <c r="V27" i="55"/>
  <c r="W27" i="55"/>
  <c r="Y27" i="55"/>
  <c r="X27" i="55"/>
  <c r="AA27" i="55"/>
  <c r="S28" i="55"/>
  <c r="T28" i="55"/>
  <c r="V28" i="55"/>
  <c r="W28" i="55"/>
  <c r="Y28" i="55"/>
  <c r="X28" i="55"/>
  <c r="AA28" i="55"/>
  <c r="R29" i="55"/>
  <c r="S29" i="55"/>
  <c r="T29" i="55"/>
  <c r="V29" i="55"/>
  <c r="W29" i="55"/>
  <c r="Y29" i="55"/>
  <c r="X29" i="55"/>
  <c r="AA29" i="55"/>
  <c r="S30" i="55"/>
  <c r="T30" i="55"/>
  <c r="V30" i="55"/>
  <c r="W30" i="55"/>
  <c r="Y30" i="55"/>
  <c r="X30" i="55"/>
  <c r="AA30" i="55"/>
  <c r="S7" i="55"/>
  <c r="T7" i="55"/>
  <c r="V7" i="55"/>
  <c r="W7" i="55"/>
  <c r="Y7" i="55"/>
  <c r="X7" i="55"/>
  <c r="AA7" i="55"/>
  <c r="C30" i="55"/>
  <c r="D30" i="55"/>
  <c r="F30" i="55"/>
  <c r="G30" i="55"/>
  <c r="I30" i="55"/>
  <c r="H30" i="55"/>
  <c r="K30" i="55"/>
  <c r="C29" i="55"/>
  <c r="D29" i="55"/>
  <c r="F29" i="55"/>
  <c r="G29" i="55"/>
  <c r="I29" i="55"/>
  <c r="H29" i="55"/>
  <c r="K29" i="55"/>
  <c r="C28" i="55"/>
  <c r="D28" i="55"/>
  <c r="F28" i="55"/>
  <c r="G28" i="55"/>
  <c r="I28" i="55"/>
  <c r="H28" i="55"/>
  <c r="K28" i="55"/>
  <c r="C27" i="55"/>
  <c r="D27" i="55"/>
  <c r="F27" i="55"/>
  <c r="G27" i="55"/>
  <c r="I27" i="55"/>
  <c r="H27" i="55"/>
  <c r="K27" i="55"/>
  <c r="C26" i="55"/>
  <c r="D26" i="55"/>
  <c r="F26" i="55"/>
  <c r="G26" i="55"/>
  <c r="I26" i="55"/>
  <c r="H26" i="55"/>
  <c r="K26" i="55"/>
  <c r="C25" i="55"/>
  <c r="D25" i="55"/>
  <c r="F25" i="55"/>
  <c r="G25" i="55"/>
  <c r="I25" i="55"/>
  <c r="H25" i="55"/>
  <c r="K25" i="55"/>
  <c r="C24" i="55"/>
  <c r="F24" i="55"/>
  <c r="G24" i="55"/>
  <c r="I24" i="55"/>
  <c r="H24" i="55"/>
  <c r="K24" i="55"/>
  <c r="C23" i="55"/>
  <c r="D23" i="55"/>
  <c r="G23" i="55"/>
  <c r="I23" i="55"/>
  <c r="H23" i="55"/>
  <c r="K23" i="55"/>
  <c r="C22" i="55"/>
  <c r="D22" i="55"/>
  <c r="F22" i="55"/>
  <c r="G22" i="55"/>
  <c r="I22" i="55"/>
  <c r="H22" i="55"/>
  <c r="K22" i="55"/>
  <c r="B21" i="55"/>
  <c r="C21" i="55"/>
  <c r="F21" i="55"/>
  <c r="G21" i="55"/>
  <c r="I21" i="55"/>
  <c r="H21" i="55"/>
  <c r="K21" i="55"/>
  <c r="B20" i="55"/>
  <c r="C20" i="55"/>
  <c r="F20" i="55"/>
  <c r="G20" i="55"/>
  <c r="I20" i="55"/>
  <c r="H20" i="55"/>
  <c r="K20" i="55"/>
  <c r="B19" i="55"/>
  <c r="C19" i="55"/>
  <c r="F19" i="55"/>
  <c r="G19" i="55"/>
  <c r="I19" i="55"/>
  <c r="H19" i="55"/>
  <c r="K19" i="55"/>
  <c r="B18" i="55"/>
  <c r="C18" i="55"/>
  <c r="F18" i="55"/>
  <c r="G18" i="55"/>
  <c r="I18" i="55"/>
  <c r="H18" i="55"/>
  <c r="K18" i="55"/>
  <c r="B17" i="55"/>
  <c r="C17" i="55"/>
  <c r="F17" i="55"/>
  <c r="G17" i="55"/>
  <c r="I17" i="55"/>
  <c r="H17" i="55"/>
  <c r="K17" i="55"/>
  <c r="B16" i="55"/>
  <c r="C16" i="55"/>
  <c r="F16" i="55"/>
  <c r="G16" i="55"/>
  <c r="I16" i="55"/>
  <c r="H16" i="55"/>
  <c r="K16" i="55"/>
  <c r="B15" i="55"/>
  <c r="C15" i="55"/>
  <c r="F15" i="55"/>
  <c r="G15" i="55"/>
  <c r="I15" i="55"/>
  <c r="H15" i="55"/>
  <c r="K15" i="55"/>
  <c r="B14" i="55"/>
  <c r="C14" i="55"/>
  <c r="F14" i="55"/>
  <c r="G14" i="55"/>
  <c r="I14" i="55"/>
  <c r="H14" i="55"/>
  <c r="K14" i="55"/>
  <c r="B13" i="55"/>
  <c r="F13" i="55"/>
  <c r="G13" i="55"/>
  <c r="I13" i="55"/>
  <c r="H13" i="55"/>
  <c r="K13" i="55"/>
  <c r="C13" i="55"/>
  <c r="B12" i="55"/>
  <c r="C12" i="55"/>
  <c r="F12" i="55"/>
  <c r="G12" i="55"/>
  <c r="I12" i="55"/>
  <c r="H12" i="55"/>
  <c r="K12" i="55"/>
  <c r="B11" i="55"/>
  <c r="F11" i="55"/>
  <c r="G11" i="55"/>
  <c r="I11" i="55"/>
  <c r="H11" i="55"/>
  <c r="K11" i="55"/>
  <c r="C11" i="55"/>
  <c r="B10" i="55"/>
  <c r="C10" i="55"/>
  <c r="F10" i="55"/>
  <c r="G10" i="55"/>
  <c r="I10" i="55"/>
  <c r="H10" i="55"/>
  <c r="K10" i="55"/>
  <c r="B9" i="55"/>
  <c r="C9" i="55"/>
  <c r="F9" i="55"/>
  <c r="G9" i="55"/>
  <c r="I9" i="55"/>
  <c r="H9" i="55"/>
  <c r="O7" i="36"/>
  <c r="K9" i="55"/>
  <c r="B8" i="55"/>
  <c r="C8" i="55"/>
  <c r="D8" i="55"/>
  <c r="F8" i="55"/>
  <c r="G8" i="55"/>
  <c r="I8" i="55"/>
  <c r="H8" i="55"/>
  <c r="K8" i="55"/>
  <c r="K7" i="55"/>
  <c r="B7" i="55"/>
  <c r="D7" i="55"/>
  <c r="F7" i="55"/>
  <c r="G7" i="55"/>
  <c r="I7" i="55"/>
  <c r="H7" i="55"/>
  <c r="B38" i="53"/>
  <c r="B39" i="53"/>
  <c r="B40" i="53"/>
  <c r="B41" i="53"/>
  <c r="B11" i="53"/>
  <c r="B10" i="53"/>
  <c r="B33" i="53" s="1"/>
  <c r="C38" i="53"/>
  <c r="C39" i="53"/>
  <c r="C40" i="53"/>
  <c r="C41" i="53"/>
  <c r="C11" i="53"/>
  <c r="C34" i="53" s="1"/>
  <c r="C10" i="53"/>
  <c r="D39" i="53"/>
  <c r="D40" i="53"/>
  <c r="D41" i="53"/>
  <c r="D11" i="53"/>
  <c r="D34" i="53" s="1"/>
  <c r="D10" i="53"/>
  <c r="D33" i="53" s="1"/>
  <c r="E39" i="53"/>
  <c r="E40" i="53"/>
  <c r="E41" i="53"/>
  <c r="E11" i="53"/>
  <c r="E10" i="53"/>
  <c r="E33" i="53" s="1"/>
  <c r="F38" i="53"/>
  <c r="F39" i="53"/>
  <c r="F40" i="53"/>
  <c r="F41" i="53"/>
  <c r="F10" i="53"/>
  <c r="F33" i="53" s="1"/>
  <c r="G38" i="53"/>
  <c r="G39" i="53"/>
  <c r="G40" i="53"/>
  <c r="G41" i="53"/>
  <c r="G11" i="53"/>
  <c r="G10" i="53"/>
  <c r="G33" i="53" s="1"/>
  <c r="H38" i="53"/>
  <c r="H39" i="53"/>
  <c r="H40" i="53"/>
  <c r="H41" i="53"/>
  <c r="H11" i="53"/>
  <c r="H34" i="53" s="1"/>
  <c r="H10" i="53"/>
  <c r="H33" i="53" s="1"/>
  <c r="I38" i="53"/>
  <c r="I39" i="53"/>
  <c r="I40" i="53"/>
  <c r="I41" i="53"/>
  <c r="I11" i="53"/>
  <c r="I34" i="53" s="1"/>
  <c r="I10" i="53"/>
  <c r="I33" i="53" s="1"/>
  <c r="J38" i="53"/>
  <c r="J39" i="53"/>
  <c r="J40" i="53"/>
  <c r="J41" i="53"/>
  <c r="J11" i="53"/>
  <c r="J34" i="53" s="1"/>
  <c r="J10" i="53"/>
  <c r="J33" i="53" s="1"/>
  <c r="K38" i="53"/>
  <c r="K39" i="53"/>
  <c r="K40" i="53"/>
  <c r="K41" i="53"/>
  <c r="K11" i="53"/>
  <c r="K34" i="53" s="1"/>
  <c r="K10" i="53"/>
  <c r="K33" i="53" s="1"/>
  <c r="L39" i="53"/>
  <c r="L40" i="53"/>
  <c r="L41" i="53"/>
  <c r="L11" i="53"/>
  <c r="L34" i="53" s="1"/>
  <c r="L10" i="53"/>
  <c r="L33" i="53" s="1"/>
  <c r="M38" i="53"/>
  <c r="M39" i="53"/>
  <c r="M40" i="53"/>
  <c r="M11" i="53"/>
  <c r="M10" i="53"/>
  <c r="M33" i="53" s="1"/>
  <c r="K1" i="66"/>
  <c r="J4" i="68"/>
  <c r="J4" i="31"/>
  <c r="I46" i="62"/>
  <c r="J46" i="62"/>
  <c r="I45" i="62"/>
  <c r="J45" i="62"/>
  <c r="I44" i="62"/>
  <c r="J44" i="62"/>
  <c r="I43" i="62"/>
  <c r="J43" i="62"/>
  <c r="I42" i="62"/>
  <c r="J42" i="62"/>
  <c r="J41" i="62"/>
  <c r="I41" i="62"/>
  <c r="J40" i="62"/>
  <c r="K39" i="62"/>
  <c r="I40" i="62"/>
  <c r="I39" i="62"/>
  <c r="I4" i="68"/>
  <c r="J4" i="66"/>
  <c r="J15" i="66" s="1"/>
  <c r="I4" i="31"/>
  <c r="O19" i="54"/>
  <c r="B40" i="62"/>
  <c r="C40" i="62"/>
  <c r="D40" i="62"/>
  <c r="E40" i="62"/>
  <c r="F40" i="62"/>
  <c r="G40" i="62"/>
  <c r="H40" i="62"/>
  <c r="B41" i="62"/>
  <c r="C41" i="62"/>
  <c r="D41" i="62"/>
  <c r="E41" i="62"/>
  <c r="F41" i="62"/>
  <c r="G41" i="62"/>
  <c r="H41" i="62"/>
  <c r="F4" i="68"/>
  <c r="G4" i="68"/>
  <c r="H4" i="68"/>
  <c r="E4" i="68"/>
  <c r="I4" i="66"/>
  <c r="I15" i="66" s="1"/>
  <c r="H4" i="66"/>
  <c r="H15" i="66" s="1"/>
  <c r="G4" i="66"/>
  <c r="G15" i="66" s="1"/>
  <c r="F4" i="66"/>
  <c r="F15" i="66" s="1"/>
  <c r="E4" i="66"/>
  <c r="E15" i="66" s="1"/>
  <c r="D4" i="66"/>
  <c r="D15" i="66" s="1"/>
  <c r="C4" i="66"/>
  <c r="C15" i="66" s="1"/>
  <c r="B4" i="66"/>
  <c r="B15" i="66" s="1"/>
  <c r="B43" i="62"/>
  <c r="C43" i="62"/>
  <c r="D43" i="62"/>
  <c r="E43" i="62"/>
  <c r="F43" i="62"/>
  <c r="G43" i="62"/>
  <c r="H43" i="62"/>
  <c r="B45" i="62"/>
  <c r="C45" i="62"/>
  <c r="D45" i="62"/>
  <c r="E45" i="62"/>
  <c r="F45" i="62"/>
  <c r="G45" i="62"/>
  <c r="H45" i="62"/>
  <c r="B44" i="62"/>
  <c r="C44" i="62"/>
  <c r="D44" i="62"/>
  <c r="E44" i="62"/>
  <c r="F44" i="62"/>
  <c r="G44" i="62"/>
  <c r="H44" i="62"/>
  <c r="B42" i="62"/>
  <c r="C42" i="62"/>
  <c r="D42" i="62"/>
  <c r="E42" i="62"/>
  <c r="F42" i="62"/>
  <c r="G42" i="62"/>
  <c r="H42" i="62"/>
  <c r="B39" i="62"/>
  <c r="C39" i="62"/>
  <c r="D39" i="62"/>
  <c r="E39" i="62"/>
  <c r="F39" i="62"/>
  <c r="G39" i="62"/>
  <c r="H39" i="62"/>
  <c r="B46" i="62"/>
  <c r="C46" i="62"/>
  <c r="D46" i="62"/>
  <c r="E46" i="62"/>
  <c r="F46" i="62"/>
  <c r="G46" i="62"/>
  <c r="H46" i="62"/>
  <c r="O19" i="36"/>
  <c r="M17" i="33"/>
  <c r="M5" i="53" s="1"/>
  <c r="M28" i="53" s="1"/>
  <c r="K17" i="33"/>
  <c r="J17" i="33"/>
  <c r="J5" i="53" s="1"/>
  <c r="G17" i="33"/>
  <c r="F17" i="33"/>
  <c r="E17" i="33"/>
  <c r="C17" i="33"/>
  <c r="M11" i="33"/>
  <c r="M8" i="53" s="1"/>
  <c r="M31" i="53" s="1"/>
  <c r="L11" i="33"/>
  <c r="L8" i="53" s="1"/>
  <c r="L31" i="53" s="1"/>
  <c r="H11" i="33"/>
  <c r="H8" i="53" s="1"/>
  <c r="H31" i="53" s="1"/>
  <c r="G11" i="33"/>
  <c r="G8" i="53" s="1"/>
  <c r="G31" i="53" s="1"/>
  <c r="D11" i="33"/>
  <c r="D8" i="53" s="1"/>
  <c r="D31" i="53" s="1"/>
  <c r="C11" i="33"/>
  <c r="C8" i="53" s="1"/>
  <c r="C31" i="53" s="1"/>
  <c r="M6" i="33"/>
  <c r="L6" i="33"/>
  <c r="K6" i="33"/>
  <c r="K7" i="53" s="1"/>
  <c r="K30" i="53" s="1"/>
  <c r="I6" i="33"/>
  <c r="I7" i="53" s="1"/>
  <c r="I30" i="53" s="1"/>
  <c r="H6" i="33"/>
  <c r="G6" i="33"/>
  <c r="E6" i="33"/>
  <c r="D6" i="33"/>
  <c r="D7" i="53" s="1"/>
  <c r="D30" i="53" s="1"/>
  <c r="C6" i="33"/>
  <c r="M18" i="32"/>
  <c r="L18" i="32"/>
  <c r="I18" i="32"/>
  <c r="F18" i="32"/>
  <c r="E18" i="32"/>
  <c r="N8" i="22"/>
  <c r="M8" i="22"/>
  <c r="J8" i="22"/>
  <c r="I8" i="22"/>
  <c r="F8" i="22"/>
  <c r="D8" i="22"/>
  <c r="M7" i="22"/>
  <c r="K7" i="22"/>
  <c r="G7" i="22"/>
  <c r="D7" i="22"/>
  <c r="C7" i="22"/>
  <c r="N6" i="22"/>
  <c r="M6" i="22"/>
  <c r="L6" i="22"/>
  <c r="H6" i="22"/>
  <c r="F6" i="22"/>
  <c r="D6" i="22"/>
  <c r="M5" i="22"/>
  <c r="I5" i="22"/>
  <c r="H4" i="31"/>
  <c r="G4" i="31"/>
  <c r="F4" i="31"/>
  <c r="E4" i="31"/>
  <c r="D4" i="31"/>
  <c r="C4" i="31"/>
  <c r="B4" i="31"/>
  <c r="N35" i="53"/>
  <c r="M35" i="53"/>
  <c r="L35" i="53"/>
  <c r="K35" i="53"/>
  <c r="J35" i="53"/>
  <c r="I35" i="53"/>
  <c r="H35" i="53"/>
  <c r="G35" i="53"/>
  <c r="F35" i="53"/>
  <c r="E35" i="53"/>
  <c r="D35" i="53"/>
  <c r="C35" i="53"/>
  <c r="B35" i="53"/>
  <c r="L38" i="53"/>
  <c r="E38" i="53"/>
  <c r="AG47" i="55"/>
  <c r="W1" i="70"/>
  <c r="O1" i="63"/>
  <c r="I1" i="50"/>
  <c r="N1" i="53"/>
  <c r="F1" i="9"/>
  <c r="J1" i="57"/>
  <c r="N1" i="34"/>
  <c r="K1" i="12"/>
  <c r="I1" i="59"/>
  <c r="N1" i="33"/>
  <c r="M1" i="36"/>
  <c r="K1" i="46"/>
  <c r="Q46" i="55"/>
  <c r="H6" i="59"/>
  <c r="R35" i="55"/>
  <c r="R39" i="55"/>
  <c r="R34" i="55"/>
  <c r="R42" i="55"/>
  <c r="R38" i="55"/>
  <c r="R37" i="55"/>
  <c r="R41" i="55"/>
  <c r="R45" i="55"/>
  <c r="R36" i="55"/>
  <c r="R40" i="55"/>
  <c r="R44" i="55"/>
  <c r="N19" i="54"/>
  <c r="N23" i="54"/>
  <c r="G34" i="53"/>
  <c r="G5" i="33" l="1"/>
  <c r="D6" i="59"/>
  <c r="F6" i="59"/>
  <c r="L37" i="53"/>
  <c r="I37" i="53"/>
  <c r="H37" i="53"/>
  <c r="M37" i="53"/>
  <c r="D37" i="53"/>
  <c r="E37" i="53"/>
  <c r="L9" i="55"/>
  <c r="J9" i="55"/>
  <c r="L12" i="55"/>
  <c r="J12" i="55"/>
  <c r="L15" i="55"/>
  <c r="J15" i="55"/>
  <c r="L19" i="55"/>
  <c r="J19" i="55"/>
  <c r="L23" i="55"/>
  <c r="J23" i="55"/>
  <c r="L27" i="55"/>
  <c r="J27" i="55"/>
  <c r="AB27" i="55"/>
  <c r="Z27" i="55"/>
  <c r="AB23" i="55"/>
  <c r="Z23" i="55"/>
  <c r="AB19" i="55"/>
  <c r="Z19" i="55"/>
  <c r="AB15" i="55"/>
  <c r="Z15" i="55"/>
  <c r="AB11" i="55"/>
  <c r="Z11" i="55"/>
  <c r="L7" i="55"/>
  <c r="J7" i="55"/>
  <c r="L10" i="55"/>
  <c r="J10" i="55"/>
  <c r="L16" i="55"/>
  <c r="J16" i="55"/>
  <c r="L20" i="55"/>
  <c r="J20" i="55"/>
  <c r="L24" i="55"/>
  <c r="J24" i="55"/>
  <c r="L28" i="55"/>
  <c r="J28" i="55"/>
  <c r="AB7" i="55"/>
  <c r="Z7" i="55"/>
  <c r="AB30" i="55"/>
  <c r="Z30" i="55"/>
  <c r="AB26" i="55"/>
  <c r="Z26" i="55"/>
  <c r="AB22" i="55"/>
  <c r="Z22" i="55"/>
  <c r="AB18" i="55"/>
  <c r="Z18" i="55"/>
  <c r="AB14" i="55"/>
  <c r="Z14" i="55"/>
  <c r="AB10" i="55"/>
  <c r="Z10" i="55"/>
  <c r="L13" i="55"/>
  <c r="J13" i="55"/>
  <c r="L17" i="55"/>
  <c r="J17" i="55"/>
  <c r="L21" i="55"/>
  <c r="J21" i="55"/>
  <c r="L25" i="55"/>
  <c r="J25" i="55"/>
  <c r="L29" i="55"/>
  <c r="J29" i="55"/>
  <c r="AB29" i="55"/>
  <c r="Z29" i="55"/>
  <c r="AB25" i="55"/>
  <c r="Z25" i="55"/>
  <c r="AB21" i="55"/>
  <c r="Z21" i="55"/>
  <c r="AB17" i="55"/>
  <c r="Z17" i="55"/>
  <c r="AB13" i="55"/>
  <c r="Z13" i="55"/>
  <c r="AB9" i="55"/>
  <c r="Z9" i="55"/>
  <c r="L8" i="55"/>
  <c r="J8" i="55"/>
  <c r="L11" i="55"/>
  <c r="J11" i="55"/>
  <c r="L14" i="55"/>
  <c r="J14" i="55"/>
  <c r="L18" i="55"/>
  <c r="J18" i="55"/>
  <c r="L22" i="55"/>
  <c r="J22" i="55"/>
  <c r="L26" i="55"/>
  <c r="J26" i="55"/>
  <c r="L30" i="55"/>
  <c r="J30" i="55"/>
  <c r="AB28" i="55"/>
  <c r="Z28" i="55"/>
  <c r="AB24" i="55"/>
  <c r="Z24" i="55"/>
  <c r="AB20" i="55"/>
  <c r="Z20" i="55"/>
  <c r="AB16" i="55"/>
  <c r="Z16" i="55"/>
  <c r="AB12" i="55"/>
  <c r="Z12" i="55"/>
  <c r="AB8" i="55"/>
  <c r="Z8" i="55"/>
  <c r="N14" i="54"/>
  <c r="O6" i="54"/>
  <c r="N7" i="36"/>
  <c r="N10" i="54"/>
  <c r="F34" i="36"/>
  <c r="O13" i="36"/>
  <c r="N5" i="36"/>
  <c r="O5" i="36"/>
  <c r="L8" i="32"/>
  <c r="I22" i="33"/>
  <c r="I6" i="53" s="1"/>
  <c r="I29" i="53" s="1"/>
  <c r="M22" i="33"/>
  <c r="M16" i="33" s="1"/>
  <c r="O10" i="54"/>
  <c r="O28" i="54"/>
  <c r="N14" i="36"/>
  <c r="N8" i="36"/>
  <c r="O10" i="36"/>
  <c r="C4" i="32"/>
  <c r="L4" i="32"/>
  <c r="N22" i="36"/>
  <c r="N36" i="32"/>
  <c r="O25" i="36"/>
  <c r="O14" i="36"/>
  <c r="H22" i="33"/>
  <c r="H6" i="53" s="1"/>
  <c r="H29" i="53" s="1"/>
  <c r="O8" i="36"/>
  <c r="F26" i="47"/>
  <c r="N12" i="36"/>
  <c r="O22" i="36"/>
  <c r="N17" i="53"/>
  <c r="N40" i="53" s="1"/>
  <c r="N10" i="36"/>
  <c r="O27" i="36"/>
  <c r="O13" i="54"/>
  <c r="O12" i="36"/>
  <c r="N13" i="54"/>
  <c r="N19" i="36"/>
  <c r="L24" i="32"/>
  <c r="B24" i="32"/>
  <c r="O15" i="36"/>
  <c r="N8" i="54"/>
  <c r="N6" i="54"/>
  <c r="N16" i="53"/>
  <c r="N39" i="53" s="1"/>
  <c r="O17" i="36"/>
  <c r="N6" i="36"/>
  <c r="O6" i="36"/>
  <c r="O23" i="36"/>
  <c r="J34" i="7"/>
  <c r="J30" i="7"/>
  <c r="F34" i="7"/>
  <c r="B34" i="7"/>
  <c r="N7" i="33"/>
  <c r="F37" i="54"/>
  <c r="F39" i="54"/>
  <c r="M4" i="32"/>
  <c r="I4" i="32"/>
  <c r="E4" i="32"/>
  <c r="C8" i="32"/>
  <c r="H8" i="32"/>
  <c r="G8" i="32"/>
  <c r="F39" i="36"/>
  <c r="F41" i="54"/>
  <c r="N11" i="32"/>
  <c r="F42" i="36"/>
  <c r="F38" i="54"/>
  <c r="O26" i="54"/>
  <c r="B19" i="22"/>
  <c r="D22" i="33"/>
  <c r="D6" i="53" s="1"/>
  <c r="D29" i="53" s="1"/>
  <c r="J32" i="7"/>
  <c r="J28" i="7"/>
  <c r="B28" i="7"/>
  <c r="A1" i="54"/>
  <c r="F1" i="91"/>
  <c r="E1" i="80"/>
  <c r="A1" i="36"/>
  <c r="N1" i="22"/>
  <c r="AG1" i="55"/>
  <c r="N1" i="32"/>
  <c r="H1" i="8"/>
  <c r="M1" i="31"/>
  <c r="N1" i="7"/>
  <c r="M1" i="71"/>
  <c r="K1" i="68"/>
  <c r="M1" i="54"/>
  <c r="J1" i="47"/>
  <c r="AC1" i="55"/>
  <c r="E1" i="10"/>
  <c r="K1" i="62"/>
  <c r="G1" i="72"/>
  <c r="K1" i="74"/>
  <c r="F31" i="7"/>
  <c r="F33" i="7"/>
  <c r="F29" i="7"/>
  <c r="B8" i="32"/>
  <c r="N16" i="54"/>
  <c r="O24" i="54"/>
  <c r="N25" i="36"/>
  <c r="O16" i="54"/>
  <c r="N14" i="32"/>
  <c r="F40" i="54"/>
  <c r="F36" i="36"/>
  <c r="N28" i="36"/>
  <c r="O12" i="54"/>
  <c r="O8" i="54"/>
  <c r="O20" i="54"/>
  <c r="B4" i="32"/>
  <c r="J4" i="32"/>
  <c r="F4" i="32"/>
  <c r="J8" i="32"/>
  <c r="E24" i="47"/>
  <c r="F42" i="55"/>
  <c r="N12" i="54"/>
  <c r="N20" i="54"/>
  <c r="K9" i="22"/>
  <c r="B9" i="22"/>
  <c r="C19" i="22"/>
  <c r="N21" i="32"/>
  <c r="J24" i="32"/>
  <c r="N27" i="32"/>
  <c r="O21" i="36"/>
  <c r="O28" i="36"/>
  <c r="N24" i="54"/>
  <c r="O11" i="54"/>
  <c r="I8" i="32"/>
  <c r="E8" i="32"/>
  <c r="E9" i="22"/>
  <c r="N20" i="33"/>
  <c r="H4" i="32"/>
  <c r="D4" i="32"/>
  <c r="N12" i="32"/>
  <c r="D9" i="22"/>
  <c r="L22" i="33"/>
  <c r="L6" i="53" s="1"/>
  <c r="L29" i="53" s="1"/>
  <c r="K34" i="7"/>
  <c r="C34" i="7"/>
  <c r="M8" i="32"/>
  <c r="M24" i="32"/>
  <c r="N30" i="32"/>
  <c r="F35" i="36"/>
  <c r="N11" i="54"/>
  <c r="O26" i="36"/>
  <c r="F35" i="54"/>
  <c r="N28" i="54"/>
  <c r="N13" i="33"/>
  <c r="O18" i="36"/>
  <c r="D28" i="7"/>
  <c r="N6" i="32"/>
  <c r="F37" i="36"/>
  <c r="F40" i="36"/>
  <c r="F33" i="36"/>
  <c r="O22" i="54"/>
  <c r="N26" i="36"/>
  <c r="N21" i="36"/>
  <c r="F36" i="54"/>
  <c r="F34" i="54"/>
  <c r="N18" i="36"/>
  <c r="N7" i="54"/>
  <c r="F42" i="54"/>
  <c r="M9" i="22"/>
  <c r="N11" i="36"/>
  <c r="N15" i="36"/>
  <c r="D24" i="32"/>
  <c r="O11" i="36"/>
  <c r="O24" i="36"/>
  <c r="N5" i="54"/>
  <c r="N18" i="54"/>
  <c r="O7" i="54"/>
  <c r="K4" i="74"/>
  <c r="F38" i="47"/>
  <c r="F32" i="47"/>
  <c r="F31" i="47"/>
  <c r="N5" i="32"/>
  <c r="N24" i="36"/>
  <c r="G24" i="32"/>
  <c r="F22" i="53"/>
  <c r="F43" i="53" s="1"/>
  <c r="F41" i="36"/>
  <c r="F38" i="36"/>
  <c r="N22" i="54"/>
  <c r="N16" i="36"/>
  <c r="O27" i="54"/>
  <c r="O20" i="36"/>
  <c r="N27" i="36"/>
  <c r="O18" i="54"/>
  <c r="N9" i="36"/>
  <c r="O5" i="54"/>
  <c r="N23" i="36"/>
  <c r="N13" i="36"/>
  <c r="N20" i="36"/>
  <c r="F33" i="54"/>
  <c r="N27" i="54"/>
  <c r="H18" i="32"/>
  <c r="N26" i="32"/>
  <c r="N32" i="32"/>
  <c r="B24" i="47"/>
  <c r="H9" i="22"/>
  <c r="L9" i="22"/>
  <c r="M22" i="53"/>
  <c r="M43" i="53" s="1"/>
  <c r="D5" i="8"/>
  <c r="N26" i="33"/>
  <c r="K22" i="33"/>
  <c r="K6" i="53" s="1"/>
  <c r="K29" i="53" s="1"/>
  <c r="G22" i="33"/>
  <c r="G6" i="53" s="1"/>
  <c r="G29" i="53" s="1"/>
  <c r="C22" i="33"/>
  <c r="C6" i="53" s="1"/>
  <c r="C29" i="53" s="1"/>
  <c r="N19" i="33"/>
  <c r="N21" i="33"/>
  <c r="F8" i="32"/>
  <c r="H5" i="33"/>
  <c r="F9" i="22"/>
  <c r="C14" i="22"/>
  <c r="K14" i="22"/>
  <c r="B14" i="22"/>
  <c r="J14" i="22"/>
  <c r="N14" i="22"/>
  <c r="I14" i="22"/>
  <c r="M14" i="22"/>
  <c r="D19" i="22"/>
  <c r="H19" i="22"/>
  <c r="L19" i="22"/>
  <c r="G19" i="22"/>
  <c r="K19" i="22"/>
  <c r="F19" i="22"/>
  <c r="J19" i="22"/>
  <c r="N19" i="22"/>
  <c r="D24" i="22"/>
  <c r="H24" i="22"/>
  <c r="L24" i="22"/>
  <c r="I11" i="33"/>
  <c r="I8" i="53" s="1"/>
  <c r="I31" i="53" s="1"/>
  <c r="B5" i="22"/>
  <c r="E6" i="22"/>
  <c r="D18" i="32"/>
  <c r="N20" i="32"/>
  <c r="K24" i="32"/>
  <c r="F37" i="47"/>
  <c r="F36" i="47"/>
  <c r="F35" i="47"/>
  <c r="F34" i="47"/>
  <c r="F33" i="47"/>
  <c r="F30" i="47"/>
  <c r="F29" i="47"/>
  <c r="F28" i="47"/>
  <c r="L28" i="54"/>
  <c r="AD30" i="55" s="1"/>
  <c r="E19" i="22"/>
  <c r="I19" i="22"/>
  <c r="M19" i="22"/>
  <c r="C24" i="22"/>
  <c r="G24" i="22"/>
  <c r="K24" i="22"/>
  <c r="F27" i="47"/>
  <c r="F11" i="33"/>
  <c r="F8" i="53" s="1"/>
  <c r="F31" i="53" s="1"/>
  <c r="E9" i="53"/>
  <c r="E32" i="53" s="1"/>
  <c r="E22" i="53"/>
  <c r="E43" i="53" s="1"/>
  <c r="L21" i="36"/>
  <c r="N23" i="55" s="1"/>
  <c r="N8" i="33"/>
  <c r="J6" i="33"/>
  <c r="J7" i="53" s="1"/>
  <c r="J30" i="53" s="1"/>
  <c r="F23" i="55"/>
  <c r="L26" i="36"/>
  <c r="N28" i="55" s="1"/>
  <c r="J9" i="22"/>
  <c r="E11" i="33"/>
  <c r="E8" i="53" s="1"/>
  <c r="E31" i="53" s="1"/>
  <c r="B22" i="53"/>
  <c r="B43" i="53" s="1"/>
  <c r="B24" i="22"/>
  <c r="F24" i="22"/>
  <c r="J24" i="22"/>
  <c r="N24" i="22"/>
  <c r="N14" i="33"/>
  <c r="C7" i="53"/>
  <c r="C30" i="53" s="1"/>
  <c r="C5" i="33"/>
  <c r="L44" i="55"/>
  <c r="L42" i="55"/>
  <c r="L38" i="55"/>
  <c r="L43" i="55"/>
  <c r="L41" i="55"/>
  <c r="L39" i="55"/>
  <c r="L35" i="55"/>
  <c r="L36" i="55"/>
  <c r="L40" i="55"/>
  <c r="H7" i="53"/>
  <c r="H30" i="53" s="1"/>
  <c r="E8" i="22"/>
  <c r="E24" i="22"/>
  <c r="I24" i="22"/>
  <c r="M24" i="22"/>
  <c r="N9" i="33"/>
  <c r="N10" i="33"/>
  <c r="N25" i="33"/>
  <c r="J22" i="53"/>
  <c r="J43" i="53" s="1"/>
  <c r="L27" i="36"/>
  <c r="N29" i="55" s="1"/>
  <c r="L37" i="55"/>
  <c r="G34" i="7"/>
  <c r="G7" i="53"/>
  <c r="G30" i="53" s="1"/>
  <c r="J11" i="33"/>
  <c r="J8" i="53" s="1"/>
  <c r="J31" i="53" s="1"/>
  <c r="N15" i="33"/>
  <c r="J18" i="32"/>
  <c r="J22" i="33"/>
  <c r="F22" i="33"/>
  <c r="F6" i="53" s="1"/>
  <c r="F29" i="53" s="1"/>
  <c r="B22" i="33"/>
  <c r="B6" i="53" s="1"/>
  <c r="B29" i="53" s="1"/>
  <c r="L22" i="53"/>
  <c r="L43" i="53" s="1"/>
  <c r="B6" i="22"/>
  <c r="J6" i="22"/>
  <c r="E7" i="22"/>
  <c r="G18" i="32"/>
  <c r="N22" i="32"/>
  <c r="N23" i="32"/>
  <c r="N28" i="32"/>
  <c r="N29" i="32"/>
  <c r="I24" i="32"/>
  <c r="N33" i="32"/>
  <c r="N34" i="32"/>
  <c r="N35" i="32"/>
  <c r="H24" i="32"/>
  <c r="L34" i="7"/>
  <c r="H34" i="7"/>
  <c r="B4" i="57"/>
  <c r="H28" i="7"/>
  <c r="F30" i="7"/>
  <c r="B29" i="7"/>
  <c r="K32" i="7"/>
  <c r="I31" i="7"/>
  <c r="E32" i="7"/>
  <c r="M30" i="7"/>
  <c r="I30" i="7"/>
  <c r="E30" i="7"/>
  <c r="D30" i="7"/>
  <c r="N25" i="7"/>
  <c r="H29" i="7"/>
  <c r="D32" i="7"/>
  <c r="L33" i="7"/>
  <c r="D33" i="7"/>
  <c r="F28" i="7"/>
  <c r="B30" i="7"/>
  <c r="B32" i="7"/>
  <c r="I4" i="57"/>
  <c r="E4" i="57"/>
  <c r="L30" i="7"/>
  <c r="J31" i="7"/>
  <c r="H33" i="7"/>
  <c r="N18" i="7"/>
  <c r="D31" i="7"/>
  <c r="K28" i="7"/>
  <c r="G29" i="7"/>
  <c r="C29" i="7"/>
  <c r="K30" i="7"/>
  <c r="G31" i="7"/>
  <c r="C31" i="7"/>
  <c r="G33" i="7"/>
  <c r="C33" i="7"/>
  <c r="L32" i="7"/>
  <c r="J33" i="7"/>
  <c r="J29" i="7"/>
  <c r="H31" i="7"/>
  <c r="F32" i="7"/>
  <c r="N14" i="7"/>
  <c r="B31" i="7"/>
  <c r="E28" i="7"/>
  <c r="M32" i="7"/>
  <c r="I33" i="7"/>
  <c r="J15" i="57"/>
  <c r="J11" i="57"/>
  <c r="J8" i="57"/>
  <c r="J6" i="57"/>
  <c r="C28" i="7"/>
  <c r="G30" i="7"/>
  <c r="K31" i="7"/>
  <c r="C32" i="7"/>
  <c r="M29" i="7"/>
  <c r="I29" i="7"/>
  <c r="E29" i="7"/>
  <c r="F4" i="57"/>
  <c r="N26" i="7"/>
  <c r="N19" i="7"/>
  <c r="G32" i="7"/>
  <c r="E5" i="10"/>
  <c r="H4" i="57"/>
  <c r="D4" i="57"/>
  <c r="J18" i="57"/>
  <c r="J17" i="57"/>
  <c r="J16" i="57"/>
  <c r="J14" i="57"/>
  <c r="J13" i="57"/>
  <c r="J12" i="57"/>
  <c r="J10" i="57"/>
  <c r="J9" i="57"/>
  <c r="J7" i="57"/>
  <c r="G4" i="57"/>
  <c r="C4" i="57"/>
  <c r="N24" i="7"/>
  <c r="G28" i="7"/>
  <c r="K29" i="7"/>
  <c r="D16" i="31"/>
  <c r="B16" i="31"/>
  <c r="C22" i="7"/>
  <c r="C21" i="53" s="1"/>
  <c r="N17" i="7"/>
  <c r="M28" i="7"/>
  <c r="I28" i="7"/>
  <c r="M31" i="7"/>
  <c r="E31" i="7"/>
  <c r="I32" i="7"/>
  <c r="M33" i="7"/>
  <c r="E33" i="7"/>
  <c r="N15" i="7"/>
  <c r="C30" i="7"/>
  <c r="K33" i="7"/>
  <c r="N23" i="7"/>
  <c r="N16" i="7"/>
  <c r="L28" i="7"/>
  <c r="L29" i="7"/>
  <c r="D29" i="7"/>
  <c r="H30" i="7"/>
  <c r="L31" i="7"/>
  <c r="H32" i="7"/>
  <c r="C5" i="80"/>
  <c r="E6" i="9"/>
  <c r="I22" i="7"/>
  <c r="I21" i="53" s="1"/>
  <c r="B33" i="7"/>
  <c r="J5" i="57"/>
  <c r="B5" i="10"/>
  <c r="B6" i="9"/>
  <c r="D6" i="9"/>
  <c r="J22" i="7"/>
  <c r="J21" i="53" s="1"/>
  <c r="H22" i="7"/>
  <c r="H21" i="53" s="1"/>
  <c r="N6" i="7"/>
  <c r="K19" i="62" s="1"/>
  <c r="N10" i="7"/>
  <c r="K23" i="62" s="1"/>
  <c r="C16" i="31"/>
  <c r="L22" i="7"/>
  <c r="L21" i="53" s="1"/>
  <c r="K22" i="7"/>
  <c r="K21" i="53" s="1"/>
  <c r="D34" i="7"/>
  <c r="I34" i="7"/>
  <c r="G5" i="22"/>
  <c r="G9" i="22"/>
  <c r="D14" i="22"/>
  <c r="D5" i="22"/>
  <c r="H5" i="22"/>
  <c r="H14" i="22"/>
  <c r="F14" i="22"/>
  <c r="F7" i="22"/>
  <c r="O15" i="54"/>
  <c r="N15" i="54"/>
  <c r="O9" i="54"/>
  <c r="N9" i="54"/>
  <c r="F44" i="55"/>
  <c r="F40" i="55"/>
  <c r="F39" i="55"/>
  <c r="F43" i="55"/>
  <c r="F35" i="55"/>
  <c r="F38" i="55"/>
  <c r="E16" i="31"/>
  <c r="F36" i="55"/>
  <c r="N9" i="22"/>
  <c r="N5" i="22"/>
  <c r="J7" i="22"/>
  <c r="N7" i="22"/>
  <c r="N25" i="32"/>
  <c r="C24" i="32"/>
  <c r="N31" i="32"/>
  <c r="E24" i="32"/>
  <c r="F6" i="33"/>
  <c r="N7" i="32"/>
  <c r="K4" i="32"/>
  <c r="G4" i="32"/>
  <c r="N9" i="32"/>
  <c r="D8" i="32"/>
  <c r="N13" i="32"/>
  <c r="N10" i="32"/>
  <c r="D24" i="47"/>
  <c r="F25" i="47"/>
  <c r="C24" i="47"/>
  <c r="M41" i="53"/>
  <c r="N18" i="53"/>
  <c r="N41" i="53" s="1"/>
  <c r="K22" i="53"/>
  <c r="K43" i="53" s="1"/>
  <c r="K8" i="32"/>
  <c r="F11" i="53"/>
  <c r="F9" i="53" s="1"/>
  <c r="F32" i="53" s="1"/>
  <c r="F24" i="32"/>
  <c r="N15" i="53"/>
  <c r="N38" i="53" s="1"/>
  <c r="D38" i="53"/>
  <c r="K5" i="53"/>
  <c r="K28" i="53" s="1"/>
  <c r="C5" i="10"/>
  <c r="C5" i="22"/>
  <c r="C9" i="22"/>
  <c r="I6" i="22"/>
  <c r="I9" i="22"/>
  <c r="L14" i="22"/>
  <c r="L5" i="22"/>
  <c r="G6" i="22"/>
  <c r="G14" i="22"/>
  <c r="M7" i="53"/>
  <c r="M30" i="53" s="1"/>
  <c r="M5" i="33"/>
  <c r="G16" i="31"/>
  <c r="N23" i="33"/>
  <c r="E14" i="22"/>
  <c r="E5" i="53"/>
  <c r="E28" i="53" s="1"/>
  <c r="E22" i="33"/>
  <c r="E6" i="53" s="1"/>
  <c r="E29" i="53" s="1"/>
  <c r="N24" i="33"/>
  <c r="C6" i="9"/>
  <c r="N21" i="54"/>
  <c r="O21" i="54"/>
  <c r="G4" i="47"/>
  <c r="D4" i="47"/>
  <c r="F5" i="8"/>
  <c r="D5" i="33"/>
  <c r="N25" i="54"/>
  <c r="O17" i="54"/>
  <c r="D5" i="10"/>
  <c r="N19" i="32"/>
  <c r="C18" i="32"/>
  <c r="L7" i="53"/>
  <c r="L30" i="53" s="1"/>
  <c r="L5" i="33"/>
  <c r="K11" i="33"/>
  <c r="N12" i="33"/>
  <c r="N18" i="33"/>
  <c r="B17" i="33"/>
  <c r="F5" i="53"/>
  <c r="C6" i="22"/>
  <c r="K6" i="22"/>
  <c r="K18" i="32"/>
  <c r="B6" i="33"/>
  <c r="K5" i="36"/>
  <c r="L22" i="36"/>
  <c r="N24" i="55" s="1"/>
  <c r="D24" i="55"/>
  <c r="N8" i="7"/>
  <c r="K5" i="22"/>
  <c r="B7" i="22"/>
  <c r="H8" i="22"/>
  <c r="B11" i="33"/>
  <c r="H17" i="33"/>
  <c r="H5" i="53" s="1"/>
  <c r="H28" i="53" s="1"/>
  <c r="C7" i="55"/>
  <c r="L25" i="36"/>
  <c r="N27" i="55" s="1"/>
  <c r="K12" i="54"/>
  <c r="M12" i="54" s="1"/>
  <c r="AE14" i="55" s="1"/>
  <c r="R14" i="55"/>
  <c r="K10" i="54"/>
  <c r="W10" i="70" s="1"/>
  <c r="F41" i="55"/>
  <c r="B6" i="59"/>
  <c r="E5" i="22"/>
  <c r="I7" i="22"/>
  <c r="B8" i="22"/>
  <c r="L8" i="22"/>
  <c r="F5" i="22"/>
  <c r="J5" i="22"/>
  <c r="H7" i="22"/>
  <c r="L7" i="22"/>
  <c r="C8" i="22"/>
  <c r="G8" i="22"/>
  <c r="K8" i="22"/>
  <c r="B18" i="32"/>
  <c r="D17" i="33"/>
  <c r="D5" i="53" s="1"/>
  <c r="D28" i="53" s="1"/>
  <c r="I17" i="33"/>
  <c r="I5" i="53" s="1"/>
  <c r="L17" i="33"/>
  <c r="I22" i="53"/>
  <c r="I43" i="53" s="1"/>
  <c r="G22" i="7"/>
  <c r="G21" i="53" s="1"/>
  <c r="F37" i="55"/>
  <c r="M34" i="7"/>
  <c r="M22" i="7"/>
  <c r="M21" i="53" s="1"/>
  <c r="D22" i="53"/>
  <c r="D43" i="53" s="1"/>
  <c r="C22" i="53"/>
  <c r="B22" i="7"/>
  <c r="B21" i="53" s="1"/>
  <c r="L14" i="36"/>
  <c r="N16" i="55" s="1"/>
  <c r="L18" i="36"/>
  <c r="N20" i="55" s="1"/>
  <c r="D22" i="7"/>
  <c r="D21" i="53" s="1"/>
  <c r="L5" i="36"/>
  <c r="N7" i="55" s="1"/>
  <c r="L23" i="36"/>
  <c r="N25" i="55" s="1"/>
  <c r="J9" i="53"/>
  <c r="J32" i="53" s="1"/>
  <c r="I9" i="53"/>
  <c r="I32" i="53" s="1"/>
  <c r="H22" i="53"/>
  <c r="H43" i="53" s="1"/>
  <c r="G22" i="53"/>
  <c r="G43" i="53" s="1"/>
  <c r="F22" i="7"/>
  <c r="F21" i="53" s="1"/>
  <c r="E22" i="7"/>
  <c r="E21" i="53" s="1"/>
  <c r="E5" i="12"/>
  <c r="C5" i="12"/>
  <c r="G5" i="12"/>
  <c r="F5" i="12"/>
  <c r="D5" i="12"/>
  <c r="N20" i="7"/>
  <c r="E34" i="7"/>
  <c r="E4" i="47"/>
  <c r="E5" i="8"/>
  <c r="C5" i="8"/>
  <c r="C4" i="47"/>
  <c r="B4" i="47"/>
  <c r="B5" i="8"/>
  <c r="J28" i="53"/>
  <c r="E7" i="53"/>
  <c r="M9" i="53"/>
  <c r="M32" i="53" s="1"/>
  <c r="M34" i="53"/>
  <c r="C33" i="53"/>
  <c r="N10" i="53"/>
  <c r="N33" i="53" s="1"/>
  <c r="E34" i="53"/>
  <c r="G5" i="53"/>
  <c r="L9" i="53"/>
  <c r="L32" i="53" s="1"/>
  <c r="K9" i="53"/>
  <c r="K32" i="53" s="1"/>
  <c r="G37" i="53"/>
  <c r="F37" i="53"/>
  <c r="D9" i="53"/>
  <c r="D32" i="53" s="1"/>
  <c r="C9" i="53"/>
  <c r="C32" i="53" s="1"/>
  <c r="C5" i="53"/>
  <c r="B9" i="53"/>
  <c r="B34" i="53"/>
  <c r="K37" i="53"/>
  <c r="J37" i="53"/>
  <c r="H9" i="53"/>
  <c r="H32" i="53" s="1"/>
  <c r="G9" i="53"/>
  <c r="G32" i="53" s="1"/>
  <c r="C37" i="53"/>
  <c r="B37" i="53"/>
  <c r="L7" i="36"/>
  <c r="N9" i="55" s="1"/>
  <c r="K7" i="36"/>
  <c r="D9" i="55"/>
  <c r="K11" i="36"/>
  <c r="D13" i="55"/>
  <c r="K15" i="36"/>
  <c r="D17" i="55"/>
  <c r="K19" i="36"/>
  <c r="D21" i="55"/>
  <c r="K20" i="36"/>
  <c r="B26" i="55"/>
  <c r="K24" i="36"/>
  <c r="B30" i="55"/>
  <c r="K28" i="36"/>
  <c r="L27" i="54"/>
  <c r="AD29" i="55" s="1"/>
  <c r="R27" i="55"/>
  <c r="K25" i="54"/>
  <c r="L25" i="54"/>
  <c r="AD27" i="55" s="1"/>
  <c r="R25" i="55"/>
  <c r="K23" i="54"/>
  <c r="L23" i="54"/>
  <c r="AD25" i="55" s="1"/>
  <c r="R23" i="55"/>
  <c r="K21" i="54"/>
  <c r="L21" i="54"/>
  <c r="AD23" i="55" s="1"/>
  <c r="R21" i="55"/>
  <c r="K19" i="54"/>
  <c r="L19" i="54"/>
  <c r="AD21" i="55" s="1"/>
  <c r="R19" i="55"/>
  <c r="K17" i="54"/>
  <c r="L17" i="54"/>
  <c r="AD19" i="55" s="1"/>
  <c r="K15" i="54"/>
  <c r="T17" i="55"/>
  <c r="L15" i="54"/>
  <c r="AD17" i="55" s="1"/>
  <c r="V11" i="55"/>
  <c r="K9" i="54"/>
  <c r="K6" i="54"/>
  <c r="N7" i="7"/>
  <c r="L8" i="36"/>
  <c r="N10" i="55" s="1"/>
  <c r="K8" i="36"/>
  <c r="D10" i="55"/>
  <c r="L11" i="36"/>
  <c r="N13" i="55" s="1"/>
  <c r="K12" i="36"/>
  <c r="D14" i="55"/>
  <c r="L15" i="36"/>
  <c r="N17" i="55" s="1"/>
  <c r="K16" i="36"/>
  <c r="D18" i="55"/>
  <c r="L19" i="36"/>
  <c r="N21" i="55" s="1"/>
  <c r="B23" i="55"/>
  <c r="K21" i="36"/>
  <c r="B27" i="55"/>
  <c r="K25" i="36"/>
  <c r="R30" i="55"/>
  <c r="K28" i="54"/>
  <c r="L14" i="54"/>
  <c r="AD16" i="55" s="1"/>
  <c r="K14" i="54"/>
  <c r="S12" i="55"/>
  <c r="L10" i="54"/>
  <c r="AD12" i="55" s="1"/>
  <c r="N9" i="7"/>
  <c r="O9" i="36"/>
  <c r="O16" i="36"/>
  <c r="O25" i="54"/>
  <c r="L9" i="36"/>
  <c r="N11" i="55" s="1"/>
  <c r="K9" i="36"/>
  <c r="D11" i="55"/>
  <c r="L12" i="36"/>
  <c r="N14" i="55" s="1"/>
  <c r="K13" i="36"/>
  <c r="D15" i="55"/>
  <c r="L16" i="36"/>
  <c r="N18" i="55" s="1"/>
  <c r="K17" i="36"/>
  <c r="D19" i="55"/>
  <c r="B24" i="55"/>
  <c r="K22" i="36"/>
  <c r="B28" i="55"/>
  <c r="K26" i="36"/>
  <c r="L26" i="54"/>
  <c r="AD28" i="55" s="1"/>
  <c r="R28" i="55"/>
  <c r="K26" i="54"/>
  <c r="R26" i="55"/>
  <c r="K24" i="54"/>
  <c r="L24" i="54"/>
  <c r="AD26" i="55" s="1"/>
  <c r="R24" i="55"/>
  <c r="K22" i="54"/>
  <c r="L22" i="54"/>
  <c r="AD24" i="55" s="1"/>
  <c r="R22" i="55"/>
  <c r="K20" i="54"/>
  <c r="L20" i="54"/>
  <c r="AD22" i="55" s="1"/>
  <c r="R20" i="55"/>
  <c r="K18" i="54"/>
  <c r="L18" i="54"/>
  <c r="AD20" i="55" s="1"/>
  <c r="K13" i="54"/>
  <c r="T15" i="55"/>
  <c r="L13" i="54"/>
  <c r="AD15" i="55" s="1"/>
  <c r="N26" i="54"/>
  <c r="N17" i="36"/>
  <c r="O23" i="54"/>
  <c r="N17" i="54"/>
  <c r="L6" i="36"/>
  <c r="N8" i="55" s="1"/>
  <c r="K6" i="36"/>
  <c r="L10" i="36"/>
  <c r="N12" i="55" s="1"/>
  <c r="K10" i="36"/>
  <c r="D12" i="55"/>
  <c r="L13" i="36"/>
  <c r="N15" i="55" s="1"/>
  <c r="K14" i="36"/>
  <c r="D16" i="55"/>
  <c r="L17" i="36"/>
  <c r="N19" i="55" s="1"/>
  <c r="K18" i="36"/>
  <c r="D20" i="55"/>
  <c r="B22" i="55"/>
  <c r="L20" i="36"/>
  <c r="N22" i="55" s="1"/>
  <c r="B25" i="55"/>
  <c r="K23" i="36"/>
  <c r="L24" i="36"/>
  <c r="N26" i="55" s="1"/>
  <c r="B29" i="55"/>
  <c r="K27" i="36"/>
  <c r="L28" i="36"/>
  <c r="N30" i="55" s="1"/>
  <c r="K5" i="54"/>
  <c r="K27" i="54"/>
  <c r="V18" i="55"/>
  <c r="L16" i="54"/>
  <c r="AD18" i="55" s="1"/>
  <c r="S14" i="55"/>
  <c r="L12" i="54"/>
  <c r="AD14" i="55" s="1"/>
  <c r="V13" i="55"/>
  <c r="K11" i="54"/>
  <c r="K8" i="54"/>
  <c r="L5" i="54"/>
  <c r="AD7" i="55" s="1"/>
  <c r="R7" i="55"/>
  <c r="S8" i="55"/>
  <c r="L6" i="54"/>
  <c r="AD8" i="55" s="1"/>
  <c r="N11" i="7"/>
  <c r="K16" i="54"/>
  <c r="S10" i="55"/>
  <c r="L8" i="54"/>
  <c r="AD10" i="55" s="1"/>
  <c r="V9" i="55"/>
  <c r="K7" i="54"/>
  <c r="N5" i="7"/>
  <c r="S13" i="55"/>
  <c r="L11" i="54"/>
  <c r="AD13" i="55" s="1"/>
  <c r="S9" i="55"/>
  <c r="L7" i="54"/>
  <c r="AD9" i="55" s="1"/>
  <c r="S11" i="55"/>
  <c r="L9" i="54"/>
  <c r="AD11" i="55" s="1"/>
  <c r="N14" i="53" l="1"/>
  <c r="N37" i="53" s="1"/>
  <c r="L16" i="33"/>
  <c r="K28" i="33"/>
  <c r="F16" i="33"/>
  <c r="N6" i="33"/>
  <c r="M6" i="53"/>
  <c r="M29" i="53" s="1"/>
  <c r="J4" i="57"/>
  <c r="L4" i="22"/>
  <c r="I5" i="33"/>
  <c r="K16" i="33"/>
  <c r="G41" i="33"/>
  <c r="G16" i="33"/>
  <c r="G4" i="33" s="1"/>
  <c r="H16" i="33"/>
  <c r="H4" i="33" s="1"/>
  <c r="H37" i="33"/>
  <c r="B4" i="22"/>
  <c r="D4" i="53"/>
  <c r="N4" i="32"/>
  <c r="K42" i="33"/>
  <c r="E5" i="33"/>
  <c r="J33" i="33"/>
  <c r="I4" i="22"/>
  <c r="M4" i="33"/>
  <c r="D16" i="33"/>
  <c r="D4" i="33" s="1"/>
  <c r="N17" i="33"/>
  <c r="K6" i="68" s="1"/>
  <c r="J46" i="33"/>
  <c r="N4" i="22"/>
  <c r="L42" i="33"/>
  <c r="H4" i="22"/>
  <c r="L5" i="53"/>
  <c r="L28" i="53" s="1"/>
  <c r="M10" i="54"/>
  <c r="AE12" i="55" s="1"/>
  <c r="I16" i="33"/>
  <c r="C16" i="33"/>
  <c r="C4" i="33" s="1"/>
  <c r="C4" i="22"/>
  <c r="AC12" i="55"/>
  <c r="H4" i="53"/>
  <c r="N18" i="32"/>
  <c r="D4" i="22"/>
  <c r="K4" i="22"/>
  <c r="J4" i="22"/>
  <c r="F4" i="22"/>
  <c r="N22" i="33"/>
  <c r="K7" i="68" s="1"/>
  <c r="E4" i="22"/>
  <c r="J16" i="33"/>
  <c r="J6" i="53"/>
  <c r="M4" i="22"/>
  <c r="J5" i="33"/>
  <c r="N24" i="32"/>
  <c r="E16" i="33"/>
  <c r="M43" i="33"/>
  <c r="N22" i="7"/>
  <c r="N30" i="7"/>
  <c r="N33" i="7"/>
  <c r="N31" i="7"/>
  <c r="N32" i="7"/>
  <c r="N28" i="7"/>
  <c r="N29" i="7"/>
  <c r="E5" i="80"/>
  <c r="N34" i="7"/>
  <c r="L4" i="33"/>
  <c r="AC14" i="55"/>
  <c r="W12" i="70"/>
  <c r="B7" i="53"/>
  <c r="B5" i="33"/>
  <c r="B5" i="53"/>
  <c r="B16" i="33"/>
  <c r="K5" i="33"/>
  <c r="K8" i="53"/>
  <c r="K31" i="53" s="1"/>
  <c r="G4" i="22"/>
  <c r="B8" i="53"/>
  <c r="N11" i="33"/>
  <c r="F34" i="53"/>
  <c r="N21" i="53"/>
  <c r="K21" i="62"/>
  <c r="N8" i="32"/>
  <c r="F7" i="53"/>
  <c r="F30" i="53" s="1"/>
  <c r="F5" i="33"/>
  <c r="M7" i="55"/>
  <c r="M5" i="36"/>
  <c r="O7" i="55" s="1"/>
  <c r="K5" i="70"/>
  <c r="N11" i="53"/>
  <c r="N34" i="53" s="1"/>
  <c r="C43" i="53"/>
  <c r="N22" i="53"/>
  <c r="F28" i="53"/>
  <c r="F24" i="47"/>
  <c r="AC18" i="55"/>
  <c r="M16" i="54"/>
  <c r="AE18" i="55" s="1"/>
  <c r="W16" i="70"/>
  <c r="M5" i="54"/>
  <c r="AE7" i="55" s="1"/>
  <c r="AC7" i="55"/>
  <c r="W5" i="70"/>
  <c r="M12" i="55"/>
  <c r="M10" i="36"/>
  <c r="O12" i="55" s="1"/>
  <c r="K10" i="70"/>
  <c r="AC24" i="55"/>
  <c r="M22" i="54"/>
  <c r="AE24" i="55" s="1"/>
  <c r="W22" i="70"/>
  <c r="M28" i="55"/>
  <c r="M26" i="36"/>
  <c r="O28" i="55" s="1"/>
  <c r="K26" i="70"/>
  <c r="M13" i="36"/>
  <c r="O15" i="55" s="1"/>
  <c r="M15" i="55"/>
  <c r="K13" i="70"/>
  <c r="M23" i="55"/>
  <c r="M21" i="36"/>
  <c r="O23" i="55" s="1"/>
  <c r="K21" i="70"/>
  <c r="M16" i="36"/>
  <c r="O18" i="55" s="1"/>
  <c r="M18" i="55"/>
  <c r="K16" i="70"/>
  <c r="K20" i="62"/>
  <c r="AC21" i="55"/>
  <c r="M19" i="54"/>
  <c r="AE21" i="55" s="1"/>
  <c r="W19" i="70"/>
  <c r="M22" i="55"/>
  <c r="M20" i="36"/>
  <c r="O22" i="55" s="1"/>
  <c r="K20" i="70"/>
  <c r="M9" i="55"/>
  <c r="M7" i="36"/>
  <c r="O9" i="55" s="1"/>
  <c r="K7" i="70"/>
  <c r="K24" i="62"/>
  <c r="M29" i="55"/>
  <c r="M27" i="36"/>
  <c r="O29" i="55" s="1"/>
  <c r="K27" i="70"/>
  <c r="M20" i="55"/>
  <c r="M18" i="36"/>
  <c r="O20" i="55" s="1"/>
  <c r="K18" i="70"/>
  <c r="M8" i="55"/>
  <c r="M6" i="36"/>
  <c r="O8" i="55" s="1"/>
  <c r="K6" i="70"/>
  <c r="AC20" i="55"/>
  <c r="M18" i="54"/>
  <c r="AE20" i="55" s="1"/>
  <c r="W18" i="70"/>
  <c r="M24" i="55"/>
  <c r="M22" i="36"/>
  <c r="O24" i="55" s="1"/>
  <c r="K22" i="70"/>
  <c r="AC16" i="55"/>
  <c r="M14" i="54"/>
  <c r="AE16" i="55" s="1"/>
  <c r="W14" i="70"/>
  <c r="M27" i="55"/>
  <c r="M25" i="36"/>
  <c r="O27" i="55" s="1"/>
  <c r="K25" i="70"/>
  <c r="M8" i="36"/>
  <c r="O10" i="55" s="1"/>
  <c r="M10" i="55"/>
  <c r="K8" i="70"/>
  <c r="AC25" i="55"/>
  <c r="M23" i="54"/>
  <c r="AE25" i="55" s="1"/>
  <c r="W23" i="70"/>
  <c r="M26" i="55"/>
  <c r="M24" i="36"/>
  <c r="O26" i="55" s="1"/>
  <c r="K24" i="70"/>
  <c r="M21" i="55"/>
  <c r="M19" i="36"/>
  <c r="O21" i="55" s="1"/>
  <c r="K19" i="70"/>
  <c r="M13" i="55"/>
  <c r="M11" i="36"/>
  <c r="O13" i="55" s="1"/>
  <c r="K11" i="70"/>
  <c r="I28" i="53"/>
  <c r="I4" i="53"/>
  <c r="K18" i="62"/>
  <c r="AC10" i="55"/>
  <c r="M8" i="54"/>
  <c r="AE10" i="55" s="1"/>
  <c r="W8" i="70"/>
  <c r="AC29" i="55"/>
  <c r="M27" i="54"/>
  <c r="AE29" i="55" s="1"/>
  <c r="W27" i="70"/>
  <c r="AC26" i="55"/>
  <c r="M24" i="54"/>
  <c r="AE26" i="55" s="1"/>
  <c r="W24" i="70"/>
  <c r="M9" i="36"/>
  <c r="O11" i="55" s="1"/>
  <c r="M11" i="55"/>
  <c r="K9" i="70"/>
  <c r="M12" i="36"/>
  <c r="O14" i="55" s="1"/>
  <c r="M14" i="55"/>
  <c r="K12" i="70"/>
  <c r="AC11" i="55"/>
  <c r="M9" i="54"/>
  <c r="AE11" i="55" s="1"/>
  <c r="W9" i="70"/>
  <c r="AC17" i="55"/>
  <c r="M15" i="54"/>
  <c r="AE17" i="55" s="1"/>
  <c r="W15" i="70"/>
  <c r="AC23" i="55"/>
  <c r="M21" i="54"/>
  <c r="AE23" i="55" s="1"/>
  <c r="W21" i="70"/>
  <c r="B32" i="53"/>
  <c r="N9" i="53"/>
  <c r="G28" i="53"/>
  <c r="G4" i="53"/>
  <c r="E30" i="53"/>
  <c r="E4" i="53"/>
  <c r="AC9" i="55"/>
  <c r="M7" i="54"/>
  <c r="AE9" i="55" s="1"/>
  <c r="W7" i="70"/>
  <c r="AC15" i="55"/>
  <c r="M13" i="54"/>
  <c r="AE15" i="55" s="1"/>
  <c r="W13" i="70"/>
  <c r="AC30" i="55"/>
  <c r="M28" i="54"/>
  <c r="AE30" i="55" s="1"/>
  <c r="W28" i="70"/>
  <c r="M30" i="55"/>
  <c r="M28" i="36"/>
  <c r="O30" i="55" s="1"/>
  <c r="K28" i="70"/>
  <c r="M17" i="55"/>
  <c r="M15" i="36"/>
  <c r="O17" i="55" s="1"/>
  <c r="K15" i="70"/>
  <c r="C28" i="53"/>
  <c r="C4" i="53"/>
  <c r="AC13" i="55"/>
  <c r="M11" i="54"/>
  <c r="AE13" i="55" s="1"/>
  <c r="W11" i="70"/>
  <c r="M25" i="55"/>
  <c r="M23" i="36"/>
  <c r="O25" i="55" s="1"/>
  <c r="K23" i="70"/>
  <c r="M16" i="55"/>
  <c r="M14" i="36"/>
  <c r="O16" i="55" s="1"/>
  <c r="K14" i="70"/>
  <c r="AC22" i="55"/>
  <c r="M20" i="54"/>
  <c r="AE22" i="55" s="1"/>
  <c r="W20" i="70"/>
  <c r="AC28" i="55"/>
  <c r="M26" i="54"/>
  <c r="AE28" i="55" s="1"/>
  <c r="W26" i="70"/>
  <c r="M17" i="36"/>
  <c r="O19" i="55" s="1"/>
  <c r="M19" i="55"/>
  <c r="K17" i="70"/>
  <c r="K22" i="62"/>
  <c r="AC8" i="55"/>
  <c r="M6" i="54"/>
  <c r="AE8" i="55" s="1"/>
  <c r="W6" i="70"/>
  <c r="AC19" i="55"/>
  <c r="M17" i="54"/>
  <c r="AE19" i="55" s="1"/>
  <c r="W17" i="70"/>
  <c r="AC27" i="55"/>
  <c r="M25" i="54"/>
  <c r="AE27" i="55" s="1"/>
  <c r="W25" i="70"/>
  <c r="F4" i="33" l="1"/>
  <c r="M4" i="53"/>
  <c r="K4" i="33"/>
  <c r="I4" i="33"/>
  <c r="L4" i="53"/>
  <c r="N5" i="53"/>
  <c r="N28" i="53" s="1"/>
  <c r="E4" i="33"/>
  <c r="N16" i="33"/>
  <c r="J4" i="33"/>
  <c r="J29" i="53"/>
  <c r="J4" i="53"/>
  <c r="N6" i="53"/>
  <c r="N29" i="53" s="1"/>
  <c r="N5" i="33"/>
  <c r="K5" i="68" s="1"/>
  <c r="K4" i="68" s="1"/>
  <c r="K4" i="53"/>
  <c r="F4" i="53"/>
  <c r="B30" i="53"/>
  <c r="N7" i="53"/>
  <c r="N30" i="53" s="1"/>
  <c r="N43" i="53"/>
  <c r="K12" i="62"/>
  <c r="K45" i="62" s="1"/>
  <c r="B31" i="53"/>
  <c r="N8" i="53"/>
  <c r="N31" i="53" s="1"/>
  <c r="B28" i="53"/>
  <c r="B4" i="53"/>
  <c r="B4" i="33"/>
  <c r="K11" i="62"/>
  <c r="K44" i="62" s="1"/>
  <c r="N32" i="53"/>
  <c r="N4" i="33" l="1"/>
  <c r="K38" i="33" s="1"/>
  <c r="N4" i="53"/>
  <c r="K13" i="62" s="1"/>
  <c r="K46" i="62" s="1"/>
  <c r="F4" i="47" l="1"/>
  <c r="F16" i="31"/>
  <c r="C13" i="7" l="1"/>
  <c r="E13" i="7"/>
  <c r="F13" i="7"/>
  <c r="G13" i="7"/>
  <c r="H13" i="7"/>
  <c r="J13" i="7"/>
  <c r="K13" i="7"/>
  <c r="L13" i="7"/>
  <c r="M13" i="7"/>
  <c r="D4" i="7"/>
  <c r="E40" i="63" s="1"/>
  <c r="I4" i="7"/>
  <c r="J40" i="63" s="1"/>
  <c r="J4" i="7" l="1"/>
  <c r="K40" i="63" s="1"/>
  <c r="J35" i="7"/>
  <c r="J27" i="7" s="1"/>
  <c r="K41" i="63" s="1"/>
  <c r="F35" i="7"/>
  <c r="F27" i="7" s="1"/>
  <c r="G41" i="63" s="1"/>
  <c r="F4" i="7"/>
  <c r="G40" i="63" s="1"/>
  <c r="N12" i="7"/>
  <c r="B35" i="7"/>
  <c r="B4" i="7"/>
  <c r="C40" i="63" s="1"/>
  <c r="J20" i="53"/>
  <c r="J27" i="53"/>
  <c r="F20" i="53"/>
  <c r="F27" i="53"/>
  <c r="N21" i="7"/>
  <c r="N13" i="7" s="1"/>
  <c r="B13" i="7"/>
  <c r="L42" i="53"/>
  <c r="L24" i="53"/>
  <c r="H42" i="53"/>
  <c r="H24" i="53"/>
  <c r="D42" i="53"/>
  <c r="D24" i="53"/>
  <c r="M4" i="7"/>
  <c r="N40" i="63" s="1"/>
  <c r="M35" i="7"/>
  <c r="M27" i="7" s="1"/>
  <c r="N41" i="63" s="1"/>
  <c r="E35" i="7"/>
  <c r="E27" i="7" s="1"/>
  <c r="F41" i="63" s="1"/>
  <c r="E4" i="7"/>
  <c r="F40" i="63" s="1"/>
  <c r="M20" i="53"/>
  <c r="M27" i="53"/>
  <c r="I35" i="7"/>
  <c r="I27" i="7" s="1"/>
  <c r="J41" i="63" s="1"/>
  <c r="I13" i="7"/>
  <c r="E20" i="53"/>
  <c r="E27" i="53"/>
  <c r="K42" i="53"/>
  <c r="K24" i="53"/>
  <c r="G42" i="53"/>
  <c r="G24" i="53"/>
  <c r="C42" i="53"/>
  <c r="C24" i="53"/>
  <c r="L35" i="7"/>
  <c r="L27" i="7" s="1"/>
  <c r="M41" i="63" s="1"/>
  <c r="L4" i="7"/>
  <c r="M40" i="63" s="1"/>
  <c r="H35" i="7"/>
  <c r="H27" i="7" s="1"/>
  <c r="I41" i="63" s="1"/>
  <c r="H4" i="7"/>
  <c r="I40" i="63" s="1"/>
  <c r="L20" i="53"/>
  <c r="L27" i="53"/>
  <c r="H20" i="53"/>
  <c r="H27" i="53"/>
  <c r="D35" i="7"/>
  <c r="D27" i="7" s="1"/>
  <c r="E41" i="63" s="1"/>
  <c r="D13" i="7"/>
  <c r="J42" i="53"/>
  <c r="J24" i="53"/>
  <c r="F42" i="53"/>
  <c r="F24" i="53"/>
  <c r="B42" i="53"/>
  <c r="N19" i="53"/>
  <c r="N42" i="53" s="1"/>
  <c r="B24" i="53"/>
  <c r="K4" i="31"/>
  <c r="K35" i="7"/>
  <c r="K27" i="7" s="1"/>
  <c r="L41" i="63" s="1"/>
  <c r="K4" i="7"/>
  <c r="L40" i="63" s="1"/>
  <c r="G35" i="7"/>
  <c r="G27" i="7" s="1"/>
  <c r="H41" i="63" s="1"/>
  <c r="G4" i="7"/>
  <c r="H40" i="63" s="1"/>
  <c r="C4" i="7"/>
  <c r="D40" i="63" s="1"/>
  <c r="C35" i="7"/>
  <c r="C27" i="7" s="1"/>
  <c r="D41" i="63" s="1"/>
  <c r="K20" i="53"/>
  <c r="K27" i="53"/>
  <c r="G20" i="53"/>
  <c r="G27" i="53"/>
  <c r="C20" i="53"/>
  <c r="C27" i="53"/>
  <c r="M42" i="53"/>
  <c r="M24" i="53"/>
  <c r="I42" i="53"/>
  <c r="I24" i="53"/>
  <c r="E42" i="53"/>
  <c r="E24" i="53"/>
  <c r="I4" i="47"/>
  <c r="K4" i="66"/>
  <c r="C23" i="53" l="1"/>
  <c r="C44" i="53" s="1"/>
  <c r="K23" i="53"/>
  <c r="L42" i="63" s="1"/>
  <c r="B5" i="46"/>
  <c r="E45" i="53"/>
  <c r="E13" i="53"/>
  <c r="E36" i="53" s="1"/>
  <c r="F43" i="63"/>
  <c r="M13" i="53"/>
  <c r="M36" i="53" s="1"/>
  <c r="N43" i="63"/>
  <c r="M45" i="53"/>
  <c r="G43" i="63"/>
  <c r="F23" i="53"/>
  <c r="F45" i="53"/>
  <c r="F13" i="53"/>
  <c r="F36" i="53" s="1"/>
  <c r="D27" i="53"/>
  <c r="D20" i="53"/>
  <c r="D23" i="53" s="1"/>
  <c r="F5" i="46"/>
  <c r="D43" i="63"/>
  <c r="C13" i="53"/>
  <c r="C36" i="53" s="1"/>
  <c r="C45" i="53"/>
  <c r="L43" i="63"/>
  <c r="K13" i="53"/>
  <c r="K36" i="53" s="1"/>
  <c r="K45" i="53"/>
  <c r="I20" i="53"/>
  <c r="I23" i="53" s="1"/>
  <c r="I27" i="53"/>
  <c r="K10" i="62"/>
  <c r="N27" i="53"/>
  <c r="K7" i="62"/>
  <c r="N24" i="53"/>
  <c r="B13" i="53"/>
  <c r="B45" i="53"/>
  <c r="C43" i="63"/>
  <c r="D13" i="53"/>
  <c r="D36" i="53" s="1"/>
  <c r="D45" i="53"/>
  <c r="E43" i="63"/>
  <c r="M43" i="63"/>
  <c r="L23" i="53"/>
  <c r="L45" i="53"/>
  <c r="L13" i="53"/>
  <c r="L36" i="53" s="1"/>
  <c r="O40" i="63"/>
  <c r="C5" i="46"/>
  <c r="I45" i="53"/>
  <c r="J43" i="63"/>
  <c r="I13" i="53"/>
  <c r="I36" i="53" s="1"/>
  <c r="K43" i="63"/>
  <c r="J13" i="53"/>
  <c r="J36" i="53" s="1"/>
  <c r="J45" i="53"/>
  <c r="J23" i="53"/>
  <c r="G45" i="53"/>
  <c r="G13" i="53"/>
  <c r="G36" i="53" s="1"/>
  <c r="H43" i="63"/>
  <c r="G23" i="53"/>
  <c r="B27" i="7"/>
  <c r="C41" i="63" s="1"/>
  <c r="O41" i="63" s="1"/>
  <c r="N35" i="7"/>
  <c r="N27" i="7" s="1"/>
  <c r="K5" i="62" s="1"/>
  <c r="K40" i="62" s="1"/>
  <c r="D5" i="46"/>
  <c r="E23" i="53"/>
  <c r="M23" i="53"/>
  <c r="H23" i="53"/>
  <c r="H13" i="53"/>
  <c r="H36" i="53" s="1"/>
  <c r="H45" i="53"/>
  <c r="I43" i="63"/>
  <c r="B20" i="53"/>
  <c r="B23" i="53" s="1"/>
  <c r="B27" i="53"/>
  <c r="K25" i="62"/>
  <c r="K17" i="62" s="1"/>
  <c r="N4" i="7"/>
  <c r="K4" i="62" s="1"/>
  <c r="K44" i="53" l="1"/>
  <c r="D42" i="63"/>
  <c r="N20" i="53"/>
  <c r="H44" i="53"/>
  <c r="I42" i="63"/>
  <c r="O43" i="63"/>
  <c r="M44" i="53"/>
  <c r="N42" i="63"/>
  <c r="E5" i="46"/>
  <c r="M42" i="63"/>
  <c r="L44" i="53"/>
  <c r="E44" i="53"/>
  <c r="F42" i="63"/>
  <c r="H42" i="63"/>
  <c r="G44" i="53"/>
  <c r="J44" i="53"/>
  <c r="K42" i="63"/>
  <c r="B36" i="53"/>
  <c r="N13" i="53"/>
  <c r="N36" i="53" s="1"/>
  <c r="K41" i="62"/>
  <c r="K43" i="62"/>
  <c r="J42" i="63"/>
  <c r="I44" i="53"/>
  <c r="E42" i="63"/>
  <c r="D44" i="53"/>
  <c r="G42" i="63"/>
  <c r="F44" i="53"/>
  <c r="B44" i="53"/>
  <c r="N23" i="53"/>
  <c r="C42" i="63"/>
  <c r="N45" i="53"/>
  <c r="K9" i="62"/>
  <c r="K42" i="62" s="1"/>
  <c r="I16" i="31"/>
  <c r="N44" i="53" l="1"/>
  <c r="K14" i="66"/>
  <c r="K15" i="66" s="1"/>
  <c r="K8" i="62"/>
  <c r="O42" i="63"/>
  <c r="J26" i="31" l="1"/>
  <c r="J8" i="47" l="1"/>
  <c r="J22" i="31"/>
  <c r="J30" i="31"/>
  <c r="J18" i="31"/>
  <c r="J27" i="31"/>
  <c r="J23" i="31"/>
  <c r="J19" i="31"/>
  <c r="J28" i="31"/>
  <c r="J24" i="31"/>
  <c r="J20" i="31"/>
  <c r="J29" i="31"/>
  <c r="J25" i="31"/>
  <c r="J21" i="31"/>
  <c r="J11" i="47" l="1"/>
  <c r="J6" i="47"/>
  <c r="J14" i="47"/>
  <c r="H4" i="47"/>
  <c r="J4" i="47" s="1"/>
  <c r="J5" i="47"/>
  <c r="J13" i="47"/>
  <c r="J12" i="47"/>
  <c r="J7" i="47"/>
  <c r="J18" i="47"/>
  <c r="J16" i="47"/>
  <c r="J15" i="47"/>
  <c r="J10" i="47"/>
  <c r="J9" i="47"/>
  <c r="J17" i="47"/>
  <c r="H16" i="31" l="1"/>
  <c r="J16" i="31" s="1"/>
  <c r="J17" i="31"/>
  <c r="M11" i="71" l="1"/>
  <c r="M14" i="71"/>
  <c r="M12" i="71"/>
  <c r="M16" i="71"/>
  <c r="M15" i="71"/>
  <c r="M8" i="71"/>
  <c r="D22" i="71"/>
  <c r="K10" i="71"/>
  <c r="E6" i="71"/>
  <c r="F22" i="71"/>
  <c r="K6" i="71"/>
  <c r="D26" i="71"/>
  <c r="F26" i="71"/>
  <c r="J10" i="71"/>
  <c r="M9" i="71"/>
  <c r="M17" i="71"/>
  <c r="F6" i="71"/>
  <c r="C22" i="71"/>
  <c r="E10" i="71"/>
  <c r="I10" i="71"/>
  <c r="I6" i="71"/>
  <c r="F10" i="71"/>
  <c r="J6" i="71"/>
  <c r="L10" i="71"/>
  <c r="D10" i="71"/>
  <c r="D6" i="71"/>
  <c r="M10" i="71" l="1"/>
  <c r="M13" i="71"/>
  <c r="M7" i="71"/>
  <c r="L6" i="71"/>
  <c r="L5" i="71" s="1"/>
  <c r="D21" i="71"/>
  <c r="E26" i="71"/>
  <c r="E5" i="71"/>
  <c r="K5" i="71"/>
  <c r="C6" i="71"/>
  <c r="G6" i="71" s="1"/>
  <c r="C26" i="71"/>
  <c r="E22" i="71"/>
  <c r="G22" i="71" s="1"/>
  <c r="F21" i="71"/>
  <c r="D5" i="71"/>
  <c r="F5" i="71"/>
  <c r="J5" i="71"/>
  <c r="C10" i="71"/>
  <c r="G10" i="71" s="1"/>
  <c r="I5" i="71"/>
  <c r="G26" i="71" l="1"/>
  <c r="C21" i="71"/>
  <c r="M6" i="71"/>
  <c r="M5" i="71"/>
  <c r="E21" i="71"/>
  <c r="C5" i="71"/>
  <c r="G5" i="71" s="1"/>
  <c r="G21" i="71" l="1"/>
  <c r="P11" i="98" l="1"/>
  <c r="P15" i="98" l="1"/>
  <c r="P14" i="98" l="1"/>
  <c r="D4" i="98" l="1"/>
  <c r="J4" i="98"/>
  <c r="H4" i="98"/>
  <c r="B4" i="98"/>
  <c r="K4" i="98"/>
  <c r="C4" i="98"/>
  <c r="I4" i="98"/>
  <c r="E4" i="98"/>
  <c r="N4" i="98"/>
  <c r="M4" i="98"/>
  <c r="F4" i="98"/>
  <c r="G4" i="98"/>
  <c r="O4" i="98"/>
  <c r="L4" i="98"/>
  <c r="E4" i="97"/>
  <c r="P13" i="98" l="1"/>
  <c r="P4" i="98"/>
</calcChain>
</file>

<file path=xl/sharedStrings.xml><?xml version="1.0" encoding="utf-8"?>
<sst xmlns="http://schemas.openxmlformats.org/spreadsheetml/2006/main" count="1393" uniqueCount="605">
  <si>
    <t>Jaderné (JE)</t>
  </si>
  <si>
    <t>Větrné (VTE)</t>
  </si>
  <si>
    <t>Fotovoltaické (FVE)</t>
  </si>
  <si>
    <t>Vodní (VE)</t>
  </si>
  <si>
    <t xml:space="preserve"> [GWh]</t>
  </si>
  <si>
    <t>[MW]</t>
  </si>
  <si>
    <t>[MWh]</t>
  </si>
  <si>
    <t>Výroba elektřiny netto</t>
  </si>
  <si>
    <t>do 10 kW včetně</t>
  </si>
  <si>
    <t>do 0,5 MW včetně</t>
  </si>
  <si>
    <t>nad 2 MW</t>
  </si>
  <si>
    <t>nad 5 MW</t>
  </si>
  <si>
    <t>JE</t>
  </si>
  <si>
    <t>VO z vvn</t>
  </si>
  <si>
    <t>VO z vn</t>
  </si>
  <si>
    <t>Celkem ČR</t>
  </si>
  <si>
    <t>Praha</t>
  </si>
  <si>
    <t>Jihomoravský</t>
  </si>
  <si>
    <t>Jihočeský</t>
  </si>
  <si>
    <t>Pardubický</t>
  </si>
  <si>
    <t>Vysočina</t>
  </si>
  <si>
    <t>Karlovarský</t>
  </si>
  <si>
    <t>Liberecký</t>
  </si>
  <si>
    <t>Olomoucký</t>
  </si>
  <si>
    <t>Plzeňský</t>
  </si>
  <si>
    <t>Středočeský</t>
  </si>
  <si>
    <t>Moravskoslezský</t>
  </si>
  <si>
    <t>Ústecký</t>
  </si>
  <si>
    <t>Zlínský</t>
  </si>
  <si>
    <t>Energetika</t>
  </si>
  <si>
    <t>Doprava</t>
  </si>
  <si>
    <t>Stavebnictví</t>
  </si>
  <si>
    <t>Ostatní</t>
  </si>
  <si>
    <t>Parní (PE)</t>
  </si>
  <si>
    <t>Paroplynové (PPE)</t>
  </si>
  <si>
    <t>Plynové a spalovací (PSE)</t>
  </si>
  <si>
    <t>Přečerpávací (PVE)</t>
  </si>
  <si>
    <t>Výroba elektřiny brutto</t>
  </si>
  <si>
    <t>Jaderné elektrárny (JE)</t>
  </si>
  <si>
    <t>Parní elektrárny (PE)</t>
  </si>
  <si>
    <t>Plynové a spalovací elektrárny (PSE)</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</si>
  <si>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</si>
  <si>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</si>
  <si>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</si>
  <si>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</si>
  <si>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</si>
  <si>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</si>
  <si>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</si>
  <si>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</si>
  <si>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</si>
  <si>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</si>
  <si>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</si>
  <si>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</si>
  <si>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</si>
  <si>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</si>
  <si>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</si>
  <si>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</si>
  <si>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</si>
  <si>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</si>
  <si>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</si>
  <si>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</si>
  <si>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</si>
  <si>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</si>
  <si>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</si>
  <si>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</si>
  <si>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</si>
  <si>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</si>
  <si>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</si>
  <si>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</si>
  <si>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</si>
  <si>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</si>
  <si>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</si>
  <si>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</si>
  <si>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</si>
  <si>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</si>
  <si>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</si>
  <si>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</si>
  <si>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Vodní elektrárny (VE)</t>
  </si>
  <si>
    <t>Přečerpávací vodní el. (PVE)</t>
  </si>
  <si>
    <t>Saldo zahraničí</t>
  </si>
  <si>
    <t>-</t>
  </si>
  <si>
    <t>Celkový instalovaný elektrický výkon</t>
  </si>
  <si>
    <t>Celkový instalovaný výkon</t>
  </si>
  <si>
    <t>Měsíční maximum [MW]</t>
  </si>
  <si>
    <t>Struktura pokrytí denního minima zatížení</t>
  </si>
  <si>
    <t>Struktura pokrytí denního maxima zatížení</t>
  </si>
  <si>
    <t>Spotřeba elektřiny brutto [MWh]</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</si>
  <si>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</si>
  <si>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</si>
  <si>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</si>
  <si>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</si>
  <si>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</si>
  <si>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</si>
  <si>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</si>
  <si>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</si>
  <si>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</si>
  <si>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</si>
  <si>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</si>
  <si>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</si>
  <si>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</si>
  <si>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</si>
  <si>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</si>
  <si>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</si>
  <si>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</si>
  <si>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</si>
  <si>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</si>
  <si>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</si>
  <si>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</si>
  <si>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</si>
  <si>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</si>
  <si>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</si>
  <si>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</si>
  <si>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</si>
  <si>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</si>
  <si>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</si>
  <si>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</si>
  <si>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</si>
  <si>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</si>
  <si>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</si>
  <si>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</si>
  <si>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Brikety a pelety</t>
  </si>
  <si>
    <t>Kapalná biopaliva</t>
  </si>
  <si>
    <t>Ostatní biomasa</t>
  </si>
  <si>
    <t>Palivové dříví</t>
  </si>
  <si>
    <t>Piliny, kůra, štěpky, dřevní odpad</t>
  </si>
  <si>
    <t>PSE + PPE</t>
  </si>
  <si>
    <t>Čerpání PVE</t>
  </si>
  <si>
    <t>Bilance fyzikálních toků PS a RDS</t>
  </si>
  <si>
    <t>Paroplynové, plynové el (PPE+PSE)</t>
  </si>
  <si>
    <t>Fotovoltaické el. (FVE)</t>
  </si>
  <si>
    <t>Větrné el. (VTE)</t>
  </si>
  <si>
    <t>do 1 MW</t>
  </si>
  <si>
    <t>str. 3</t>
  </si>
  <si>
    <t>str. 4</t>
  </si>
  <si>
    <t>str. 5</t>
  </si>
  <si>
    <t>str. 6</t>
  </si>
  <si>
    <t>str. 7</t>
  </si>
  <si>
    <t>str. 8</t>
  </si>
  <si>
    <t>str. 9</t>
  </si>
  <si>
    <t>str. 10</t>
  </si>
  <si>
    <t>str. 11</t>
  </si>
  <si>
    <t>str. 12</t>
  </si>
  <si>
    <t>str. 13</t>
  </si>
  <si>
    <t>str. 14</t>
  </si>
  <si>
    <t>str. 15</t>
  </si>
  <si>
    <t>str. 16</t>
  </si>
  <si>
    <t>str. 17</t>
  </si>
  <si>
    <t>str. 18</t>
  </si>
  <si>
    <t>str. 19</t>
  </si>
  <si>
    <t>Doplňující grafy</t>
  </si>
  <si>
    <t>LDS Sever, spol. s r.o.</t>
  </si>
  <si>
    <t>Paroplynové elektrárny (PPE)</t>
  </si>
  <si>
    <t>Celkové ztráty v sítích</t>
  </si>
  <si>
    <t>Domácnosti</t>
  </si>
  <si>
    <t>Průmysl</t>
  </si>
  <si>
    <t>zdroj dat: výkaz ERÚ-3</t>
  </si>
  <si>
    <t>PPE+PSE</t>
  </si>
  <si>
    <t>Spotřeba brutto</t>
  </si>
  <si>
    <t>Vstup do PS [GWh]</t>
  </si>
  <si>
    <t>Výstup z PS  [GWh]</t>
  </si>
  <si>
    <t>Vstup do DS  [GWh]</t>
  </si>
  <si>
    <t>Výstup z DS  [GWh]</t>
  </si>
  <si>
    <t>zdroj dat: OTE, a.s.</t>
  </si>
  <si>
    <t>Skládkový plyn</t>
  </si>
  <si>
    <t>Kalový plyn (ČOV)</t>
  </si>
  <si>
    <t>Ostatní bioplyn</t>
  </si>
  <si>
    <t xml:space="preserve"> [MWh]</t>
  </si>
  <si>
    <t>Královéhradecký</t>
  </si>
  <si>
    <t>Spotřeba elektřiny brutto</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</si>
  <si>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</si>
  <si>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</si>
  <si>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</si>
  <si>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</si>
  <si>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</si>
  <si>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</si>
  <si>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</si>
  <si>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</si>
  <si>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</si>
  <si>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</si>
  <si>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</si>
  <si>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jaderné elektrárny</t>
  </si>
  <si>
    <t xml:space="preserve">VTE </t>
  </si>
  <si>
    <t>větrné elektrárny</t>
  </si>
  <si>
    <t>fotovoltaické elektrárny</t>
  </si>
  <si>
    <t>přečerpávací vodní elektrárny</t>
  </si>
  <si>
    <t xml:space="preserve">KVET </t>
  </si>
  <si>
    <t>kombinovaná výroba elektřiny a tepla</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</si>
  <si>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</si>
  <si>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</si>
  <si>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</si>
  <si>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</si>
  <si>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</si>
  <si>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</si>
  <si>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</si>
  <si>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</si>
  <si>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</si>
  <si>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</si>
  <si>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</si>
  <si>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</si>
  <si>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</si>
  <si>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</si>
  <si>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</si>
  <si>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</si>
  <si>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</si>
  <si>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</si>
  <si>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</si>
  <si>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</si>
  <si>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</si>
  <si>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</si>
  <si>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</si>
  <si>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</si>
  <si>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</si>
  <si>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</si>
  <si>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</si>
  <si>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</si>
  <si>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</si>
  <si>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</si>
  <si>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</si>
  <si>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</si>
  <si>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</si>
  <si>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</si>
  <si>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</si>
  <si>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</si>
  <si>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</si>
  <si>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</si>
  <si>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</si>
  <si>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</si>
  <si>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</si>
  <si>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</si>
  <si>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</si>
  <si>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</si>
  <si>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Celkové saldo</t>
  </si>
  <si>
    <t>[%]</t>
  </si>
  <si>
    <t>PDS</t>
  </si>
  <si>
    <t>provozovatel distribuční soustavy</t>
  </si>
  <si>
    <t>+</t>
  </si>
  <si>
    <t>Výroba z bioplynu</t>
  </si>
  <si>
    <t>Zatížení brutto bez čerpání PVE</t>
  </si>
  <si>
    <t>Zatížení brutto s čerpáním PVE</t>
  </si>
  <si>
    <t>Rostlinné materiály neaglomerované (včetně aglomerátů)</t>
  </si>
  <si>
    <t xml:space="preserve">Mapa </t>
  </si>
  <si>
    <t>Spotřeba elektřiny ČR *)</t>
  </si>
  <si>
    <t>KVET celkem</t>
  </si>
  <si>
    <t>[GWh]</t>
  </si>
  <si>
    <t>1. Zkratky, pojmy a základní vztahy</t>
  </si>
  <si>
    <t>Obsah</t>
  </si>
  <si>
    <t>2</t>
  </si>
  <si>
    <t>3.1</t>
  </si>
  <si>
    <t>3.2</t>
  </si>
  <si>
    <t>13</t>
  </si>
  <si>
    <t>str. 21</t>
  </si>
  <si>
    <t>str. 22</t>
  </si>
  <si>
    <t>str. 23</t>
  </si>
  <si>
    <t>Den maxima zatížení ES ČR</t>
  </si>
  <si>
    <t>str. 24</t>
  </si>
  <si>
    <t>18</t>
  </si>
  <si>
    <t>19</t>
  </si>
  <si>
    <t>str. 26</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</si>
  <si>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</si>
  <si>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</si>
  <si>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</si>
  <si>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</si>
  <si>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</si>
  <si>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</si>
  <si>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</si>
  <si>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Den minima zatížení ES ČR</t>
  </si>
  <si>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</si>
  <si>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</si>
  <si>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</si>
  <si>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Celkový
instalovaný
výkon</t>
  </si>
  <si>
    <t xml:space="preserve">Výroba
elektřiny
brutto </t>
  </si>
  <si>
    <t>Výroba
elektřiny
netto</t>
  </si>
  <si>
    <t>Dodávka
elektřiny
do ES</t>
  </si>
  <si>
    <t>Celulózové výluhy</t>
  </si>
  <si>
    <t>str. 20</t>
  </si>
  <si>
    <t>DS</t>
  </si>
  <si>
    <t>distribuční soustava</t>
  </si>
  <si>
    <r>
      <t>TNS + spotřeba na přečerpávání PVE + celkové ztráty + TVS</t>
    </r>
    <r>
      <rPr>
        <i/>
        <vertAlign val="subscript"/>
        <sz val="9"/>
        <rFont val="Calibri"/>
        <family val="2"/>
        <charset val="238"/>
        <scheme val="minor"/>
      </rPr>
      <t>e.</t>
    </r>
  </si>
  <si>
    <r>
      <t>VO z vvn + VO z vn + MOO + MOP + spotřeba PPS a PDS + lokální spotřeba + TVS</t>
    </r>
    <r>
      <rPr>
        <i/>
        <vertAlign val="subscript"/>
        <sz val="9"/>
        <rFont val="Calibri"/>
        <family val="2"/>
        <charset val="238"/>
        <scheme val="minor"/>
      </rPr>
      <t>t.</t>
    </r>
  </si>
  <si>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</si>
  <si>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</si>
  <si>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r>
      <t>Obdoba viz TVS</t>
    </r>
    <r>
      <rPr>
        <i/>
        <vertAlign val="subscript"/>
        <sz val="9"/>
        <rFont val="Calibri"/>
        <family val="2"/>
        <charset val="238"/>
        <scheme val="minor"/>
      </rPr>
      <t>e.</t>
    </r>
  </si>
  <si>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</si>
  <si>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</si>
  <si>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t>od 1 MW včetně do 10 MW</t>
  </si>
  <si>
    <t>nad 10 do 30 kW včetně</t>
  </si>
  <si>
    <t>nad 30 kW do 100 kW včetně</t>
  </si>
  <si>
    <t>nad 1 do 5 MW včetně</t>
  </si>
  <si>
    <t>nad 100 kW do 1 MW včetně</t>
  </si>
  <si>
    <t>od 10 MW včetně</t>
  </si>
  <si>
    <t>nad 0,5 do 1 MW včetně</t>
  </si>
  <si>
    <t xml:space="preserve">nad 1 do 2 MW včetně </t>
  </si>
  <si>
    <t>Spotřeba
elektřiny
na přečerpávání</t>
  </si>
  <si>
    <t xml:space="preserve">Dodávka
elektřiny
do ES </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</si>
  <si>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</si>
  <si>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 xml:space="preserve">Výroba elektřiny brutto </t>
  </si>
  <si>
    <t>Tuzemská netto spotřeba</t>
  </si>
  <si>
    <t>Tuzemská brutto spotřeba</t>
  </si>
  <si>
    <t>Vodní elektrárny nad 10 MW</t>
  </si>
  <si>
    <t>BRKO</t>
  </si>
  <si>
    <t>Celkem OZE [MWh]</t>
  </si>
  <si>
    <t>Export 110, 220 a 400 kV</t>
  </si>
  <si>
    <t>Import 220 a 400 kV</t>
  </si>
  <si>
    <t>Import 110 kV</t>
  </si>
  <si>
    <t>Spotřeba na přečerpání PVE</t>
  </si>
  <si>
    <t>Celkové ztráty</t>
  </si>
  <si>
    <t>Spotřeba elektřiny ČR</t>
  </si>
  <si>
    <r>
      <t xml:space="preserve">Saldo </t>
    </r>
    <r>
      <rPr>
        <b/>
        <vertAlign val="superscript"/>
        <sz val="9"/>
        <rFont val="Calibri"/>
        <family val="2"/>
        <charset val="238"/>
        <scheme val="minor"/>
      </rPr>
      <t>*)</t>
    </r>
  </si>
  <si>
    <t>Napěťová hladina [kV]</t>
  </si>
  <si>
    <t>ČEPS</t>
  </si>
  <si>
    <t>ČEZ Distribuce</t>
  </si>
  <si>
    <t>E.ON Distribuce</t>
  </si>
  <si>
    <t>PREdistribuce</t>
  </si>
  <si>
    <t>Malé vodní elektrárny do 10 MW</t>
  </si>
  <si>
    <t>Větrné elektrárny</t>
  </si>
  <si>
    <t>Fotovoltaika</t>
  </si>
  <si>
    <t>Tuzemská brutto spotřeba [MWh]</t>
  </si>
  <si>
    <t>Délka kabelových vedení [km]</t>
  </si>
  <si>
    <t>Délka venkovních vedení [km]</t>
  </si>
  <si>
    <t>Délka venkovních tras [km]</t>
  </si>
  <si>
    <t>Celkové ztráty =</t>
  </si>
  <si>
    <t>Ztráty v sítích provozovatelů jednotlivých distribučních soustav a provozovatele přenosové soustavy.</t>
  </si>
  <si>
    <t>Zatížení brutto =</t>
  </si>
  <si>
    <t>Počet přerušení přenosu elektřiny v roce [-]</t>
  </si>
  <si>
    <t>Celková doba trvání přerušení přenosu elektřiny v roce [min]</t>
  </si>
  <si>
    <t>Nedodaná elektrická energie v roce [MWh]</t>
  </si>
  <si>
    <t>Česká republika</t>
  </si>
  <si>
    <t>SAIFI [přerušení/rok]</t>
  </si>
  <si>
    <t>SAIDI
[min/rok]</t>
  </si>
  <si>
    <t>CAIDI
[min]</t>
  </si>
  <si>
    <t>ČEPS, a.s.</t>
  </si>
  <si>
    <t>Tech. vl. spotřeba el. na výrobu elektřiny</t>
  </si>
  <si>
    <t>3.2  Bilance elektřiny - spotřeba [GWh]</t>
  </si>
  <si>
    <t>3.1  Bilance elektřiny - zdroje [GWh]</t>
  </si>
  <si>
    <t>Komentář k hodnocenému roku</t>
  </si>
  <si>
    <t>Bilance elektřiny - zdroje</t>
  </si>
  <si>
    <t>Bilance elektřiny - spotřeba</t>
  </si>
  <si>
    <t>3.3</t>
  </si>
  <si>
    <t>4.1</t>
  </si>
  <si>
    <t>4.2</t>
  </si>
  <si>
    <t>4.3</t>
  </si>
  <si>
    <t>Vývoj výroby a spotřeby elektřiny</t>
  </si>
  <si>
    <t>4.4</t>
  </si>
  <si>
    <t>4.5</t>
  </si>
  <si>
    <t>6</t>
  </si>
  <si>
    <t>12</t>
  </si>
  <si>
    <t>Vývoj instalovaného výkonu v ES ČR a rozdělení do jednotlivých krajů v ČR</t>
  </si>
  <si>
    <t>str. 25</t>
  </si>
  <si>
    <t>str. 27</t>
  </si>
  <si>
    <t>str. 28</t>
  </si>
  <si>
    <t>str. 29</t>
  </si>
  <si>
    <t>str. 30</t>
  </si>
  <si>
    <t>str. 32</t>
  </si>
  <si>
    <t>Dosažená úroveň kvality dodávek elektřiny</t>
  </si>
  <si>
    <t>2. Komentář k hodnocenému roku</t>
  </si>
  <si>
    <t>20</t>
  </si>
  <si>
    <t>Spotřeba brutto bez čerpání PVE</t>
  </si>
  <si>
    <t>Spotřeba brutto bez čerpání PVE [MWh]</t>
  </si>
  <si>
    <t>Výroba elektřiny brutto v krajích ČR podle technologie elektráren</t>
  </si>
  <si>
    <t>Spotřeba elektřiny netto v krajích ČR podle kategorie spotřeb</t>
  </si>
  <si>
    <t xml:space="preserve">Spotřeba elektřiny netto v krajích ČR podle sektorů národního hospodářství </t>
  </si>
  <si>
    <t>Spotřeba elektřiny netto v jednotlivých soustavách RDS</t>
  </si>
  <si>
    <t>Měsíční maxima a minima zatížení ES ČR (brutto bez čerpání PVE)</t>
  </si>
  <si>
    <t>Průběh spotřeby brutto bez čerpání PVE ve dni ročního maxima a minima</t>
  </si>
  <si>
    <t>str. 31</t>
  </si>
  <si>
    <t>CAIDI</t>
  </si>
  <si>
    <t xml:space="preserve">průměrná doba trvání jednoho přerušení distribuce elektřiny u zákazníků v hodnoceném období </t>
  </si>
  <si>
    <t>SAIDI</t>
  </si>
  <si>
    <t xml:space="preserve">průměrná souhrnná doba trvání přerušení distribuce elektřiny u zákazníků v hodnoceném období </t>
  </si>
  <si>
    <t>SAIFI</t>
  </si>
  <si>
    <t>průměrný počet přerušení distribuce elektřiny u zákazníků v hodnoceném období</t>
  </si>
  <si>
    <t>Odpovídají skutečnému zapojení zdrojů v PS a DS, nejedná se tedy o součet vydaných licencí na příslušnou kategorii výroby elektřiny.</t>
  </si>
  <si>
    <t>str. 33</t>
  </si>
  <si>
    <t>Zatížení brutto
s čerpáním PVE</t>
  </si>
  <si>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</si>
  <si>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</si>
  <si>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t>ČEZ</t>
  </si>
  <si>
    <t>E.ON</t>
  </si>
  <si>
    <t>PRE</t>
  </si>
  <si>
    <t>ČR</t>
  </si>
  <si>
    <t>Ostatní dodávky</t>
  </si>
  <si>
    <t>Systémové ukazatele jsou definovány v příloze č. 5 vyhlášky č. 540/2005 Sb. a zahrnují veškeré kategorie přerušení dle přílohy č. 4 této vyhlášky. Zdroj dat: výkazy ke kvalitě (PDS) a zprávy o kvalitě (PPS).</t>
  </si>
  <si>
    <t>Hodinová hodnota elektrického výkonu dodávaného do ES ČR připojenými výrobci elektřiny + saldo (uvádí se s a bez hodnoty výkonu čerpání přečerpávacích vodních elektráren).</t>
  </si>
  <si>
    <t>Tech. vl. spotřeba na výrobu elektřiny</t>
  </si>
  <si>
    <t>Tech. vl. spotřeba na výrobu tepla</t>
  </si>
  <si>
    <t>Maloodběr elektřiny obyvatelstvo (MOO)</t>
  </si>
  <si>
    <t>Maloodběr elektřiny podnikatelé (MOP)</t>
  </si>
  <si>
    <t>Velkoodběr elektřiny z vvn (VO z vvn)</t>
  </si>
  <si>
    <t>Velkoodběr elektřiny z vn (VO z vn)</t>
  </si>
  <si>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</si>
  <si>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</si>
  <si>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r>
      <t>Tech. vl. spotřeba na výrobu elektřiny (TVS</t>
    </r>
    <r>
      <rPr>
        <vertAlign val="subscript"/>
        <sz val="9"/>
        <rFont val="Calibri"/>
        <family val="2"/>
        <charset val="238"/>
        <scheme val="minor"/>
      </rPr>
      <t>e</t>
    </r>
    <r>
      <rPr>
        <sz val="9"/>
        <rFont val="Calibri"/>
        <family val="2"/>
        <charset val="238"/>
        <scheme val="minor"/>
      </rPr>
      <t>)</t>
    </r>
  </si>
  <si>
    <t xml:space="preserve">Technologická vlastní spotřeba elektřiny na výrobu elektřiny </t>
  </si>
  <si>
    <t>Technologická vlastní spotřeba elektřiny na výrobu tepla</t>
  </si>
  <si>
    <r>
      <rPr>
        <i/>
        <vertAlign val="superscript"/>
        <sz val="8"/>
        <rFont val="Calibri"/>
        <family val="2"/>
        <charset val="238"/>
        <scheme val="minor"/>
      </rPr>
      <t>*)</t>
    </r>
    <r>
      <rPr>
        <i/>
        <sz val="8"/>
        <rFont val="Calibri"/>
        <family val="2"/>
        <charset val="238"/>
        <scheme val="minor"/>
      </rPr>
      <t xml:space="preserve"> zahrnuty údaje PS, RDS a vybraných LDS (fyzické toky)</t>
    </r>
  </si>
  <si>
    <t>3.3  Vývoj bilance a výroby elektřiny [GWh]</t>
  </si>
  <si>
    <t>3.5  Vývoj výroby a spotřeby elektřiny [GWh]</t>
  </si>
  <si>
    <t>3.6  Vývoj spotřeby elektřiny podle kategorií spotřeb [GWh]</t>
  </si>
  <si>
    <t>Počet odběrných míst [-]</t>
  </si>
  <si>
    <t>Jaderné palivo</t>
  </si>
  <si>
    <t>biologicky rozložitelná část komunálního odpadu</t>
  </si>
  <si>
    <t>4.1  Výroba elektřiny brutto v krajích ČR podle technologie elektráren [MWh]</t>
  </si>
  <si>
    <t>4.2  Spotřeba elektřiny netto v krajích ČR podle kategorie spotřeb [MWh]</t>
  </si>
  <si>
    <t>4.3  Spotřeba elektřiny netto v krajích ČR podle sektorů národního hospodářství [MWh]</t>
  </si>
  <si>
    <t>4.5  Spotřeba elektřiny netto v jednotlivých soustavách RDS [MWh]</t>
  </si>
  <si>
    <t>Vývoj bilance a výroby elektřiny</t>
  </si>
  <si>
    <t>3.4</t>
  </si>
  <si>
    <t>3.5</t>
  </si>
  <si>
    <t>3.6</t>
  </si>
  <si>
    <t>Vývoj spotřeby elektřiny podle kategorií spotřeb</t>
  </si>
  <si>
    <t>Jaderné a parní elektrárny</t>
  </si>
  <si>
    <t>7</t>
  </si>
  <si>
    <t>8</t>
  </si>
  <si>
    <t>9</t>
  </si>
  <si>
    <t>10</t>
  </si>
  <si>
    <t>str. 36</t>
  </si>
  <si>
    <t>11</t>
  </si>
  <si>
    <t>Přeshraniční fyzické toky</t>
  </si>
  <si>
    <t>Vývoj exportu a importu elektřiny (fyzické toky)</t>
  </si>
  <si>
    <t>OM</t>
  </si>
  <si>
    <t>odběrné místo</t>
  </si>
  <si>
    <t xml:space="preserve">OZE </t>
  </si>
  <si>
    <t>obnovitelné zdroje energie</t>
  </si>
  <si>
    <t>Výroba z biomasy</t>
  </si>
  <si>
    <t>malé vodní elektrárny (do 10 MW instalovaného výkonu)</t>
  </si>
  <si>
    <t>nízké napětí do 1 kV (podle ČSN 330010)</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</si>
  <si>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</si>
  <si>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5.  Jaderné a parní elektrárny</t>
  </si>
  <si>
    <t>Obecné informace a komentář</t>
  </si>
  <si>
    <t>Bilance, výroba a spotřeba elektřiny</t>
  </si>
  <si>
    <t>Výroba a spotřeba elektřiny v krajích ČR a RDS</t>
  </si>
  <si>
    <t>5</t>
  </si>
  <si>
    <t>Instalovaný výkon</t>
  </si>
  <si>
    <t>Přeshraniční toky</t>
  </si>
  <si>
    <t>Maxima a minima zatížení</t>
  </si>
  <si>
    <t>Doplňující grafy a mapa</t>
  </si>
  <si>
    <t>3.4  Podíl paliv a technologií na výrobě elektřiny brutto [GWh]</t>
  </si>
  <si>
    <t>14</t>
  </si>
  <si>
    <t>16.1</t>
  </si>
  <si>
    <t>16.2</t>
  </si>
  <si>
    <t>21</t>
  </si>
  <si>
    <t>Podíl paliv a technologií na výrobě elektřiny brutto</t>
  </si>
  <si>
    <t>Podíl paliv a technologií na výrobě elektřiny brutto v krajích ČR</t>
  </si>
  <si>
    <t>4.4  Podíl paliv a technologií na výrobě elektřiny brutto v krajích ČR [GWh]</t>
  </si>
  <si>
    <t>Výroba elektřiny podle technologií a paliv</t>
  </si>
  <si>
    <t>Vodní a přečerpávací vodní elektrárny</t>
  </si>
  <si>
    <t>Fotovoltaické elektrárny</t>
  </si>
  <si>
    <t>Kombinovaná výroba elektřiny a tepla</t>
  </si>
  <si>
    <t>Vývoj výroby elektřiny brutto z obnovitelných zdrojů energie</t>
  </si>
  <si>
    <t>Přečerpávací vodní elektrárny (PVE)</t>
  </si>
  <si>
    <t>Kombinovaná výroba elektřiny a tepla (KVET)</t>
  </si>
  <si>
    <t>6.  Paroplynové elektrárny</t>
  </si>
  <si>
    <t>JHM</t>
  </si>
  <si>
    <t>KVK</t>
  </si>
  <si>
    <t>LBK</t>
  </si>
  <si>
    <t>PHA</t>
  </si>
  <si>
    <t>STČ</t>
  </si>
  <si>
    <t>JHČ</t>
  </si>
  <si>
    <t>PLK</t>
  </si>
  <si>
    <t>ULK</t>
  </si>
  <si>
    <t>MSK</t>
  </si>
  <si>
    <t>ZLK</t>
  </si>
  <si>
    <t>OLK</t>
  </si>
  <si>
    <t>VYS</t>
  </si>
  <si>
    <t>PAK</t>
  </si>
  <si>
    <t>HKK</t>
  </si>
  <si>
    <t>Moravskoslezský (MSK)</t>
  </si>
  <si>
    <t>Jihočeský (JHČ)</t>
  </si>
  <si>
    <t>Jihomoravský (JHM)</t>
  </si>
  <si>
    <t>Karlovarský (KVK)</t>
  </si>
  <si>
    <t>Liberecký (LBK)</t>
  </si>
  <si>
    <t>Olomoucký (OLK)</t>
  </si>
  <si>
    <t>Pardubický (PAK)</t>
  </si>
  <si>
    <t>Plzeňský (PLK)</t>
  </si>
  <si>
    <t>Praha (PHA)</t>
  </si>
  <si>
    <t>Středočeský (STČ)</t>
  </si>
  <si>
    <t>Ústecký (ULK)</t>
  </si>
  <si>
    <t>Vysočina (VYS)</t>
  </si>
  <si>
    <t>Zlínský (ZLK)</t>
  </si>
  <si>
    <t>Všechna paliva (údaje před rokem 2014 pouze v souhrnné podobě)</t>
  </si>
  <si>
    <t>Všechny kategorie (údaje před rokem 2014 pouze v souhrnné podobě)</t>
  </si>
  <si>
    <t>7.  Plynové a spalovací elektrárny</t>
  </si>
  <si>
    <t>8. Vodní a přečerpávací vodní elektrárny</t>
  </si>
  <si>
    <t>9. Větrné elektrárny</t>
  </si>
  <si>
    <t>10. Fotovoltaické elektrárny</t>
  </si>
  <si>
    <t>11. Kombinovaná výroba elektřiny a tepla</t>
  </si>
  <si>
    <t>12.  Výroba z biomasy</t>
  </si>
  <si>
    <t>13. Výroba z bioplynu</t>
  </si>
  <si>
    <t>14.  Vývoj výroby elektřiny brutto z obnovitelných zdrojů energie (OZE)</t>
  </si>
  <si>
    <t>16.1  Přeshraniční fyzické toky [GWh]</t>
  </si>
  <si>
    <t>16.2  Vývoj exportu a importu elektřiny (fyzické toky) [TWh]</t>
  </si>
  <si>
    <t>17.3  Měsíční maxima a minima zatížení ES ČR (brutto bez čerpání PVE)</t>
  </si>
  <si>
    <t>17.4  Průběh spotřeby brutto bez čerpání PVE ve dni ročního maxima a minima [MW]</t>
  </si>
  <si>
    <t>18. Bilance fyzikálních toků PS a RDS</t>
  </si>
  <si>
    <t>Plynové a spalovací elektrárny</t>
  </si>
  <si>
    <t>Paroplynové elektrárny</t>
  </si>
  <si>
    <t>15</t>
  </si>
  <si>
    <t>17.1</t>
  </si>
  <si>
    <t>17.2</t>
  </si>
  <si>
    <t>17.3</t>
  </si>
  <si>
    <t>17.4</t>
  </si>
  <si>
    <t>22</t>
  </si>
  <si>
    <t>str. 37</t>
  </si>
  <si>
    <t>2017</t>
  </si>
  <si>
    <t>15. Vývoj instalovaného výkonu v ES ČR a rozdělení do jednotlivých krajů v ČR k 31. 12. 2017 [MW]</t>
  </si>
  <si>
    <t>Ukazatele nepřetržitosti přenosu v roce 2017</t>
  </si>
  <si>
    <t>Ukazatele nepřetržitosti distribuce v roce 2017</t>
  </si>
  <si>
    <t>zdroj dat: předchozí roční zprávy, výkaz ERÚ-E4</t>
  </si>
  <si>
    <t>ČEZ Distribuce, a. s.</t>
  </si>
  <si>
    <t>Počet transformátorů [-]</t>
  </si>
  <si>
    <t>Transformační výkon [MVA]</t>
  </si>
  <si>
    <t>400/220</t>
  </si>
  <si>
    <t>400/110</t>
  </si>
  <si>
    <t>220/110</t>
  </si>
  <si>
    <t>110/vn</t>
  </si>
  <si>
    <t>vn/vn</t>
  </si>
  <si>
    <t>vn/nn</t>
  </si>
  <si>
    <t>Královéhradecký (HKK)</t>
  </si>
  <si>
    <t>zdroj dat: výkaz ERÚ-E1, OTE, a.s.</t>
  </si>
  <si>
    <t>zdroj dat: výkaz ERÚ-E1, ERÚ-E2, ERÚ-E3, OTE, a.s.</t>
  </si>
  <si>
    <t>zdroj dat: předchozí roční zprávy, výkaz ERÚ-E1, ERÚ-E2, ERÚ-E3, OTE, a.s.</t>
  </si>
  <si>
    <t>zdroj dat: předchozí roční zprávy, výkaz ERÚ-E1, OTE, a.s.</t>
  </si>
  <si>
    <t>zdroj dat: předchozí roční zprávy, výkaz ERÚ-E2</t>
  </si>
  <si>
    <t>zdroj dat: výkaz ERÚ-E2</t>
  </si>
  <si>
    <t>zdroj dat: výkaz ERÚ-E1, ERÚ-E2</t>
  </si>
  <si>
    <t>zdroj dat: výkaz ERÚ-E1</t>
  </si>
  <si>
    <t>zdroj dat: výkaz ERÚ-E1 (nad 10 MW), OTE, a.s.(do 10 MW)</t>
  </si>
  <si>
    <t>zdroj dat: předchozí roční zprávy, výkaz ERÚ-E1, OTE, a.s. (od roku 2013)</t>
  </si>
  <si>
    <t>zdroj dat: výkaz ERÚ-E2, ERÚ-E3, údaje vybraných LDS</t>
  </si>
  <si>
    <t>zdroj dat: předchozí roční zprávy, výkaz ERÚ-E2, ERÚ-E3, údaje vybraných LDS</t>
  </si>
  <si>
    <t>zdroj dat: výkaz ERÚ-E3</t>
  </si>
  <si>
    <t>zdroj dat: předchozí roční zprávy, výkaz ERÚ-E3</t>
  </si>
  <si>
    <t>zdroj dat: výkaz ERÚ-E4</t>
  </si>
  <si>
    <t>Celkový instalovaný elektrický výkon [MWe]</t>
  </si>
  <si>
    <t>Celkový instalovaný tepelný výkon [MWt]</t>
  </si>
  <si>
    <t>[TJ]</t>
  </si>
  <si>
    <t>Průměrná doba trvání jednoho přerušení přenosu elektřiny v roce [min]</t>
  </si>
  <si>
    <t>Kategorie odběratelů</t>
  </si>
  <si>
    <t>Počet odběrných míst podle kategorie odběratelů [-]</t>
  </si>
  <si>
    <t>Počet odběrných míst podle napěťových hladin [-]</t>
  </si>
  <si>
    <t>str. 40</t>
  </si>
  <si>
    <t>Dodávka užitečného tepla</t>
  </si>
  <si>
    <t>Bilance, technické údaje a kvalita dodávek v PS a RDS</t>
  </si>
  <si>
    <t>23</t>
  </si>
  <si>
    <t>24</t>
  </si>
  <si>
    <t>Vývoj vybraných technickcýh údajů o PS a RDS</t>
  </si>
  <si>
    <t>str. 34</t>
  </si>
  <si>
    <t>str. 35</t>
  </si>
  <si>
    <t>Odběrná místa a transformátory v PS a RDS</t>
  </si>
  <si>
    <t>23. Doplňující grafy</t>
  </si>
  <si>
    <t>22. Dosažená úroveň kvality dodávek elektřiny</t>
  </si>
  <si>
    <t>21. Vývoj vybraných technických údajů o PS a RDS</t>
  </si>
  <si>
    <t>19. Délky tras a vedení PS a RDS</t>
  </si>
  <si>
    <t>20. Odběrná místa a transformátory v PS a RDS</t>
  </si>
  <si>
    <t>Délky tras a vedení PS a RDS</t>
  </si>
  <si>
    <t>Energetický regulační úřad (ERÚ) vydává v souladu s § 17 odst. 7 písm. m) zákona č. 458/2000 Sb., v platném znění, (energetický zákon), roční zprávu o provozu soustav v energetických odvětvích za rok 2017. Veškerá data vycházejí z podkladů od licencovaných subjektů.
Zpráva navazuje na roční zprávy vydané v předchozích letech a přináší informace o základních ukazatelích elektroenergetiky za rok 2017 včetně jejich vývoje za posledních deset let. Jednotlivé kapitoly obsahují statistická data o bilancích elektřiny za leden až prosinec roku 2017,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Zpráva také podrobněji prezentuje spotřebu jednotlivých paliv nejen podle technologie elektrárny, ale také regionálně. Detailnější informace lze nalézt ve čtvrtletních zprávách o provozu ES ČR, které jsou zveřejněny na internetových stránkách ERÚ. Roční zpráva za rok 2017 vychází z dat zprávy za IV. čtvrtletí 2017 a obsahuje některé zpřesněné údaje.
Celková výroba elektřiny brutto v roce 2017 po čtyřech letech přestala klesat a dosáhla hodnoty 87 TWh, což představuje meziroční nárůst o 3,7 TWh (+ 4,5 %) proti roku 2016. Tuzemská brutto spotřeba elektřiny nadále roste a v roce 2017 dosáhla nejvyšší hodnoty za dobu jejího sledování, a to 73,8 TWh (+ 1,9 %). Největší meziroční změnu výroby elektřiny brutto u palivových elektráren zaznamenaly jaderné elektrárny, které vyrobily meziročně o 4,2 TWh více (+ 17,6 %). Výroba elektřiny brutto v paroplynových elektrárnách naopak klesla o 0,3 TWh (- 8,1 %).  U výroby z obnovitelných zdrojů byl největší nárůst u větrných elektráren o téměř 19 %, zatímco jejich instalovaný výkon vzrostl o 9,3 %. Zatímco výroba elektřiny velkých vodních elektráren s instalovaným výkonem elektrárny nad 10 MW včetně meziročně klesla o téměř 15 %, u malých vodních elektráren s instalovaným výkonem menším než 10 MW zůstala téměř na stejné úrovni. Instalovaný výkon velkých vodních elektráren zůstal téměř beze změny, u malých vodních elektráren vzrostl o méně než 1 %. Výroba elektřiny přečerpávacích vodních elektráren klesla meziročně o 31 GWh (-2,6 %). V roce 2017 stejně jako v předchozím roce rostla výroba z biologicky rozložitelného komunálního odpadu, a to o 15,7 GWh (+ 15,9 %). Výroba elektřiny ze slunečních zdrojů meziročně stoupla o 62 GWh (+ 2,9 %), instalovaný výkon byl meziročně téměř beze změny.
Výroba elektřiny brutto z obnovitelných zdrojů stoupla meziročně o 223 GWh na celkových 9 618 GWh (+ 2,4 %). Zároveň se setrvale zvyšuje objem tuzemské brutto spotřeby a podíl výroby elektřiny brutto z obnovitelných zdrojů na celkové spotřebě se drží na hodnotě 13 %.
Zatímco výroba elektřiny z hnědého uhlí vzrostla o 2,1 %, výroba z černého uhlí meziročně klesla o 1 267 GWh (- 22,1 %). Výroba elektřiny ze zemního plynu klesla oproti roku 2016 pouze o 34 GWh (- 1 %).
Spotřeba elektřiny nadále rostla (+ 2,3 %). U domácností vzrostla meziročně o více než 392 GWh (+ 2,6 %). Oproti ostatním krajům byl významně vyšší nárůst spotřeby domácností v Praze, a to téměř o 82 GWh (+ 5,7 %). Celkově byl meziročně nejvyšší nárůst spotřeby v Ústeckém kraji, oproti tomu byl pokles netto spotřeby v jediném kraji, a to v Karlovarském (- 0,8 %).
Stejně jako v předchozích letech bylo i v roce 2017 trvale záporné saldo importu a exportu elektřiny (přeshraniční fyzické toky), které za celý rok činilo 13 TWh. To představuje meziroční nárůst o 2 063 GWh (+ 18,8 %). Po propadu exportu v roce 2016 se jeho hodnota za rok 2017 přiblížila úrovni v předchozích letech. 
Ročního maxima zatížení v soustavě bylo dosaženo dne 24. ledna 2017 ve 12 hodin (11 768 MW) a ročního minima dne 30. července 2017 v 5 hodin (4 885 MW). Zpráva vyhodnocuje i hodinové průběhy zatížení a spotřeby včetně struktury zdrojů pokrývajících maximální a minimální zatížení. Dále jsou uvedeny průběhy spotřeb ve dnech maxima a minima v minulých letech.
Roční zpráva dále prezentuje vybrané technické údaje o přenosové soustavě a regionálních distribučních soustavách včetně ukazatelů kvality dodávek SAIFI, SAIDI a CAIDI. Z jejich vyhodnocení vyplývá, že oproti roku 2016, kdy bylo dosaženo historicky nejnižších hodnot ukazatelů nepřetržitosti, byl rok 2017 zcela opačný. V roce 2017 bylo dosaženo nejvyšších hodnot ukazatele nepřetržitosti SAIDI od začátku sledování. Ukazatel SAIFI rovněž zaznamenal výrazný nárůst oproti roku 2016. Na nárůstu obou ukazatelů měl hlavní vliv orkán Herwart, který na přelomu října a listopadu způsobil zvýšenou kumulaci poruch. Na závěr je přiložen Sankeyův diagram znázorňující bilanci elektřiny za rok 2017 a aktuální mapa elektrizační soustavy ČR.
Údaje pro roční zprávu jsou získávány přímo od výrobců elektřiny, provozovatelů distribučních soustav a přenosové soustavy, o obnovitelných zdrojích s podporou od OTE, a.s. Zdroje dat jsou uvedeny u jednotlivých tabulek ve zprávě.
Případné dotazy či připomínky zasílejte na emailovou adresu elektro.statistika@eru.cz.</t>
  </si>
  <si>
    <r>
      <t xml:space="preserve">Vodní elektrárny (VE) </t>
    </r>
    <r>
      <rPr>
        <b/>
        <vertAlign val="superscript"/>
        <sz val="9"/>
        <rFont val="Calibri"/>
        <family val="2"/>
        <charset val="238"/>
        <scheme val="minor"/>
      </rPr>
      <t>*)</t>
    </r>
  </si>
  <si>
    <r>
      <t xml:space="preserve">Větrné elektrárny (VTE) </t>
    </r>
    <r>
      <rPr>
        <b/>
        <vertAlign val="superscript"/>
        <sz val="9"/>
        <rFont val="Calibri"/>
        <family val="2"/>
        <charset val="238"/>
        <scheme val="minor"/>
      </rPr>
      <t>*)</t>
    </r>
  </si>
  <si>
    <r>
      <t xml:space="preserve">Fotovoltaické elektrárny (FVE)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</si>
  <si>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členěno do kategorií dle instalovaného výkonu provozovny</t>
    </r>
  </si>
  <si>
    <r>
      <rPr>
        <i/>
        <vertAlign val="superscript"/>
        <sz val="8"/>
        <rFont val="Calibri"/>
        <family val="2"/>
        <charset val="238"/>
        <scheme val="minor"/>
      </rPr>
      <t>*)</t>
    </r>
    <r>
      <rPr>
        <i/>
        <sz val="8"/>
        <rFont val="Calibri"/>
        <family val="2"/>
        <charset val="238"/>
        <scheme val="minor"/>
      </rPr>
      <t xml:space="preserve"> fyzické toky</t>
    </r>
  </si>
  <si>
    <r>
      <t xml:space="preserve">Podíl OZE [%]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</si>
  <si>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prostý podíl výroby brutto z OZE a celkové tuzemské brutto spotřeby</t>
    </r>
  </si>
  <si>
    <r>
      <t xml:space="preserve">Hodina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</si>
  <si>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údaje jsou v SEČ</t>
    </r>
  </si>
  <si>
    <r>
      <rPr>
        <i/>
        <vertAlign val="superscript"/>
        <sz val="8"/>
        <rFont val="Calibri"/>
        <family val="2"/>
        <charset val="238"/>
        <scheme val="minor"/>
      </rPr>
      <t>*)</t>
    </r>
    <r>
      <rPr>
        <i/>
        <sz val="8"/>
        <rFont val="Calibri"/>
        <family val="2"/>
        <charset val="238"/>
        <scheme val="minor"/>
      </rPr>
      <t xml:space="preserve"> údaje jsou v SELČ</t>
    </r>
  </si>
  <si>
    <r>
      <t xml:space="preserve">Hodina </t>
    </r>
    <r>
      <rPr>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</si>
  <si>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údaje jsou v SEČ, od 26. 3. do 29. 10. v SELČ</t>
    </r>
  </si>
  <si>
    <t>Fotovoltaické</t>
  </si>
  <si>
    <t>Vodní</t>
  </si>
  <si>
    <t>Přečerpávací</t>
  </si>
  <si>
    <t>Větrné</t>
  </si>
  <si>
    <t>Ostatní pevná paliva (mimo BRKO)</t>
  </si>
  <si>
    <t>24. 1.</t>
  </si>
  <si>
    <t>1. 2.</t>
  </si>
  <si>
    <t>10. 3.</t>
  </si>
  <si>
    <t>20. 4.</t>
  </si>
  <si>
    <t>2. 5.</t>
  </si>
  <si>
    <t>28. 6.</t>
  </si>
  <si>
    <t>20. 7.</t>
  </si>
  <si>
    <t>31. 8.</t>
  </si>
  <si>
    <t>27. 9.</t>
  </si>
  <si>
    <t>30. 10.</t>
  </si>
  <si>
    <t>30. 11.</t>
  </si>
  <si>
    <t>4. 12.</t>
  </si>
  <si>
    <t>12:00</t>
  </si>
  <si>
    <t>17:00</t>
  </si>
  <si>
    <t>9:00</t>
  </si>
  <si>
    <t>16:00</t>
  </si>
  <si>
    <t>1. 1.</t>
  </si>
  <si>
    <t>26. 2.</t>
  </si>
  <si>
    <t>5. 3.</t>
  </si>
  <si>
    <t>16. 4.</t>
  </si>
  <si>
    <t>28. 5.</t>
  </si>
  <si>
    <t>4. 6.</t>
  </si>
  <si>
    <t>30. 7.</t>
  </si>
  <si>
    <t>13. 8.</t>
  </si>
  <si>
    <t>3. 9.</t>
  </si>
  <si>
    <t>8. 10.</t>
  </si>
  <si>
    <t>5. 11.</t>
  </si>
  <si>
    <t>25. 12.</t>
  </si>
  <si>
    <t>5:00</t>
  </si>
  <si>
    <t>3:00</t>
  </si>
  <si>
    <t>2:00</t>
  </si>
  <si>
    <t>1:00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</si>
</sst>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0.00\ ;\(\$#,##0.00\)"/>
    <numFmt numFmtId="167" formatCode="h:mm;@"/>
    <numFmt numFmtId="168" formatCode="#,##0.0&quot; GWh&quot;"/>
    <numFmt numFmtId="169" formatCode="0.0"/>
    <numFmt numFmtId="170" formatCode="yyyy"/>
    <numFmt numFmtId="171" formatCode="d/\ m/"/>
    <numFmt numFmtId="172" formatCode="#,##0.000"/>
  </numFmts>
  <fonts count="8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1"/>
      <color indexed="8"/>
      <name val="Calibri"/>
      <family val="2"/>
      <charset val="238"/>
    </font>
    <font>
      <sz val="11"/>
      <color indexed="9"/>
      <name val="Calibri"/>
      <family val="2"/>
      <charset val="238"/>
    </font>
    <font>
      <sz val="12"/>
      <name val="System"/>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4"/>
      <name val="Arial CE"/>
      <charset val="238"/>
    </font>
    <font>
      <b/>
      <sz val="18"/>
      <name val="System"/>
      <family val="2"/>
      <charset val="238"/>
    </font>
    <font>
      <b/>
      <sz val="12"/>
      <name val="System"/>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2"/>
      <name val="System"/>
      <family val="2"/>
      <charset val="238"/>
    </font>
    <font>
      <b/>
      <sz val="18"/>
      <name val="System"/>
      <family val="2"/>
      <charset val="238"/>
    </font>
    <font>
      <b/>
      <sz val="12"/>
      <name val="System"/>
      <family val="2"/>
      <charset val="238"/>
    </font>
    <font>
      <sz val="8"/>
      <name val="Arial"/>
      <family val="2"/>
      <charset val="238"/>
    </font>
    <font>
      <sz val="9"/>
      <name val="Arial"/>
      <family val="2"/>
      <charset val="238"/>
    </font>
    <font>
      <sz val="11"/>
      <color theme="1"/>
      <name val="Calibri"/>
      <family val="2"/>
      <charset val="238"/>
      <scheme val="minor"/>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b/>
      <sz val="9"/>
      <color rgb="FF0070C0"/>
      <name val="Calibri"/>
      <family val="2"/>
      <charset val="238"/>
      <scheme val="minor"/>
    </font>
    <font>
      <vertAlign val="subscript"/>
      <sz val="9"/>
      <name val="Calibri"/>
      <family val="2"/>
      <charset val="238"/>
      <scheme val="minor"/>
    </font>
    <font>
      <b/>
      <sz val="10"/>
      <name val="Calibri"/>
      <family val="2"/>
      <charset val="238"/>
    </font>
    <font>
      <b/>
      <sz val="10"/>
      <color rgb="FFFFFFFF"/>
      <name val="Calibri"/>
      <family val="2"/>
      <charset val="238"/>
    </font>
    <font>
      <b/>
      <sz val="9"/>
      <name val="Calibri"/>
      <family val="2"/>
      <charset val="238"/>
    </font>
    <font>
      <sz val="9"/>
      <name val="Calibri"/>
      <family val="2"/>
      <charset val="238"/>
    </font>
    <font>
      <i/>
      <sz val="9"/>
      <name val="Calibri"/>
      <family val="2"/>
      <charset val="238"/>
    </font>
    <font>
      <sz val="10"/>
      <name val="Calibri"/>
      <family val="2"/>
      <charset val="238"/>
    </font>
    <font>
      <i/>
      <sz val="8"/>
      <name val="Calibri"/>
      <family val="2"/>
      <charset val="238"/>
    </font>
    <font>
      <sz val="9"/>
      <color theme="3" tint="0.39997558519241921"/>
      <name val="Calibri"/>
      <family val="2"/>
      <charset val="238"/>
      <scheme val="minor"/>
    </font>
    <font>
      <sz val="9"/>
      <color rgb="FFFF0000"/>
      <name val="Calibri"/>
      <family val="2"/>
      <charset val="238"/>
      <scheme val="minor"/>
    </font>
    <font>
      <sz val="14"/>
      <color theme="0"/>
      <name val="Calibri"/>
      <family val="2"/>
      <charset val="238"/>
      <scheme val="minor"/>
    </font>
    <font>
      <vertAlign val="superscript"/>
      <sz val="9"/>
      <name val="Calibri"/>
      <family val="2"/>
      <charset val="238"/>
      <scheme val="minor"/>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s>
  <borders count="31">
    <border>
      <left/>
      <right/>
      <top/>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right style="thick">
        <color theme="0"/>
      </right>
      <top style="thin">
        <color theme="0" tint="-0.24994659260841701"/>
      </top>
      <bottom/>
      <diagonal/>
    </border>
    <border>
      <left style="thick">
        <color theme="0"/>
      </left>
      <right/>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ck">
        <color theme="0"/>
      </left>
      <right style="thick">
        <color theme="0"/>
      </right>
      <top style="thin">
        <color theme="0" tint="-0.24994659260841701"/>
      </top>
      <bottom/>
      <diagonal/>
    </border>
    <border>
      <left style="thick">
        <color theme="0"/>
      </left>
      <right/>
      <top style="thin">
        <color theme="0" tint="-0.24994659260841701"/>
      </top>
      <bottom/>
      <diagonal/>
    </border>
    <border>
      <left/>
      <right style="thick">
        <color theme="0"/>
      </right>
      <top style="thin">
        <color theme="0" tint="-0.24994659260841701"/>
      </top>
      <bottom style="medium">
        <color theme="2" tint="-0.499984740745262"/>
      </bottom>
      <diagonal/>
    </border>
    <border>
      <left/>
      <right/>
      <top style="medium">
        <color theme="2" tint="-0.499984740745262"/>
      </top>
      <bottom style="medium">
        <color theme="2" tint="-0.499984740745262"/>
      </bottom>
      <diagonal/>
    </border>
  </borders>
  <cellStyleXfs count="13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0" borderId="1" applyNumberFormat="0" applyFill="0" applyAlignment="0" applyProtection="0"/>
    <xf numFmtId="0" fontId="27" fillId="0" borderId="1" applyNumberFormat="0" applyFill="0" applyAlignment="0" applyProtection="0"/>
    <xf numFmtId="4" fontId="27" fillId="0" borderId="0" applyFill="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xf numFmtId="0" fontId="11" fillId="11" borderId="0" applyNumberFormat="0" applyBorder="0" applyAlignment="0" applyProtection="0"/>
    <xf numFmtId="0" fontId="12" fillId="12" borderId="2" applyNumberFormat="0" applyAlignment="0" applyProtection="0"/>
    <xf numFmtId="166" fontId="27" fillId="0" borderId="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xf numFmtId="0" fontId="17" fillId="0" borderId="0" applyNumberFormat="0" applyFill="0" applyBorder="0" applyAlignment="0" applyProtection="0"/>
    <xf numFmtId="0" fontId="28" fillId="0" borderId="0" applyNumberFormat="0" applyFill="0" applyBorder="0" applyAlignment="0" applyProtection="0"/>
    <xf numFmtId="0" fontId="18" fillId="0" borderId="0" applyNumberFormat="0" applyFill="0" applyBorder="0" applyAlignment="0" applyProtection="0"/>
    <xf numFmtId="0" fontId="29" fillId="0" borderId="0" applyNumberFormat="0" applyFill="0" applyBorder="0" applyAlignment="0" applyProtection="0"/>
    <xf numFmtId="0" fontId="19" fillId="0" borderId="0" applyNumberFormat="0" applyFill="0" applyBorder="0" applyAlignment="0" applyProtection="0"/>
    <xf numFmtId="0" fontId="20" fillId="7" borderId="0" applyNumberFormat="0" applyBorder="0" applyAlignment="0" applyProtection="0"/>
    <xf numFmtId="0" fontId="6" fillId="0" borderId="0"/>
    <xf numFmtId="0" fontId="32" fillId="0" borderId="0"/>
    <xf numFmtId="0" fontId="7" fillId="0" borderId="0"/>
    <xf numFmtId="0" fontId="7" fillId="0" borderId="0"/>
    <xf numFmtId="2" fontId="10" fillId="0" borderId="0" applyFill="0" applyBorder="0" applyAlignment="0" applyProtection="0"/>
    <xf numFmtId="2" fontId="27" fillId="0" borderId="0" applyFill="0" applyBorder="0" applyAlignment="0" applyProtection="0"/>
    <xf numFmtId="0" fontId="7" fillId="4" borderId="6" applyNumberFormat="0" applyFont="0" applyAlignment="0" applyProtection="0"/>
    <xf numFmtId="10" fontId="27" fillId="0" borderId="0" applyFill="0" applyBorder="0" applyAlignment="0" applyProtection="0"/>
    <xf numFmtId="0" fontId="21" fillId="0" borderId="7" applyNumberFormat="0" applyFill="0" applyAlignment="0" applyProtection="0"/>
    <xf numFmtId="0" fontId="22" fillId="6" borderId="0" applyNumberFormat="0" applyBorder="0" applyAlignment="0" applyProtection="0"/>
    <xf numFmtId="0" fontId="21" fillId="0" borderId="0" applyNumberFormat="0" applyFill="0" applyBorder="0" applyAlignment="0" applyProtection="0"/>
    <xf numFmtId="0" fontId="23" fillId="7" borderId="8" applyNumberFormat="0" applyAlignment="0" applyProtection="0"/>
    <xf numFmtId="0" fontId="24" fillId="13" borderId="8" applyNumberFormat="0" applyAlignment="0" applyProtection="0"/>
    <xf numFmtId="0" fontId="25" fillId="13" borderId="9" applyNumberFormat="0" applyAlignment="0" applyProtection="0"/>
    <xf numFmtId="0" fontId="26" fillId="0" borderId="0" applyNumberFormat="0" applyFill="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9" fontId="34" fillId="0" borderId="0" applyFont="0" applyFill="0" applyBorder="0" applyAlignment="0" applyProtection="0"/>
    <xf numFmtId="0" fontId="6" fillId="0" borderId="0"/>
    <xf numFmtId="0" fontId="10" fillId="0" borderId="1" applyNumberFormat="0" applyFill="0" applyAlignment="0" applyProtection="0"/>
    <xf numFmtId="0" fontId="10" fillId="0" borderId="1" applyNumberFormat="0" applyFill="0" applyAlignment="0" applyProtection="0"/>
    <xf numFmtId="4" fontId="10" fillId="0" borderId="0" applyFill="0" applyBorder="0" applyAlignment="0" applyProtection="0"/>
    <xf numFmtId="4" fontId="10" fillId="0" borderId="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6" fontId="10" fillId="0" borderId="0" applyFill="0" applyBorder="0" applyAlignment="0" applyProtection="0"/>
    <xf numFmtId="166" fontId="10" fillId="0" borderId="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5"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 fontId="10" fillId="0" borderId="0" applyFill="0" applyBorder="0" applyAlignment="0" applyProtection="0"/>
    <xf numFmtId="2"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0" fontId="4" fillId="0" borderId="0"/>
    <xf numFmtId="0" fontId="6" fillId="0" borderId="0"/>
    <xf numFmtId="0" fontId="3" fillId="0" borderId="0"/>
    <xf numFmtId="0" fontId="2" fillId="0" borderId="0"/>
    <xf numFmtId="0" fontId="6" fillId="0" borderId="0"/>
    <xf numFmtId="0" fontId="1"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0" borderId="1" applyNumberFormat="0" applyFill="0" applyAlignment="0" applyProtection="0"/>
    <xf numFmtId="0" fontId="11" fillId="11" borderId="0" applyNumberFormat="0" applyBorder="0" applyAlignment="0" applyProtection="0"/>
    <xf numFmtId="0" fontId="12" fillId="12" borderId="2"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20" fillId="7" borderId="0" applyNumberFormat="0" applyBorder="0" applyAlignment="0" applyProtection="0"/>
    <xf numFmtId="0" fontId="1" fillId="0" borderId="0"/>
    <xf numFmtId="0" fontId="7" fillId="4" borderId="6" applyNumberFormat="0" applyFont="0" applyAlignment="0" applyProtection="0"/>
    <xf numFmtId="0" fontId="21" fillId="0" borderId="7" applyNumberFormat="0" applyFill="0" applyAlignment="0" applyProtection="0"/>
    <xf numFmtId="0" fontId="22" fillId="6" borderId="0" applyNumberFormat="0" applyBorder="0" applyAlignment="0" applyProtection="0"/>
    <xf numFmtId="0" fontId="21" fillId="0" borderId="0" applyNumberFormat="0" applyFill="0" applyBorder="0" applyAlignment="0" applyProtection="0"/>
    <xf numFmtId="0" fontId="23" fillId="7" borderId="8" applyNumberFormat="0" applyAlignment="0" applyProtection="0"/>
    <xf numFmtId="0" fontId="24" fillId="13" borderId="8" applyNumberFormat="0" applyAlignment="0" applyProtection="0"/>
    <xf numFmtId="0" fontId="25" fillId="13" borderId="9" applyNumberFormat="0" applyAlignment="0" applyProtection="0"/>
    <xf numFmtId="0" fontId="26" fillId="0" borderId="0" applyNumberFormat="0" applyFill="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6" fillId="0" borderId="0"/>
  </cellStyleXfs>
  <cellXfs count="585">
    <xf numFmtId="0" fontId="0" fillId="0" borderId="0" xfId="0"/>
    <xf numFmtId="0" fontId="31" fillId="0" borderId="0" xfId="0" applyFont="1"/>
    <xf numFmtId="0" fontId="33" fillId="0" borderId="0" xfId="0" applyFont="1" applyFill="1" applyBorder="1" applyAlignment="1">
      <alignment horizontal="right" vertical="center"/>
    </xf>
    <xf numFmtId="0" fontId="33" fillId="0" borderId="0" xfId="0" applyFont="1"/>
    <xf numFmtId="164" fontId="35" fillId="18" borderId="10" xfId="41" applyNumberFormat="1" applyFont="1" applyFill="1" applyBorder="1" applyAlignment="1">
      <alignment horizontal="right"/>
    </xf>
    <xf numFmtId="164" fontId="35" fillId="18" borderId="13" xfId="41" applyNumberFormat="1" applyFont="1" applyFill="1" applyBorder="1" applyAlignment="1">
      <alignment horizontal="right"/>
    </xf>
    <xf numFmtId="164" fontId="35" fillId="18" borderId="10" xfId="41" applyNumberFormat="1" applyFont="1" applyFill="1" applyBorder="1"/>
    <xf numFmtId="164" fontId="35" fillId="18" borderId="13" xfId="41" applyNumberFormat="1" applyFont="1" applyFill="1" applyBorder="1"/>
    <xf numFmtId="0" fontId="40" fillId="18" borderId="0" xfId="0" applyFont="1" applyFill="1" applyBorder="1" applyAlignment="1">
      <alignment horizontal="right" vertical="top"/>
    </xf>
    <xf numFmtId="0" fontId="35" fillId="0" borderId="0" xfId="0" applyFont="1"/>
    <xf numFmtId="164" fontId="35" fillId="0" borderId="0" xfId="0" applyNumberFormat="1" applyFont="1" applyFill="1" applyBorder="1"/>
    <xf numFmtId="164" fontId="37" fillId="0" borderId="0" xfId="0" applyNumberFormat="1" applyFont="1" applyFill="1" applyBorder="1"/>
    <xf numFmtId="0" fontId="35" fillId="0" borderId="0" xfId="0" applyFont="1" applyFill="1" applyBorder="1"/>
    <xf numFmtId="0" fontId="37" fillId="0" borderId="0" xfId="0" applyFont="1" applyFill="1" applyBorder="1" applyAlignment="1"/>
    <xf numFmtId="164" fontId="35" fillId="18" borderId="15" xfId="41" applyNumberFormat="1" applyFont="1" applyFill="1" applyBorder="1"/>
    <xf numFmtId="0" fontId="40" fillId="0" borderId="0" xfId="0" applyFont="1" applyAlignment="1">
      <alignment horizontal="right" vertical="top"/>
    </xf>
    <xf numFmtId="0" fontId="33" fillId="0" borderId="0" xfId="0" applyFont="1" applyFill="1" applyBorder="1"/>
    <xf numFmtId="49" fontId="37" fillId="0" borderId="0" xfId="0" applyNumberFormat="1" applyFont="1" applyFill="1" applyBorder="1" applyAlignment="1">
      <alignment horizontal="right"/>
    </xf>
    <xf numFmtId="0" fontId="40" fillId="0" borderId="0" xfId="0" applyFont="1" applyFill="1" applyBorder="1" applyAlignment="1">
      <alignment horizontal="right" vertical="top"/>
    </xf>
    <xf numFmtId="0" fontId="36" fillId="0" borderId="0" xfId="0" applyFont="1" applyFill="1" applyBorder="1"/>
    <xf numFmtId="0" fontId="41" fillId="0" borderId="0" xfId="0" applyFont="1" applyFill="1" applyBorder="1" applyAlignment="1">
      <alignment horizontal="right" vertical="top"/>
    </xf>
    <xf numFmtId="164" fontId="35" fillId="0" borderId="13" xfId="0" applyNumberFormat="1" applyFont="1" applyFill="1" applyBorder="1"/>
    <xf numFmtId="164" fontId="35" fillId="0" borderId="11" xfId="0" applyNumberFormat="1" applyFont="1" applyFill="1" applyBorder="1"/>
    <xf numFmtId="0" fontId="35" fillId="18" borderId="10" xfId="41" applyFont="1" applyFill="1" applyBorder="1" applyAlignment="1">
      <alignment horizontal="left" indent="1"/>
    </xf>
    <xf numFmtId="0" fontId="35" fillId="18" borderId="12" xfId="41" applyFont="1" applyFill="1" applyBorder="1" applyAlignment="1">
      <alignment horizontal="left" indent="1"/>
    </xf>
    <xf numFmtId="0" fontId="35" fillId="18" borderId="17" xfId="41" applyFont="1" applyFill="1" applyBorder="1" applyAlignment="1">
      <alignment horizontal="left" indent="1"/>
    </xf>
    <xf numFmtId="164" fontId="35" fillId="18" borderId="17" xfId="41" applyNumberFormat="1" applyFont="1" applyFill="1" applyBorder="1" applyAlignment="1">
      <alignment horizontal="right"/>
    </xf>
    <xf numFmtId="164" fontId="35" fillId="18" borderId="18" xfId="41" applyNumberFormat="1" applyFont="1" applyFill="1" applyBorder="1" applyAlignment="1">
      <alignment horizontal="right"/>
    </xf>
    <xf numFmtId="164" fontId="37" fillId="19" borderId="17" xfId="41" applyNumberFormat="1" applyFont="1" applyFill="1" applyBorder="1"/>
    <xf numFmtId="0" fontId="35" fillId="18" borderId="14" xfId="41" applyFont="1" applyFill="1" applyBorder="1" applyAlignment="1">
      <alignment horizontal="left" indent="1"/>
    </xf>
    <xf numFmtId="0" fontId="35" fillId="18" borderId="18" xfId="41" applyFont="1" applyFill="1" applyBorder="1" applyAlignment="1">
      <alignment horizontal="left" indent="1"/>
    </xf>
    <xf numFmtId="0" fontId="35" fillId="0" borderId="0" xfId="0" applyFont="1" applyFill="1" applyBorder="1" applyAlignment="1">
      <alignment horizontal="left" vertical="center" indent="1"/>
    </xf>
    <xf numFmtId="0" fontId="35" fillId="0" borderId="12" xfId="0" applyFont="1" applyFill="1" applyBorder="1" applyAlignment="1">
      <alignment horizontal="left" vertical="center" indent="1"/>
    </xf>
    <xf numFmtId="0" fontId="35" fillId="0" borderId="17" xfId="0" applyFont="1" applyFill="1" applyBorder="1" applyAlignment="1">
      <alignment horizontal="left" vertical="center" indent="1"/>
    </xf>
    <xf numFmtId="164" fontId="35" fillId="0" borderId="17" xfId="0" applyNumberFormat="1" applyFont="1" applyFill="1" applyBorder="1"/>
    <xf numFmtId="164" fontId="37" fillId="19" borderId="17" xfId="0" applyNumberFormat="1" applyFont="1" applyFill="1" applyBorder="1"/>
    <xf numFmtId="164" fontId="35" fillId="0" borderId="10" xfId="0" applyNumberFormat="1" applyFont="1" applyFill="1" applyBorder="1"/>
    <xf numFmtId="0" fontId="36" fillId="0" borderId="0" xfId="0" applyFont="1"/>
    <xf numFmtId="0" fontId="35" fillId="0" borderId="0" xfId="0" applyFont="1" applyFill="1" applyBorder="1" applyAlignment="1">
      <alignment vertical="center"/>
    </xf>
    <xf numFmtId="0" fontId="37" fillId="0" borderId="0" xfId="0" applyFont="1" applyFill="1" applyBorder="1" applyAlignment="1"/>
    <xf numFmtId="164" fontId="35" fillId="0" borderId="18" xfId="0" applyNumberFormat="1" applyFont="1" applyFill="1" applyBorder="1"/>
    <xf numFmtId="0" fontId="35" fillId="0" borderId="0" xfId="0" applyFont="1" applyFill="1" applyBorder="1" applyAlignment="1">
      <alignment horizontal="left" indent="1"/>
    </xf>
    <xf numFmtId="0" fontId="35" fillId="0" borderId="18" xfId="0" applyFont="1" applyFill="1" applyBorder="1" applyAlignment="1">
      <alignment horizontal="left" indent="1"/>
    </xf>
    <xf numFmtId="0" fontId="35" fillId="0" borderId="12" xfId="0" applyFont="1" applyFill="1" applyBorder="1" applyAlignment="1">
      <alignment horizontal="left" indent="1"/>
    </xf>
    <xf numFmtId="164" fontId="37" fillId="19" borderId="17" xfId="0" applyNumberFormat="1" applyFont="1" applyFill="1" applyBorder="1" applyAlignment="1"/>
    <xf numFmtId="164" fontId="35" fillId="0" borderId="18" xfId="0" applyNumberFormat="1" applyFont="1" applyFill="1" applyBorder="1" applyAlignment="1"/>
    <xf numFmtId="49" fontId="44" fillId="0" borderId="0" xfId="0" applyNumberFormat="1" applyFont="1" applyFill="1" applyBorder="1" applyAlignment="1">
      <alignment horizontal="right"/>
    </xf>
    <xf numFmtId="0" fontId="37" fillId="0" borderId="0" xfId="0" applyFont="1" applyFill="1" applyBorder="1" applyAlignment="1">
      <alignment vertical="center"/>
    </xf>
    <xf numFmtId="164" fontId="35" fillId="0" borderId="0" xfId="0" applyNumberFormat="1" applyFont="1" applyFill="1" applyBorder="1" applyAlignment="1">
      <alignment horizontal="right"/>
    </xf>
    <xf numFmtId="164" fontId="42" fillId="0" borderId="0" xfId="0" applyNumberFormat="1" applyFont="1" applyFill="1" applyBorder="1" applyAlignment="1" applyProtection="1">
      <alignment horizontal="right" vertical="center"/>
    </xf>
    <xf numFmtId="164" fontId="42" fillId="0" borderId="13" xfId="0" applyNumberFormat="1" applyFont="1" applyFill="1" applyBorder="1" applyAlignment="1" applyProtection="1">
      <alignment horizontal="right" vertical="center"/>
    </xf>
    <xf numFmtId="164" fontId="42" fillId="0" borderId="17" xfId="0" applyNumberFormat="1" applyFont="1" applyFill="1" applyBorder="1" applyAlignment="1" applyProtection="1">
      <alignment horizontal="right" vertical="center"/>
    </xf>
    <xf numFmtId="0" fontId="35" fillId="0" borderId="0" xfId="0" applyFont="1" applyFill="1" applyBorder="1" applyAlignment="1">
      <alignment horizontal="center"/>
    </xf>
    <xf numFmtId="164" fontId="35" fillId="0" borderId="0" xfId="0" applyNumberFormat="1" applyFont="1" applyFill="1" applyBorder="1" applyAlignment="1">
      <alignment vertical="center"/>
    </xf>
    <xf numFmtId="164" fontId="45" fillId="0" borderId="0" xfId="0" applyNumberFormat="1" applyFont="1" applyFill="1" applyBorder="1" applyAlignment="1">
      <alignment vertical="center"/>
    </xf>
    <xf numFmtId="164" fontId="42" fillId="0" borderId="0" xfId="0" applyNumberFormat="1" applyFont="1" applyFill="1" applyBorder="1" applyAlignment="1">
      <alignment horizontal="right" vertical="center"/>
    </xf>
    <xf numFmtId="164" fontId="45" fillId="0" borderId="18" xfId="0" applyNumberFormat="1" applyFont="1" applyFill="1" applyBorder="1" applyAlignment="1">
      <alignment vertical="center"/>
    </xf>
    <xf numFmtId="164" fontId="45" fillId="0" borderId="13" xfId="0" applyNumberFormat="1" applyFont="1" applyFill="1" applyBorder="1" applyAlignment="1">
      <alignment vertical="center"/>
    </xf>
    <xf numFmtId="164" fontId="42" fillId="0" borderId="13" xfId="0" applyNumberFormat="1" applyFont="1" applyFill="1" applyBorder="1" applyAlignment="1">
      <alignment horizontal="right" vertical="center"/>
    </xf>
    <xf numFmtId="0" fontId="35" fillId="0" borderId="0" xfId="41" applyFont="1" applyFill="1" applyBorder="1"/>
    <xf numFmtId="164" fontId="35" fillId="0" borderId="0" xfId="41" applyNumberFormat="1" applyFont="1" applyFill="1" applyBorder="1"/>
    <xf numFmtId="164" fontId="39" fillId="0" borderId="0" xfId="0" applyNumberFormat="1" applyFont="1" applyFill="1" applyBorder="1"/>
    <xf numFmtId="0" fontId="37" fillId="0" borderId="0" xfId="0" applyFont="1" applyFill="1" applyBorder="1" applyAlignment="1">
      <alignment horizontal="right"/>
    </xf>
    <xf numFmtId="168" fontId="47" fillId="0" borderId="0" xfId="0" applyNumberFormat="1" applyFont="1" applyFill="1" applyBorder="1" applyAlignment="1">
      <alignment horizontal="left"/>
    </xf>
    <xf numFmtId="168" fontId="47" fillId="0" borderId="0" xfId="0" applyNumberFormat="1" applyFont="1" applyFill="1" applyBorder="1" applyAlignment="1">
      <alignment horizontal="right"/>
    </xf>
    <xf numFmtId="164" fontId="35" fillId="0" borderId="13" xfId="41" applyNumberFormat="1" applyFont="1" applyFill="1" applyBorder="1"/>
    <xf numFmtId="164" fontId="35" fillId="19" borderId="17" xfId="0" applyNumberFormat="1" applyFont="1" applyFill="1" applyBorder="1"/>
    <xf numFmtId="0" fontId="39" fillId="0" borderId="0" xfId="0" applyFont="1" applyFill="1" applyBorder="1" applyAlignment="1">
      <alignment vertical="center"/>
    </xf>
    <xf numFmtId="0" fontId="39" fillId="0" borderId="0" xfId="0" applyFont="1" applyFill="1" applyBorder="1"/>
    <xf numFmtId="49" fontId="48" fillId="0" borderId="0" xfId="0" applyNumberFormat="1" applyFont="1" applyFill="1" applyBorder="1" applyAlignment="1">
      <alignment horizontal="center" vertical="center"/>
    </xf>
    <xf numFmtId="3" fontId="49" fillId="0" borderId="0" xfId="0" applyNumberFormat="1" applyFont="1" applyFill="1" applyBorder="1" applyAlignment="1">
      <alignment horizontal="center"/>
    </xf>
    <xf numFmtId="49" fontId="49" fillId="0" borderId="0" xfId="0" applyNumberFormat="1" applyFont="1" applyFill="1" applyBorder="1" applyAlignment="1">
      <alignment horizontal="center"/>
    </xf>
    <xf numFmtId="0" fontId="44" fillId="0" borderId="0" xfId="0" applyFont="1" applyFill="1" applyBorder="1"/>
    <xf numFmtId="9" fontId="35" fillId="0" borderId="0" xfId="59" applyFont="1" applyFill="1" applyBorder="1"/>
    <xf numFmtId="3" fontId="35" fillId="0" borderId="18" xfId="0" applyNumberFormat="1" applyFont="1" applyFill="1" applyBorder="1" applyAlignment="1">
      <alignment horizontal="right"/>
    </xf>
    <xf numFmtId="3" fontId="35" fillId="0" borderId="13" xfId="0" applyNumberFormat="1" applyFont="1" applyFill="1" applyBorder="1" applyAlignment="1">
      <alignment horizontal="right"/>
    </xf>
    <xf numFmtId="3" fontId="35" fillId="0" borderId="17" xfId="0" applyNumberFormat="1" applyFont="1" applyFill="1" applyBorder="1" applyAlignment="1">
      <alignment horizontal="right"/>
    </xf>
    <xf numFmtId="0" fontId="35" fillId="18" borderId="20" xfId="41" applyFont="1" applyFill="1" applyBorder="1" applyAlignment="1">
      <alignment horizontal="left" indent="1"/>
    </xf>
    <xf numFmtId="164" fontId="35" fillId="18" borderId="20" xfId="41" applyNumberFormat="1" applyFont="1" applyFill="1" applyBorder="1" applyAlignment="1">
      <alignment horizontal="right"/>
    </xf>
    <xf numFmtId="164" fontId="35" fillId="0" borderId="16" xfId="0" applyNumberFormat="1" applyFont="1" applyFill="1" applyBorder="1"/>
    <xf numFmtId="9" fontId="35" fillId="0" borderId="18" xfId="59" applyFont="1" applyFill="1" applyBorder="1"/>
    <xf numFmtId="9" fontId="35" fillId="0" borderId="11" xfId="59" applyFont="1" applyFill="1" applyBorder="1"/>
    <xf numFmtId="0" fontId="39" fillId="0" borderId="0" xfId="0" applyFont="1" applyFill="1" applyBorder="1" applyAlignment="1">
      <alignment horizontal="right" vertical="center"/>
    </xf>
    <xf numFmtId="49" fontId="39" fillId="0" borderId="0" xfId="0" applyNumberFormat="1" applyFont="1" applyFill="1" applyBorder="1"/>
    <xf numFmtId="49" fontId="38" fillId="0" borderId="0" xfId="0" applyNumberFormat="1" applyFont="1" applyFill="1" applyBorder="1" applyAlignment="1">
      <alignment horizontal="right"/>
    </xf>
    <xf numFmtId="0" fontId="38" fillId="0" borderId="0" xfId="0" applyFont="1" applyFill="1" applyBorder="1"/>
    <xf numFmtId="167" fontId="39" fillId="0" borderId="0" xfId="40" applyNumberFormat="1" applyFont="1" applyFill="1" applyBorder="1" applyAlignment="1">
      <alignment horizontal="center"/>
    </xf>
    <xf numFmtId="0" fontId="50" fillId="0" borderId="0" xfId="0" applyFont="1" applyFill="1" applyBorder="1"/>
    <xf numFmtId="0" fontId="51" fillId="0" borderId="0" xfId="0" applyFont="1" applyFill="1" applyBorder="1" applyAlignment="1">
      <alignment horizontal="right" vertical="top"/>
    </xf>
    <xf numFmtId="9" fontId="39" fillId="0" borderId="0" xfId="59" applyFont="1" applyFill="1" applyBorder="1"/>
    <xf numFmtId="164" fontId="37" fillId="19" borderId="0" xfId="0" applyNumberFormat="1" applyFont="1" applyFill="1" applyBorder="1"/>
    <xf numFmtId="164" fontId="35" fillId="0" borderId="10" xfId="41" applyNumberFormat="1" applyFont="1" applyFill="1" applyBorder="1"/>
    <xf numFmtId="164" fontId="35" fillId="19" borderId="17" xfId="41" applyNumberFormat="1" applyFont="1" applyFill="1" applyBorder="1"/>
    <xf numFmtId="164" fontId="37" fillId="19" borderId="17" xfId="0" applyNumberFormat="1" applyFont="1" applyFill="1" applyBorder="1" applyAlignment="1">
      <alignment horizontal="right" vertical="center"/>
    </xf>
    <xf numFmtId="0" fontId="35" fillId="0" borderId="0" xfId="0" applyFont="1" applyBorder="1"/>
    <xf numFmtId="0" fontId="56" fillId="0" borderId="0" xfId="0" applyFont="1" applyFill="1" applyBorder="1" applyAlignment="1">
      <alignment horizontal="right" vertical="center"/>
    </xf>
    <xf numFmtId="0" fontId="37" fillId="20" borderId="10" xfId="41" applyFont="1" applyFill="1" applyBorder="1" applyAlignment="1">
      <alignment horizontal="center" vertical="center"/>
    </xf>
    <xf numFmtId="0" fontId="31" fillId="0" borderId="0" xfId="0" applyFont="1" applyAlignment="1"/>
    <xf numFmtId="0" fontId="35" fillId="0" borderId="0" xfId="0" applyFont="1" applyAlignment="1"/>
    <xf numFmtId="0" fontId="6" fillId="0" borderId="0" xfId="0" applyFont="1"/>
    <xf numFmtId="164" fontId="35" fillId="0" borderId="0" xfId="0" applyNumberFormat="1" applyFont="1"/>
    <xf numFmtId="164" fontId="35" fillId="0" borderId="17" xfId="0" applyNumberFormat="1" applyFont="1" applyBorder="1"/>
    <xf numFmtId="164" fontId="35" fillId="0" borderId="11" xfId="0" applyNumberFormat="1" applyFont="1" applyBorder="1"/>
    <xf numFmtId="168" fontId="46" fillId="0" borderId="0" xfId="0" applyNumberFormat="1" applyFont="1" applyFill="1" applyBorder="1" applyAlignment="1">
      <alignment horizontal="right"/>
    </xf>
    <xf numFmtId="0" fontId="64" fillId="0" borderId="0" xfId="0" applyFont="1" applyFill="1" applyBorder="1"/>
    <xf numFmtId="49" fontId="65" fillId="0" borderId="0" xfId="0" applyNumberFormat="1" applyFont="1" applyFill="1" applyBorder="1" applyAlignment="1">
      <alignment horizontal="right"/>
    </xf>
    <xf numFmtId="0" fontId="64" fillId="0" borderId="0" xfId="0" applyFont="1"/>
    <xf numFmtId="49" fontId="65" fillId="0" borderId="0" xfId="0" applyNumberFormat="1" applyFont="1" applyAlignment="1">
      <alignment horizontal="right"/>
    </xf>
    <xf numFmtId="0" fontId="35" fillId="0" borderId="0" xfId="0" applyFont="1" applyFill="1" applyBorder="1" applyAlignment="1">
      <alignment vertical="top" wrapText="1"/>
    </xf>
    <xf numFmtId="164" fontId="35" fillId="0" borderId="13" xfId="0" applyNumberFormat="1" applyFont="1" applyFill="1" applyBorder="1" applyAlignment="1"/>
    <xf numFmtId="164" fontId="35" fillId="0" borderId="11" xfId="0" applyNumberFormat="1" applyFont="1" applyFill="1" applyBorder="1" applyAlignment="1"/>
    <xf numFmtId="164" fontId="35" fillId="0" borderId="17" xfId="0" applyNumberFormat="1" applyFont="1" applyFill="1" applyBorder="1" applyAlignment="1"/>
    <xf numFmtId="164" fontId="35" fillId="0" borderId="0" xfId="0" applyNumberFormat="1" applyFont="1" applyFill="1" applyBorder="1" applyAlignment="1"/>
    <xf numFmtId="49" fontId="70" fillId="0" borderId="0" xfId="0" applyNumberFormat="1" applyFont="1" applyFill="1" applyBorder="1" applyAlignment="1">
      <alignment horizontal="right"/>
    </xf>
    <xf numFmtId="164" fontId="35" fillId="18" borderId="11" xfId="41" applyNumberFormat="1" applyFont="1" applyFill="1" applyBorder="1" applyAlignment="1">
      <alignment horizontal="right"/>
    </xf>
    <xf numFmtId="0" fontId="37" fillId="20" borderId="10" xfId="41" applyFont="1" applyFill="1" applyBorder="1" applyAlignment="1">
      <alignment horizontal="right" vertical="center"/>
    </xf>
    <xf numFmtId="0" fontId="37" fillId="19" borderId="17" xfId="41" applyFont="1" applyFill="1" applyBorder="1" applyAlignment="1">
      <alignment wrapText="1"/>
    </xf>
    <xf numFmtId="164" fontId="37" fillId="19" borderId="17" xfId="41" applyNumberFormat="1" applyFont="1" applyFill="1" applyBorder="1" applyAlignment="1">
      <alignment horizontal="right"/>
    </xf>
    <xf numFmtId="164" fontId="37" fillId="19" borderId="18" xfId="41" applyNumberFormat="1" applyFont="1" applyFill="1" applyBorder="1" applyAlignment="1">
      <alignment horizontal="right"/>
    </xf>
    <xf numFmtId="0" fontId="37" fillId="19" borderId="18" xfId="41" applyFont="1" applyFill="1" applyBorder="1" applyAlignment="1">
      <alignment wrapText="1"/>
    </xf>
    <xf numFmtId="0" fontId="76" fillId="20" borderId="10" xfId="41" applyFont="1" applyFill="1" applyBorder="1" applyAlignment="1">
      <alignment horizontal="center" vertical="center"/>
    </xf>
    <xf numFmtId="2" fontId="37" fillId="19" borderId="18" xfId="41" applyNumberFormat="1" applyFont="1" applyFill="1" applyBorder="1" applyAlignment="1">
      <alignment wrapText="1"/>
    </xf>
    <xf numFmtId="164" fontId="37" fillId="19" borderId="18" xfId="41" applyNumberFormat="1" applyFont="1" applyFill="1" applyBorder="1" applyAlignment="1"/>
    <xf numFmtId="0" fontId="37" fillId="19" borderId="17" xfId="41" applyFont="1" applyFill="1" applyBorder="1" applyAlignment="1"/>
    <xf numFmtId="164" fontId="37" fillId="19" borderId="17" xfId="41" applyNumberFormat="1" applyFont="1" applyFill="1" applyBorder="1" applyAlignment="1"/>
    <xf numFmtId="0" fontId="37" fillId="20" borderId="0" xfId="41" applyFont="1" applyFill="1" applyBorder="1" applyAlignment="1">
      <alignment horizontal="right" vertical="top" wrapText="1"/>
    </xf>
    <xf numFmtId="0" fontId="37" fillId="20" borderId="10" xfId="41" applyFont="1" applyFill="1" applyBorder="1" applyAlignment="1">
      <alignment horizontal="right" vertical="top" wrapText="1"/>
    </xf>
    <xf numFmtId="0" fontId="35" fillId="20" borderId="0" xfId="0" applyFont="1" applyFill="1" applyBorder="1" applyAlignment="1">
      <alignment horizontal="right" vertical="center" wrapText="1"/>
    </xf>
    <xf numFmtId="2" fontId="37" fillId="19" borderId="18" xfId="41" applyNumberFormat="1" applyFont="1" applyFill="1" applyBorder="1" applyAlignment="1">
      <alignment horizontal="left" wrapText="1"/>
    </xf>
    <xf numFmtId="0" fontId="37" fillId="20" borderId="0" xfId="0" applyFont="1" applyFill="1" applyBorder="1" applyAlignment="1">
      <alignment horizontal="right" vertical="top" wrapText="1"/>
    </xf>
    <xf numFmtId="0" fontId="37" fillId="19" borderId="17" xfId="0" applyFont="1" applyFill="1" applyBorder="1" applyAlignment="1"/>
    <xf numFmtId="2" fontId="37" fillId="19" borderId="17" xfId="41" applyNumberFormat="1" applyFont="1" applyFill="1" applyBorder="1" applyAlignment="1">
      <alignment vertical="center" wrapText="1"/>
    </xf>
    <xf numFmtId="0" fontId="40" fillId="0" borderId="0" xfId="0" applyFont="1" applyFill="1" applyBorder="1"/>
    <xf numFmtId="0" fontId="35" fillId="20" borderId="10" xfId="0" applyFont="1" applyFill="1" applyBorder="1" applyAlignment="1">
      <alignment horizontal="right" vertical="top" wrapText="1"/>
    </xf>
    <xf numFmtId="0" fontId="37" fillId="19" borderId="17" xfId="0" applyFont="1" applyFill="1" applyBorder="1" applyAlignment="1">
      <alignment horizontal="left"/>
    </xf>
    <xf numFmtId="0" fontId="35" fillId="0" borderId="10" xfId="0" applyFont="1" applyFill="1" applyBorder="1" applyAlignment="1">
      <alignment horizontal="left" vertical="center" indent="1"/>
    </xf>
    <xf numFmtId="0" fontId="35" fillId="20" borderId="10" xfId="0" applyFont="1" applyFill="1" applyBorder="1" applyAlignment="1">
      <alignment horizontal="right" vertical="center" wrapText="1"/>
    </xf>
    <xf numFmtId="0" fontId="35" fillId="0" borderId="17" xfId="0" applyFont="1" applyFill="1" applyBorder="1" applyAlignment="1">
      <alignment horizontal="left" indent="1"/>
    </xf>
    <xf numFmtId="164" fontId="35" fillId="0" borderId="0" xfId="0" applyNumberFormat="1" applyFont="1" applyBorder="1"/>
    <xf numFmtId="0" fontId="35" fillId="20" borderId="0" xfId="0" applyFont="1" applyFill="1"/>
    <xf numFmtId="0" fontId="37" fillId="20" borderId="0" xfId="0" applyFont="1" applyFill="1" applyAlignment="1">
      <alignment horizontal="right" vertical="top" wrapText="1"/>
    </xf>
    <xf numFmtId="0" fontId="35" fillId="20" borderId="10" xfId="0" applyFont="1" applyFill="1" applyBorder="1"/>
    <xf numFmtId="0" fontId="35" fillId="20" borderId="10" xfId="0" applyFont="1" applyFill="1" applyBorder="1" applyAlignment="1">
      <alignment horizontal="right"/>
    </xf>
    <xf numFmtId="0" fontId="37" fillId="19" borderId="17" xfId="0" applyFont="1" applyFill="1" applyBorder="1"/>
    <xf numFmtId="0" fontId="35" fillId="0" borderId="0" xfId="0" applyFont="1" applyAlignment="1">
      <alignment horizontal="left" indent="1"/>
    </xf>
    <xf numFmtId="0" fontId="35" fillId="0" borderId="12" xfId="0" applyFont="1" applyBorder="1" applyAlignment="1">
      <alignment horizontal="left" indent="1"/>
    </xf>
    <xf numFmtId="0" fontId="35" fillId="0" borderId="17" xfId="0" applyFont="1" applyBorder="1" applyAlignment="1">
      <alignment horizontal="left" indent="1"/>
    </xf>
    <xf numFmtId="0" fontId="37" fillId="20" borderId="0" xfId="0" applyFont="1" applyFill="1" applyBorder="1" applyAlignment="1">
      <alignment horizontal="center" vertical="center"/>
    </xf>
    <xf numFmtId="0" fontId="37" fillId="20" borderId="0" xfId="0" applyFont="1" applyFill="1" applyBorder="1" applyAlignment="1">
      <alignment horizontal="center" vertical="center" wrapText="1"/>
    </xf>
    <xf numFmtId="0" fontId="37" fillId="20" borderId="0" xfId="0" applyFont="1" applyFill="1" applyBorder="1" applyAlignment="1">
      <alignment horizontal="right" vertical="center"/>
    </xf>
    <xf numFmtId="0" fontId="37" fillId="19" borderId="17" xfId="41" applyFont="1" applyFill="1" applyBorder="1"/>
    <xf numFmtId="0" fontId="35" fillId="0" borderId="0" xfId="41" applyFont="1" applyFill="1" applyBorder="1" applyAlignment="1">
      <alignment horizontal="left" indent="1"/>
    </xf>
    <xf numFmtId="0" fontId="35" fillId="0" borderId="12" xfId="41" applyFont="1" applyFill="1" applyBorder="1" applyAlignment="1">
      <alignment horizontal="left" indent="1"/>
    </xf>
    <xf numFmtId="0" fontId="35" fillId="0" borderId="18" xfId="41" applyFont="1" applyFill="1" applyBorder="1" applyAlignment="1">
      <alignment horizontal="left" indent="1"/>
    </xf>
    <xf numFmtId="0" fontId="37" fillId="20" borderId="0" xfId="0" applyFont="1" applyFill="1" applyBorder="1" applyAlignment="1">
      <alignment horizontal="right" vertical="center" wrapText="1"/>
    </xf>
    <xf numFmtId="0" fontId="37" fillId="19" borderId="17" xfId="0" applyFont="1" applyFill="1" applyBorder="1" applyAlignment="1">
      <alignment vertical="center"/>
    </xf>
    <xf numFmtId="0" fontId="35" fillId="0" borderId="18" xfId="0" applyFont="1" applyFill="1" applyBorder="1" applyAlignment="1">
      <alignment horizontal="left" vertical="center" indent="1"/>
    </xf>
    <xf numFmtId="0" fontId="37" fillId="20" borderId="0" xfId="0" applyFont="1" applyFill="1" applyBorder="1" applyAlignment="1">
      <alignment vertical="center"/>
    </xf>
    <xf numFmtId="0" fontId="37" fillId="19" borderId="17" xfId="0" applyFont="1" applyFill="1" applyBorder="1" applyAlignment="1">
      <alignment vertical="center" wrapText="1"/>
    </xf>
    <xf numFmtId="164" fontId="35" fillId="0" borderId="11" xfId="41" applyNumberFormat="1" applyFont="1" applyFill="1" applyBorder="1"/>
    <xf numFmtId="0" fontId="37" fillId="20" borderId="0" xfId="41" applyFont="1" applyFill="1" applyBorder="1" applyAlignment="1">
      <alignment vertical="center"/>
    </xf>
    <xf numFmtId="49" fontId="37" fillId="20" borderId="0" xfId="41" applyNumberFormat="1" applyFont="1" applyFill="1" applyBorder="1" applyAlignment="1">
      <alignment horizontal="right" vertical="center"/>
    </xf>
    <xf numFmtId="0" fontId="35" fillId="19" borderId="17" xfId="41" applyFont="1" applyFill="1" applyBorder="1" applyAlignment="1">
      <alignment horizontal="left"/>
    </xf>
    <xf numFmtId="0" fontId="35" fillId="0" borderId="10" xfId="41" applyFont="1" applyFill="1" applyBorder="1" applyAlignment="1">
      <alignment horizontal="left" indent="1"/>
    </xf>
    <xf numFmtId="0" fontId="35" fillId="0" borderId="17" xfId="41" applyFont="1" applyFill="1" applyBorder="1" applyAlignment="1">
      <alignment horizontal="left" indent="1"/>
    </xf>
    <xf numFmtId="164" fontId="37" fillId="19" borderId="25" xfId="0" applyNumberFormat="1" applyFont="1" applyFill="1" applyBorder="1"/>
    <xf numFmtId="167" fontId="35" fillId="0" borderId="16" xfId="40" applyNumberFormat="1" applyFont="1" applyFill="1" applyBorder="1" applyAlignment="1"/>
    <xf numFmtId="167" fontId="35" fillId="0" borderId="12" xfId="40" applyNumberFormat="1" applyFont="1" applyFill="1" applyBorder="1" applyAlignment="1"/>
    <xf numFmtId="167" fontId="35" fillId="0" borderId="17" xfId="40" applyNumberFormat="1" applyFont="1" applyFill="1" applyBorder="1" applyAlignment="1"/>
    <xf numFmtId="0" fontId="37" fillId="20" borderId="0" xfId="0" applyFont="1" applyFill="1" applyBorder="1"/>
    <xf numFmtId="0" fontId="37" fillId="20" borderId="0" xfId="0" applyFont="1" applyFill="1" applyBorder="1" applyAlignment="1">
      <alignment vertical="center" wrapText="1"/>
    </xf>
    <xf numFmtId="9" fontId="37" fillId="19" borderId="17" xfId="59" applyFont="1" applyFill="1" applyBorder="1"/>
    <xf numFmtId="167" fontId="35" fillId="0" borderId="16" xfId="40" applyNumberFormat="1" applyFont="1" applyFill="1" applyBorder="1" applyAlignment="1">
      <alignment horizontal="right"/>
    </xf>
    <xf numFmtId="167" fontId="35" fillId="0" borderId="12" xfId="40" applyNumberFormat="1" applyFont="1" applyFill="1" applyBorder="1" applyAlignment="1">
      <alignment horizontal="right"/>
    </xf>
    <xf numFmtId="167" fontId="35" fillId="0" borderId="17" xfId="40" applyNumberFormat="1" applyFont="1" applyFill="1" applyBorder="1" applyAlignment="1">
      <alignment horizontal="right"/>
    </xf>
    <xf numFmtId="0" fontId="37" fillId="20" borderId="0" xfId="0" applyFont="1" applyFill="1" applyBorder="1" applyAlignment="1">
      <alignment horizontal="right" vertical="center" wrapText="1"/>
    </xf>
    <xf numFmtId="0" fontId="35" fillId="20" borderId="0" xfId="0" applyFont="1" applyFill="1" applyBorder="1"/>
    <xf numFmtId="164" fontId="35" fillId="0" borderId="13" xfId="0" applyNumberFormat="1" applyFont="1" applyFill="1" applyBorder="1" applyAlignment="1"/>
    <xf numFmtId="164" fontId="35" fillId="0" borderId="17" xfId="0" applyNumberFormat="1" applyFont="1" applyFill="1" applyBorder="1" applyAlignment="1"/>
    <xf numFmtId="164" fontId="35" fillId="0" borderId="0" xfId="0" applyNumberFormat="1" applyFont="1" applyFill="1" applyBorder="1" applyAlignment="1"/>
    <xf numFmtId="164" fontId="35" fillId="0" borderId="0" xfId="0" applyNumberFormat="1" applyFont="1" applyFill="1" applyBorder="1" applyAlignment="1">
      <alignment horizontal="right" vertical="center"/>
    </xf>
    <xf numFmtId="164" fontId="35" fillId="0" borderId="13" xfId="0" applyNumberFormat="1" applyFont="1" applyFill="1" applyBorder="1" applyAlignment="1">
      <alignment horizontal="right" vertical="center"/>
    </xf>
    <xf numFmtId="164" fontId="35" fillId="0" borderId="0" xfId="0" applyNumberFormat="1" applyFont="1" applyFill="1" applyBorder="1" applyAlignment="1"/>
    <xf numFmtId="164" fontId="35" fillId="0" borderId="13" xfId="0" applyNumberFormat="1" applyFont="1" applyFill="1" applyBorder="1" applyAlignment="1"/>
    <xf numFmtId="3" fontId="35" fillId="0" borderId="11" xfId="0" applyNumberFormat="1" applyFont="1" applyFill="1" applyBorder="1" applyAlignment="1">
      <alignment horizontal="right"/>
    </xf>
    <xf numFmtId="0" fontId="37" fillId="20" borderId="0" xfId="0" applyFont="1" applyFill="1"/>
    <xf numFmtId="0" fontId="35" fillId="0" borderId="25" xfId="0" applyFont="1" applyBorder="1" applyAlignment="1">
      <alignment horizontal="left" indent="1"/>
    </xf>
    <xf numFmtId="3" fontId="35" fillId="0" borderId="13" xfId="0" applyNumberFormat="1" applyFont="1" applyBorder="1"/>
    <xf numFmtId="3" fontId="35" fillId="0" borderId="11" xfId="0" applyNumberFormat="1" applyFont="1" applyBorder="1"/>
    <xf numFmtId="0" fontId="37" fillId="20" borderId="10" xfId="0" applyFont="1" applyFill="1" applyBorder="1"/>
    <xf numFmtId="3" fontId="35" fillId="0" borderId="25" xfId="0" applyNumberFormat="1" applyFont="1" applyBorder="1"/>
    <xf numFmtId="3" fontId="37" fillId="19" borderId="17" xfId="0" applyNumberFormat="1" applyFont="1" applyFill="1" applyBorder="1"/>
    <xf numFmtId="3" fontId="35" fillId="0" borderId="10" xfId="0" applyNumberFormat="1" applyFont="1" applyBorder="1"/>
    <xf numFmtId="0" fontId="35" fillId="0" borderId="21" xfId="0" applyFont="1" applyBorder="1"/>
    <xf numFmtId="3" fontId="35" fillId="0" borderId="27" xfId="0" applyNumberFormat="1" applyFont="1" applyBorder="1"/>
    <xf numFmtId="3" fontId="35" fillId="0" borderId="28" xfId="0" applyNumberFormat="1" applyFont="1" applyBorder="1"/>
    <xf numFmtId="0" fontId="35" fillId="0" borderId="10" xfId="0" applyFont="1" applyBorder="1" applyAlignment="1">
      <alignment horizontal="left" indent="1"/>
    </xf>
    <xf numFmtId="0" fontId="37" fillId="0" borderId="0" xfId="0" applyFont="1" applyFill="1" applyBorder="1"/>
    <xf numFmtId="3" fontId="37" fillId="0" borderId="0" xfId="0" applyNumberFormat="1" applyFont="1" applyFill="1" applyBorder="1"/>
    <xf numFmtId="3" fontId="35" fillId="0" borderId="0" xfId="0" applyNumberFormat="1" applyFont="1" applyFill="1" applyBorder="1"/>
    <xf numFmtId="3" fontId="35" fillId="0" borderId="25" xfId="0" applyNumberFormat="1" applyFont="1" applyFill="1" applyBorder="1"/>
    <xf numFmtId="0" fontId="35" fillId="0" borderId="25" xfId="0" applyFont="1" applyFill="1" applyBorder="1" applyAlignment="1">
      <alignment horizontal="left" indent="1"/>
    </xf>
    <xf numFmtId="164" fontId="35" fillId="0" borderId="0" xfId="89" applyNumberFormat="1" applyFont="1" applyFill="1" applyBorder="1" applyAlignment="1">
      <alignment horizontal="right"/>
    </xf>
    <xf numFmtId="3" fontId="35" fillId="0" borderId="10" xfId="0" applyNumberFormat="1" applyFont="1" applyBorder="1" applyAlignment="1">
      <alignment vertical="top"/>
    </xf>
    <xf numFmtId="0" fontId="35" fillId="0" borderId="13" xfId="89" applyFont="1" applyFill="1" applyBorder="1"/>
    <xf numFmtId="164" fontId="35" fillId="0" borderId="13" xfId="89" applyNumberFormat="1" applyFont="1" applyFill="1" applyBorder="1"/>
    <xf numFmtId="164" fontId="35" fillId="0" borderId="11" xfId="89" applyNumberFormat="1" applyFont="1" applyFill="1" applyBorder="1" applyAlignment="1">
      <alignment horizontal="right"/>
    </xf>
    <xf numFmtId="164" fontId="35" fillId="0" borderId="11" xfId="89" applyNumberFormat="1" applyFont="1" applyFill="1" applyBorder="1"/>
    <xf numFmtId="0" fontId="35" fillId="0" borderId="12" xfId="89" applyFont="1" applyFill="1" applyBorder="1"/>
    <xf numFmtId="0" fontId="35" fillId="0" borderId="18" xfId="89" applyFont="1" applyFill="1" applyBorder="1"/>
    <xf numFmtId="164" fontId="35" fillId="0" borderId="18" xfId="89" applyNumberFormat="1" applyFont="1" applyFill="1" applyBorder="1"/>
    <xf numFmtId="0" fontId="35" fillId="0" borderId="25" xfId="89" applyFont="1" applyFill="1" applyBorder="1"/>
    <xf numFmtId="164" fontId="35" fillId="0" borderId="25" xfId="89" applyNumberFormat="1" applyFont="1" applyFill="1" applyBorder="1"/>
    <xf numFmtId="0" fontId="35" fillId="0" borderId="16" xfId="89" applyFont="1" applyFill="1" applyBorder="1"/>
    <xf numFmtId="164" fontId="35" fillId="0" borderId="16" xfId="89" applyNumberFormat="1" applyFont="1" applyFill="1" applyBorder="1"/>
    <xf numFmtId="0" fontId="35" fillId="0" borderId="17" xfId="89" applyFont="1" applyFill="1" applyBorder="1"/>
    <xf numFmtId="164" fontId="35" fillId="0" borderId="17" xfId="89" applyNumberFormat="1" applyFont="1" applyFill="1" applyBorder="1"/>
    <xf numFmtId="0" fontId="35" fillId="0" borderId="10" xfId="89" applyFont="1" applyFill="1" applyBorder="1"/>
    <xf numFmtId="164" fontId="35" fillId="0" borderId="10" xfId="89" applyNumberFormat="1" applyFont="1" applyFill="1" applyBorder="1"/>
    <xf numFmtId="0" fontId="39" fillId="0" borderId="0" xfId="0" applyFont="1"/>
    <xf numFmtId="3" fontId="39" fillId="0" borderId="0" xfId="0" applyNumberFormat="1" applyFont="1" applyFill="1" applyBorder="1"/>
    <xf numFmtId="49" fontId="65" fillId="0" borderId="0" xfId="0" applyNumberFormat="1" applyFont="1" applyFill="1" applyAlignment="1">
      <alignment horizontal="left" vertical="center"/>
    </xf>
    <xf numFmtId="49" fontId="65" fillId="0" borderId="0" xfId="0" applyNumberFormat="1" applyFont="1" applyFill="1" applyAlignment="1">
      <alignment horizontal="right" vertical="center"/>
    </xf>
    <xf numFmtId="0" fontId="41" fillId="20" borderId="0" xfId="0" applyFont="1" applyFill="1" applyBorder="1"/>
    <xf numFmtId="0" fontId="37" fillId="20" borderId="0" xfId="0" applyFont="1" applyFill="1" applyBorder="1" applyAlignment="1"/>
    <xf numFmtId="3" fontId="35" fillId="0" borderId="0" xfId="0" applyNumberFormat="1" applyFont="1" applyFill="1" applyBorder="1" applyAlignment="1">
      <alignment horizontal="right"/>
    </xf>
    <xf numFmtId="3" fontId="35" fillId="0" borderId="13" xfId="0" applyNumberFormat="1" applyFont="1" applyFill="1" applyBorder="1"/>
    <xf numFmtId="3" fontId="35" fillId="0" borderId="17" xfId="0" applyNumberFormat="1" applyFont="1" applyFill="1" applyBorder="1"/>
    <xf numFmtId="10" fontId="37" fillId="19" borderId="17" xfId="0" applyNumberFormat="1" applyFont="1" applyFill="1" applyBorder="1"/>
    <xf numFmtId="0" fontId="37" fillId="20" borderId="0" xfId="40" applyFont="1" applyFill="1" applyBorder="1" applyAlignment="1"/>
    <xf numFmtId="0" fontId="37" fillId="19" borderId="17" xfId="40" applyFont="1" applyFill="1" applyBorder="1"/>
    <xf numFmtId="0" fontId="35" fillId="0" borderId="0" xfId="40" applyFont="1" applyFill="1" applyBorder="1"/>
    <xf numFmtId="3" fontId="35" fillId="0" borderId="11" xfId="40" applyNumberFormat="1" applyFont="1" applyFill="1" applyBorder="1" applyAlignment="1"/>
    <xf numFmtId="3" fontId="35" fillId="0" borderId="13" xfId="40" applyNumberFormat="1" applyFont="1" applyFill="1" applyBorder="1" applyAlignment="1"/>
    <xf numFmtId="170" fontId="37" fillId="20" borderId="0" xfId="40" applyNumberFormat="1" applyFont="1" applyFill="1" applyBorder="1" applyAlignment="1"/>
    <xf numFmtId="170" fontId="37" fillId="20" borderId="0" xfId="0" applyNumberFormat="1" applyFont="1" applyFill="1" applyAlignment="1">
      <alignment wrapText="1"/>
    </xf>
    <xf numFmtId="170" fontId="37" fillId="20" borderId="0" xfId="40" applyNumberFormat="1" applyFont="1" applyFill="1" applyBorder="1" applyAlignment="1">
      <alignment wrapText="1"/>
    </xf>
    <xf numFmtId="0" fontId="35" fillId="0" borderId="0" xfId="0" applyFont="1" applyFill="1"/>
    <xf numFmtId="169" fontId="35" fillId="0" borderId="17" xfId="40" applyNumberFormat="1" applyFont="1" applyFill="1" applyBorder="1"/>
    <xf numFmtId="169" fontId="35" fillId="0" borderId="11" xfId="40" applyNumberFormat="1" applyFont="1" applyFill="1" applyBorder="1"/>
    <xf numFmtId="169" fontId="35" fillId="0" borderId="13" xfId="40" applyNumberFormat="1" applyFont="1" applyFill="1" applyBorder="1"/>
    <xf numFmtId="169" fontId="35" fillId="0" borderId="0" xfId="40" applyNumberFormat="1" applyFont="1" applyFill="1" applyBorder="1"/>
    <xf numFmtId="3" fontId="35" fillId="0" borderId="0" xfId="40" applyNumberFormat="1" applyFont="1" applyFill="1" applyBorder="1" applyAlignment="1"/>
    <xf numFmtId="167" fontId="35" fillId="0" borderId="0" xfId="40" applyNumberFormat="1" applyFont="1" applyFill="1" applyBorder="1" applyAlignment="1"/>
    <xf numFmtId="3" fontId="35" fillId="0" borderId="18" xfId="40" applyNumberFormat="1" applyFont="1" applyFill="1" applyBorder="1" applyAlignment="1"/>
    <xf numFmtId="167" fontId="35" fillId="0" borderId="18" xfId="40" applyNumberFormat="1" applyFont="1" applyFill="1" applyBorder="1" applyAlignment="1"/>
    <xf numFmtId="3" fontId="35" fillId="0" borderId="13" xfId="0" applyNumberFormat="1" applyFont="1" applyBorder="1" applyAlignment="1">
      <alignment vertical="top"/>
    </xf>
    <xf numFmtId="171" fontId="37" fillId="20" borderId="0" xfId="40" applyNumberFormat="1" applyFont="1" applyFill="1" applyBorder="1" applyAlignment="1">
      <alignment wrapText="1"/>
    </xf>
    <xf numFmtId="171" fontId="37" fillId="20" borderId="0" xfId="0" applyNumberFormat="1" applyFont="1" applyFill="1" applyAlignment="1">
      <alignment wrapText="1"/>
    </xf>
    <xf numFmtId="171" fontId="37" fillId="20" borderId="0" xfId="40" applyNumberFormat="1" applyFont="1" applyFill="1" applyBorder="1" applyAlignment="1"/>
    <xf numFmtId="0" fontId="37" fillId="20" borderId="0" xfId="60" applyFont="1" applyFill="1" applyBorder="1" applyAlignment="1">
      <alignment horizontal="right"/>
    </xf>
    <xf numFmtId="0" fontId="43" fillId="20" borderId="0" xfId="0" applyFont="1" applyFill="1" applyBorder="1" applyAlignment="1">
      <alignment horizontal="right"/>
    </xf>
    <xf numFmtId="3" fontId="43" fillId="19" borderId="17" xfId="0" applyNumberFormat="1" applyFont="1" applyFill="1" applyBorder="1" applyAlignment="1"/>
    <xf numFmtId="0" fontId="35" fillId="19" borderId="25" xfId="60" applyFont="1" applyFill="1" applyBorder="1" applyAlignment="1">
      <alignment horizontal="left" vertical="center" indent="1"/>
    </xf>
    <xf numFmtId="3" fontId="42" fillId="19" borderId="25" xfId="60" applyNumberFormat="1" applyFont="1" applyFill="1" applyBorder="1" applyAlignment="1"/>
    <xf numFmtId="3" fontId="42" fillId="19" borderId="25" xfId="0" applyNumberFormat="1" applyFont="1" applyFill="1" applyBorder="1" applyAlignment="1"/>
    <xf numFmtId="0" fontId="42" fillId="0" borderId="0" xfId="60" applyFont="1" applyFill="1" applyBorder="1" applyAlignment="1">
      <alignment vertical="center" wrapText="1"/>
    </xf>
    <xf numFmtId="3" fontId="42" fillId="0" borderId="0" xfId="60" applyNumberFormat="1" applyFont="1" applyFill="1" applyBorder="1" applyAlignment="1"/>
    <xf numFmtId="3" fontId="35" fillId="0" borderId="0" xfId="60" applyNumberFormat="1" applyFont="1" applyFill="1" applyBorder="1" applyAlignment="1"/>
    <xf numFmtId="3" fontId="42" fillId="0" borderId="0" xfId="60" applyNumberFormat="1" applyFont="1" applyFill="1" applyBorder="1" applyAlignment="1" applyProtection="1">
      <protection locked="0"/>
    </xf>
    <xf numFmtId="3" fontId="42" fillId="0" borderId="0" xfId="0" applyNumberFormat="1" applyFont="1" applyFill="1" applyBorder="1" applyAlignment="1"/>
    <xf numFmtId="0" fontId="42" fillId="0" borderId="12" xfId="60" applyFont="1" applyFill="1" applyBorder="1" applyAlignment="1">
      <alignment vertical="center" wrapText="1"/>
    </xf>
    <xf numFmtId="3" fontId="42" fillId="0" borderId="13" xfId="60" applyNumberFormat="1" applyFont="1" applyFill="1" applyBorder="1" applyAlignment="1"/>
    <xf numFmtId="3" fontId="35" fillId="0" borderId="13" xfId="60" applyNumberFormat="1" applyFont="1" applyFill="1" applyBorder="1" applyAlignment="1"/>
    <xf numFmtId="3" fontId="42" fillId="0" borderId="13" xfId="60" applyNumberFormat="1" applyFont="1" applyFill="1" applyBorder="1" applyAlignment="1" applyProtection="1">
      <protection locked="0"/>
    </xf>
    <xf numFmtId="3" fontId="42" fillId="0" borderId="11" xfId="0" applyNumberFormat="1" applyFont="1" applyFill="1" applyBorder="1" applyAlignment="1"/>
    <xf numFmtId="3" fontId="42" fillId="19" borderId="25" xfId="60" applyNumberFormat="1" applyFont="1" applyFill="1" applyBorder="1" applyAlignment="1" applyProtection="1">
      <protection locked="0"/>
    </xf>
    <xf numFmtId="0" fontId="35" fillId="19" borderId="17" xfId="60" applyFont="1" applyFill="1" applyBorder="1" applyAlignment="1">
      <alignment horizontal="left" vertical="center" indent="1"/>
    </xf>
    <xf numFmtId="3" fontId="42" fillId="19" borderId="17" xfId="60" applyNumberFormat="1" applyFont="1" applyFill="1" applyBorder="1" applyAlignment="1" applyProtection="1">
      <protection locked="0"/>
    </xf>
    <xf numFmtId="3" fontId="35" fillId="19" borderId="17" xfId="60" applyNumberFormat="1" applyFont="1" applyFill="1" applyBorder="1" applyAlignment="1"/>
    <xf numFmtId="3" fontId="42" fillId="19" borderId="17" xfId="0" applyNumberFormat="1" applyFont="1" applyFill="1" applyBorder="1" applyAlignment="1"/>
    <xf numFmtId="0" fontId="37" fillId="20" borderId="0" xfId="92" applyFont="1" applyFill="1" applyBorder="1" applyAlignment="1">
      <alignment horizontal="right"/>
    </xf>
    <xf numFmtId="3" fontId="43" fillId="19" borderId="16" xfId="92" applyNumberFormat="1" applyFont="1" applyFill="1" applyBorder="1" applyAlignment="1"/>
    <xf numFmtId="3" fontId="42" fillId="19" borderId="25" xfId="92" applyNumberFormat="1" applyFont="1" applyFill="1" applyBorder="1" applyAlignment="1"/>
    <xf numFmtId="0" fontId="42" fillId="0" borderId="0" xfId="0" applyFont="1" applyAlignment="1"/>
    <xf numFmtId="3" fontId="42" fillId="0" borderId="0" xfId="92" applyNumberFormat="1" applyFont="1" applyFill="1" applyBorder="1" applyAlignment="1"/>
    <xf numFmtId="0" fontId="42" fillId="0" borderId="13" xfId="0" applyFont="1" applyBorder="1" applyAlignment="1"/>
    <xf numFmtId="3" fontId="42" fillId="0" borderId="0" xfId="92" applyNumberFormat="1" applyFont="1" applyFill="1" applyBorder="1" applyAlignment="1" applyProtection="1">
      <protection locked="0"/>
    </xf>
    <xf numFmtId="3" fontId="35" fillId="0" borderId="0" xfId="92" applyNumberFormat="1" applyFont="1" applyFill="1" applyBorder="1" applyAlignment="1"/>
    <xf numFmtId="3" fontId="42" fillId="19" borderId="25" xfId="92" applyNumberFormat="1" applyFont="1" applyFill="1" applyBorder="1" applyAlignment="1" applyProtection="1">
      <protection locked="0"/>
    </xf>
    <xf numFmtId="3" fontId="42" fillId="0" borderId="13" xfId="92" applyNumberFormat="1" applyFont="1" applyFill="1" applyBorder="1" applyAlignment="1" applyProtection="1">
      <protection locked="0"/>
    </xf>
    <xf numFmtId="3" fontId="35" fillId="0" borderId="13" xfId="92" applyNumberFormat="1" applyFont="1" applyFill="1" applyBorder="1" applyAlignment="1"/>
    <xf numFmtId="3" fontId="35" fillId="19" borderId="17" xfId="92" applyNumberFormat="1" applyFont="1" applyFill="1" applyBorder="1" applyAlignment="1"/>
    <xf numFmtId="3" fontId="42" fillId="0" borderId="0" xfId="0" applyNumberFormat="1" applyFont="1" applyAlignment="1"/>
    <xf numFmtId="3" fontId="42" fillId="0" borderId="13" xfId="0" applyNumberFormat="1" applyFont="1" applyBorder="1" applyAlignment="1"/>
    <xf numFmtId="0" fontId="37" fillId="20" borderId="0" xfId="0" applyFont="1" applyFill="1" applyBorder="1" applyAlignment="1">
      <alignment horizontal="right" vertical="top" wrapText="1"/>
    </xf>
    <xf numFmtId="0" fontId="64" fillId="0" borderId="0" xfId="60" applyFont="1" applyFill="1" applyBorder="1"/>
    <xf numFmtId="0" fontId="35" fillId="0" borderId="0" xfId="60" applyFont="1" applyFill="1" applyBorder="1"/>
    <xf numFmtId="0" fontId="79" fillId="0" borderId="0" xfId="60" applyFont="1" applyFill="1" applyBorder="1" applyAlignment="1">
      <alignment horizontal="center" vertical="center"/>
    </xf>
    <xf numFmtId="0" fontId="83" fillId="0" borderId="0" xfId="60" applyFont="1" applyFill="1" applyBorder="1" applyAlignment="1">
      <alignment horizontal="right" vertical="center"/>
    </xf>
    <xf numFmtId="0" fontId="83" fillId="0" borderId="0" xfId="60" applyFont="1" applyFill="1" applyBorder="1" applyAlignment="1">
      <alignment horizontal="right" vertical="center" wrapText="1"/>
    </xf>
    <xf numFmtId="0" fontId="83" fillId="0" borderId="13" xfId="60" applyFont="1" applyFill="1" applyBorder="1" applyAlignment="1">
      <alignment horizontal="right" vertical="center"/>
    </xf>
    <xf numFmtId="0" fontId="83" fillId="0" borderId="17" xfId="60" applyFont="1" applyFill="1" applyBorder="1" applyAlignment="1">
      <alignment horizontal="right" vertical="center" wrapText="1"/>
    </xf>
    <xf numFmtId="0" fontId="78" fillId="19" borderId="17" xfId="60" applyFont="1" applyFill="1" applyBorder="1" applyAlignment="1">
      <alignment vertical="center"/>
    </xf>
    <xf numFmtId="0" fontId="78" fillId="19" borderId="17" xfId="60" applyFont="1" applyFill="1" applyBorder="1" applyAlignment="1">
      <alignment horizontal="right" vertical="center"/>
    </xf>
    <xf numFmtId="49" fontId="65" fillId="0" borderId="0" xfId="60" applyNumberFormat="1" applyFont="1" applyFill="1" applyBorder="1" applyAlignment="1">
      <alignment horizontal="right"/>
    </xf>
    <xf numFmtId="0" fontId="83" fillId="0" borderId="0" xfId="60" applyFont="1" applyFill="1" applyBorder="1" applyAlignment="1">
      <alignment horizontal="left" vertical="center" indent="1"/>
    </xf>
    <xf numFmtId="0" fontId="83" fillId="0" borderId="12" xfId="60" applyFont="1" applyFill="1" applyBorder="1" applyAlignment="1">
      <alignment horizontal="left" vertical="center" indent="1"/>
    </xf>
    <xf numFmtId="0" fontId="83" fillId="0" borderId="17" xfId="60" applyFont="1" applyFill="1" applyBorder="1" applyAlignment="1">
      <alignment horizontal="left" vertical="center" wrapText="1" indent="1"/>
    </xf>
    <xf numFmtId="0" fontId="78" fillId="20" borderId="0" xfId="60" applyFont="1" applyFill="1" applyBorder="1" applyAlignment="1">
      <alignment vertical="top"/>
    </xf>
    <xf numFmtId="0" fontId="80" fillId="20" borderId="0" xfId="60" applyFont="1" applyFill="1" applyBorder="1" applyAlignment="1">
      <alignment horizontal="right" vertical="top" wrapText="1"/>
    </xf>
    <xf numFmtId="0" fontId="84" fillId="0" borderId="0" xfId="60" applyFont="1"/>
    <xf numFmtId="2" fontId="83" fillId="0" borderId="13" xfId="60" applyNumberFormat="1" applyFont="1" applyFill="1" applyBorder="1" applyAlignment="1">
      <alignment horizontal="right" vertical="center"/>
    </xf>
    <xf numFmtId="2" fontId="83" fillId="0" borderId="11" xfId="60" applyNumberFormat="1" applyFont="1" applyFill="1" applyBorder="1" applyAlignment="1">
      <alignment horizontal="right" vertical="center"/>
    </xf>
    <xf numFmtId="0" fontId="81" fillId="0" borderId="17" xfId="60" applyFont="1" applyFill="1" applyBorder="1" applyAlignment="1">
      <alignment vertical="center"/>
    </xf>
    <xf numFmtId="0" fontId="80" fillId="0" borderId="0" xfId="60" applyFont="1" applyFill="1" applyBorder="1" applyAlignment="1">
      <alignment vertical="top"/>
    </xf>
    <xf numFmtId="0" fontId="81" fillId="0" borderId="0" xfId="60" applyFont="1" applyFill="1" applyBorder="1" applyAlignment="1">
      <alignment vertical="center"/>
    </xf>
    <xf numFmtId="0" fontId="81" fillId="0" borderId="20" xfId="60" applyFont="1" applyFill="1" applyBorder="1" applyAlignment="1">
      <alignment vertical="center"/>
    </xf>
    <xf numFmtId="0" fontId="81" fillId="0" borderId="11" xfId="60" applyFont="1" applyFill="1" applyBorder="1" applyAlignment="1">
      <alignment vertical="center"/>
    </xf>
    <xf numFmtId="0" fontId="37" fillId="20" borderId="10" xfId="60" applyFont="1" applyFill="1" applyBorder="1" applyAlignment="1">
      <alignment horizontal="right"/>
    </xf>
    <xf numFmtId="164" fontId="42" fillId="19" borderId="17" xfId="60" applyNumberFormat="1" applyFont="1" applyFill="1" applyBorder="1" applyAlignment="1" applyProtection="1">
      <alignment vertical="center"/>
      <protection locked="0"/>
    </xf>
    <xf numFmtId="0" fontId="35" fillId="19" borderId="17" xfId="60" applyFont="1" applyFill="1" applyBorder="1" applyAlignment="1">
      <alignment horizontal="left" indent="1"/>
    </xf>
    <xf numFmtId="3" fontId="42" fillId="19" borderId="17" xfId="92" applyNumberFormat="1" applyFont="1" applyFill="1" applyBorder="1" applyAlignment="1" applyProtection="1"/>
    <xf numFmtId="164" fontId="42" fillId="19" borderId="17" xfId="92" applyNumberFormat="1" applyFont="1" applyFill="1" applyBorder="1" applyAlignment="1" applyProtection="1"/>
    <xf numFmtId="3" fontId="43" fillId="19" borderId="17" xfId="60" applyNumberFormat="1" applyFont="1" applyFill="1" applyBorder="1" applyAlignment="1" applyProtection="1"/>
    <xf numFmtId="0" fontId="35" fillId="19" borderId="25" xfId="60" applyFont="1" applyFill="1" applyBorder="1" applyAlignment="1">
      <alignment horizontal="left" vertical="center"/>
    </xf>
    <xf numFmtId="0" fontId="42" fillId="0" borderId="0" xfId="60" applyFont="1" applyFill="1" applyBorder="1" applyAlignment="1">
      <alignment vertical="center"/>
    </xf>
    <xf numFmtId="0" fontId="35" fillId="0" borderId="20" xfId="0" applyFont="1" applyBorder="1" applyAlignment="1"/>
    <xf numFmtId="0" fontId="42" fillId="0" borderId="12" xfId="60" applyFont="1" applyFill="1" applyBorder="1" applyAlignment="1">
      <alignment vertical="center"/>
    </xf>
    <xf numFmtId="0" fontId="37" fillId="0" borderId="0" xfId="0" applyFont="1" applyFill="1"/>
    <xf numFmtId="0" fontId="41" fillId="0" borderId="0" xfId="0" applyFont="1" applyFill="1"/>
    <xf numFmtId="0" fontId="37" fillId="20" borderId="10" xfId="0" applyFont="1" applyFill="1" applyBorder="1" applyAlignment="1"/>
    <xf numFmtId="164" fontId="35" fillId="0" borderId="13" xfId="89" applyNumberFormat="1" applyFont="1" applyFill="1" applyBorder="1" applyAlignment="1">
      <alignment horizontal="right"/>
    </xf>
    <xf numFmtId="164" fontId="35" fillId="0" borderId="17" xfId="89" applyNumberFormat="1" applyFont="1" applyFill="1" applyBorder="1" applyAlignment="1">
      <alignment horizontal="right"/>
    </xf>
    <xf numFmtId="0" fontId="33" fillId="0" borderId="20" xfId="0" applyFont="1" applyFill="1" applyBorder="1" applyAlignment="1">
      <alignment horizontal="left" vertical="center"/>
    </xf>
    <xf numFmtId="0" fontId="33" fillId="0" borderId="20" xfId="0" applyFont="1" applyFill="1" applyBorder="1"/>
    <xf numFmtId="0" fontId="33" fillId="0" borderId="20" xfId="0" applyFont="1" applyFill="1" applyBorder="1" applyAlignment="1">
      <alignment horizontal="left" vertical="center" indent="1"/>
    </xf>
    <xf numFmtId="0" fontId="33" fillId="0" borderId="20" xfId="0" applyFont="1" applyFill="1" applyBorder="1" applyAlignment="1">
      <alignment horizontal="right" vertical="center" indent="1"/>
    </xf>
    <xf numFmtId="0" fontId="35" fillId="0" borderId="0" xfId="0" applyFont="1" applyFill="1" applyBorder="1" applyAlignment="1">
      <alignment horizontal="left" indent="1"/>
    </xf>
    <xf numFmtId="0" fontId="35" fillId="0" borderId="12" xfId="0" applyFont="1" applyFill="1" applyBorder="1" applyAlignment="1">
      <alignment horizontal="left" indent="1"/>
    </xf>
    <xf numFmtId="0" fontId="86" fillId="0" borderId="0" xfId="0" applyFont="1" applyFill="1" applyBorder="1"/>
    <xf numFmtId="169" fontId="37" fillId="19" borderId="17" xfId="40" applyNumberFormat="1" applyFont="1" applyFill="1" applyBorder="1"/>
    <xf numFmtId="0" fontId="35" fillId="0" borderId="0" xfId="40" applyFont="1" applyFill="1" applyBorder="1" applyAlignment="1">
      <alignment horizontal="left" indent="1"/>
    </xf>
    <xf numFmtId="0" fontId="35" fillId="0" borderId="12" xfId="40" applyFont="1" applyFill="1" applyBorder="1" applyAlignment="1">
      <alignment horizontal="left" indent="1"/>
    </xf>
    <xf numFmtId="0" fontId="35" fillId="0" borderId="17" xfId="40" applyFont="1" applyFill="1" applyBorder="1" applyAlignment="1">
      <alignment horizontal="left" indent="1"/>
    </xf>
    <xf numFmtId="0" fontId="35" fillId="0" borderId="25" xfId="0" applyFont="1" applyFill="1" applyBorder="1"/>
    <xf numFmtId="164" fontId="35" fillId="0" borderId="11" xfId="0" applyNumberFormat="1" applyFont="1" applyBorder="1" applyAlignment="1"/>
    <xf numFmtId="0" fontId="37" fillId="20" borderId="10" xfId="89" applyFont="1" applyFill="1" applyBorder="1" applyAlignment="1">
      <alignment horizontal="center"/>
    </xf>
    <xf numFmtId="0" fontId="37" fillId="20" borderId="10" xfId="89" applyFont="1" applyFill="1" applyBorder="1" applyAlignment="1"/>
    <xf numFmtId="0" fontId="37" fillId="19" borderId="17" xfId="89" applyFont="1" applyFill="1" applyBorder="1" applyAlignment="1"/>
    <xf numFmtId="164" fontId="37" fillId="19" borderId="17" xfId="89" applyNumberFormat="1" applyFont="1" applyFill="1" applyBorder="1" applyAlignment="1"/>
    <xf numFmtId="164" fontId="35" fillId="0" borderId="0" xfId="0" applyNumberFormat="1" applyFont="1" applyAlignment="1"/>
    <xf numFmtId="164" fontId="35" fillId="0" borderId="18" xfId="0" applyNumberFormat="1" applyFont="1" applyBorder="1" applyAlignment="1"/>
    <xf numFmtId="0" fontId="35" fillId="0" borderId="0" xfId="89" applyFont="1" applyFill="1" applyBorder="1" applyAlignment="1">
      <alignment horizontal="left" indent="1"/>
    </xf>
    <xf numFmtId="0" fontId="35" fillId="0" borderId="12" xfId="89" applyFont="1" applyFill="1" applyBorder="1" applyAlignment="1">
      <alignment horizontal="left" indent="1"/>
    </xf>
    <xf numFmtId="0" fontId="35" fillId="0" borderId="17" xfId="89" applyFont="1" applyFill="1" applyBorder="1" applyAlignment="1">
      <alignment horizontal="left" indent="1"/>
    </xf>
    <xf numFmtId="3" fontId="35" fillId="0" borderId="11" xfId="0" applyNumberFormat="1" applyFont="1" applyBorder="1" applyAlignment="1">
      <alignment vertical="top"/>
    </xf>
    <xf numFmtId="164" fontId="35" fillId="0" borderId="18" xfId="89" applyNumberFormat="1" applyFont="1" applyFill="1" applyBorder="1" applyAlignment="1">
      <alignment horizontal="right"/>
    </xf>
    <xf numFmtId="164" fontId="35" fillId="18" borderId="10" xfId="89" applyNumberFormat="1" applyFont="1" applyFill="1" applyBorder="1"/>
    <xf numFmtId="164" fontId="35" fillId="18" borderId="13" xfId="89" applyNumberFormat="1" applyFont="1" applyFill="1" applyBorder="1"/>
    <xf numFmtId="164" fontId="35" fillId="18" borderId="11" xfId="89" applyNumberFormat="1" applyFont="1" applyFill="1" applyBorder="1"/>
    <xf numFmtId="164" fontId="35" fillId="18" borderId="18" xfId="89" applyNumberFormat="1" applyFont="1" applyFill="1" applyBorder="1"/>
    <xf numFmtId="0" fontId="35" fillId="0" borderId="0" xfId="0" applyFont="1" applyFill="1" applyBorder="1" applyAlignment="1">
      <alignment horizontal="left" indent="1"/>
    </xf>
    <xf numFmtId="0" fontId="35" fillId="0" borderId="12" xfId="0" applyFont="1" applyFill="1" applyBorder="1" applyAlignment="1">
      <alignment horizontal="left" indent="1"/>
    </xf>
    <xf numFmtId="0" fontId="37" fillId="19" borderId="0" xfId="0" applyFont="1" applyFill="1" applyBorder="1" applyAlignment="1">
      <alignment horizontal="left" vertical="center"/>
    </xf>
    <xf numFmtId="0" fontId="35" fillId="19" borderId="17" xfId="0" applyFont="1" applyFill="1" applyBorder="1" applyAlignment="1">
      <alignment horizontal="left" vertical="center"/>
    </xf>
    <xf numFmtId="0" fontId="37" fillId="19" borderId="25" xfId="0" applyFont="1" applyFill="1" applyBorder="1" applyAlignment="1">
      <alignment horizontal="left" vertical="center"/>
    </xf>
    <xf numFmtId="0" fontId="35" fillId="0" borderId="0" xfId="0" applyFont="1" applyFill="1" applyBorder="1" applyAlignment="1">
      <alignment horizontal="left" indent="1"/>
    </xf>
    <xf numFmtId="0" fontId="39" fillId="0" borderId="0" xfId="0" applyFont="1" applyFill="1" applyBorder="1" applyAlignment="1">
      <alignment horizontal="left"/>
    </xf>
    <xf numFmtId="0" fontId="6" fillId="0" borderId="0" xfId="0" applyFont="1" applyFill="1"/>
    <xf numFmtId="0" fontId="33" fillId="0" borderId="0" xfId="0" applyFont="1" applyFill="1" applyBorder="1" applyAlignment="1"/>
    <xf numFmtId="0" fontId="59" fillId="0" borderId="0" xfId="0" applyFont="1" applyFill="1" applyBorder="1" applyAlignment="1">
      <alignment horizontal="center" vertical="center"/>
    </xf>
    <xf numFmtId="49" fontId="62" fillId="0" borderId="0" xfId="0" applyNumberFormat="1" applyFont="1" applyFill="1" applyBorder="1" applyAlignment="1">
      <alignment vertical="center"/>
    </xf>
    <xf numFmtId="0" fontId="55" fillId="0" borderId="0" xfId="0" applyFont="1" applyFill="1" applyBorder="1"/>
    <xf numFmtId="0" fontId="58" fillId="0" borderId="0" xfId="0" applyFont="1" applyFill="1" applyBorder="1" applyAlignment="1"/>
    <xf numFmtId="0" fontId="33" fillId="0" borderId="0" xfId="0" applyFont="1" applyFill="1" applyBorder="1" applyAlignment="1">
      <alignment horizontal="left" vertical="center"/>
    </xf>
    <xf numFmtId="0" fontId="58" fillId="0" borderId="0" xfId="0" applyFont="1" applyFill="1" applyBorder="1" applyAlignment="1">
      <alignment horizontal="center"/>
    </xf>
    <xf numFmtId="0" fontId="33" fillId="0" borderId="0" xfId="0" applyFont="1" applyFill="1" applyBorder="1" applyAlignment="1">
      <alignment horizontal="left" vertical="center" indent="1"/>
    </xf>
    <xf numFmtId="0" fontId="56" fillId="0" borderId="0" xfId="0" applyFont="1" applyFill="1" applyBorder="1"/>
    <xf numFmtId="0" fontId="56" fillId="0" borderId="0" xfId="0" applyFont="1" applyFill="1" applyBorder="1" applyAlignment="1">
      <alignment horizontal="left" vertical="center" indent="1"/>
    </xf>
    <xf numFmtId="0" fontId="0" fillId="0" borderId="0" xfId="0" applyFill="1"/>
    <xf numFmtId="49" fontId="63" fillId="0" borderId="0" xfId="0" applyNumberFormat="1" applyFont="1" applyFill="1" applyAlignment="1">
      <alignment vertical="center"/>
    </xf>
    <xf numFmtId="0" fontId="35" fillId="0" borderId="0" xfId="0" applyFont="1" applyFill="1" applyAlignment="1">
      <alignment horizontal="right"/>
    </xf>
    <xf numFmtId="0" fontId="52" fillId="0" borderId="0" xfId="0" applyFont="1" applyFill="1" applyAlignment="1">
      <alignment horizontal="center" vertical="center"/>
    </xf>
    <xf numFmtId="0" fontId="52" fillId="0" borderId="0" xfId="0" applyFont="1" applyFill="1" applyAlignment="1">
      <alignment horizontal="right" vertical="center"/>
    </xf>
    <xf numFmtId="49" fontId="53" fillId="0" borderId="0" xfId="0" applyNumberFormat="1" applyFont="1" applyFill="1" applyAlignment="1">
      <alignment vertical="center"/>
    </xf>
    <xf numFmtId="0" fontId="54" fillId="0" borderId="0" xfId="0" applyFont="1" applyFill="1"/>
    <xf numFmtId="0" fontId="37" fillId="0" borderId="0" xfId="0" applyFont="1" applyFill="1" applyAlignment="1"/>
    <xf numFmtId="0" fontId="64" fillId="0" borderId="0" xfId="0" applyFont="1" applyFill="1" applyAlignment="1">
      <alignment horizontal="left" vertical="center"/>
    </xf>
    <xf numFmtId="0" fontId="65" fillId="0" borderId="0" xfId="0" applyFont="1" applyFill="1" applyAlignment="1">
      <alignment horizontal="left" vertical="center"/>
    </xf>
    <xf numFmtId="0" fontId="33" fillId="0" borderId="0" xfId="0" applyFont="1" applyFill="1"/>
    <xf numFmtId="0" fontId="33" fillId="0" borderId="0" xfId="0" applyFont="1" applyFill="1" applyAlignment="1">
      <alignment horizontal="right"/>
    </xf>
    <xf numFmtId="0" fontId="58" fillId="0" borderId="0" xfId="0" applyFont="1" applyFill="1" applyAlignment="1"/>
    <xf numFmtId="49" fontId="58" fillId="0" borderId="10" xfId="0" applyNumberFormat="1" applyFont="1" applyFill="1" applyBorder="1" applyAlignment="1">
      <alignment horizontal="left" vertical="center"/>
    </xf>
    <xf numFmtId="0" fontId="33" fillId="0" borderId="10" xfId="0" applyFont="1" applyFill="1" applyBorder="1" applyAlignment="1">
      <alignment horizontal="left" vertical="center"/>
    </xf>
    <xf numFmtId="0" fontId="33" fillId="0" borderId="10" xfId="0" applyFont="1" applyFill="1" applyBorder="1"/>
    <xf numFmtId="0" fontId="33" fillId="0" borderId="10" xfId="0" applyFont="1" applyFill="1" applyBorder="1" applyAlignment="1">
      <alignment horizontal="right"/>
    </xf>
    <xf numFmtId="0" fontId="33" fillId="0" borderId="10" xfId="0" applyFont="1" applyFill="1" applyBorder="1" applyAlignment="1">
      <alignment horizontal="left" vertical="center" indent="1"/>
    </xf>
    <xf numFmtId="0" fontId="58" fillId="0" borderId="10" xfId="0" applyFont="1" applyFill="1" applyBorder="1" applyAlignment="1"/>
    <xf numFmtId="0" fontId="33" fillId="0" borderId="10" xfId="0" applyFont="1" applyFill="1" applyBorder="1" applyAlignment="1">
      <alignment horizontal="right" vertical="center" indent="1"/>
    </xf>
    <xf numFmtId="0" fontId="59" fillId="0" borderId="20" xfId="0" applyFont="1" applyFill="1" applyBorder="1" applyAlignment="1">
      <alignment horizontal="center" vertical="center"/>
    </xf>
    <xf numFmtId="0" fontId="33" fillId="0" borderId="20" xfId="0" applyFont="1" applyFill="1" applyBorder="1" applyAlignment="1">
      <alignment horizontal="right"/>
    </xf>
    <xf numFmtId="0" fontId="58" fillId="0" borderId="20" xfId="0" applyFont="1" applyFill="1" applyBorder="1" applyAlignment="1"/>
    <xf numFmtId="49" fontId="58" fillId="0" borderId="20" xfId="0" applyNumberFormat="1" applyFont="1" applyFill="1" applyBorder="1" applyAlignment="1">
      <alignment horizontal="left" vertical="center"/>
    </xf>
    <xf numFmtId="0" fontId="73" fillId="0" borderId="20" xfId="0" applyFont="1" applyFill="1" applyBorder="1"/>
    <xf numFmtId="0" fontId="64" fillId="0" borderId="0" xfId="0" applyFont="1" applyFill="1" applyAlignment="1">
      <alignment horizontal="left" vertical="top"/>
    </xf>
    <xf numFmtId="0" fontId="68" fillId="0" borderId="0" xfId="0" applyFont="1" applyFill="1"/>
    <xf numFmtId="49" fontId="85" fillId="0" borderId="0" xfId="0" applyNumberFormat="1" applyFont="1" applyFill="1" applyAlignment="1">
      <alignment vertical="center"/>
    </xf>
    <xf numFmtId="0" fontId="66" fillId="0" borderId="0" xfId="0" applyFont="1" applyFill="1"/>
    <xf numFmtId="0" fontId="41" fillId="0" borderId="0" xfId="0" applyFont="1" applyFill="1" applyAlignment="1">
      <alignment vertical="top"/>
    </xf>
    <xf numFmtId="0" fontId="35" fillId="0" borderId="0" xfId="0" applyFont="1" applyFill="1" applyAlignment="1"/>
    <xf numFmtId="0" fontId="66" fillId="0" borderId="0" xfId="0" applyFont="1" applyFill="1" applyAlignment="1"/>
    <xf numFmtId="0" fontId="35" fillId="0" borderId="0" xfId="0" applyFont="1" applyFill="1" applyAlignment="1">
      <alignment vertical="top"/>
    </xf>
    <xf numFmtId="0" fontId="66" fillId="0" borderId="0" xfId="0" applyFont="1" applyFill="1" applyAlignment="1">
      <alignment vertical="top"/>
    </xf>
    <xf numFmtId="0" fontId="40" fillId="0" borderId="0" xfId="0" applyFont="1" applyFill="1" applyBorder="1" applyAlignment="1">
      <alignment vertical="top"/>
    </xf>
    <xf numFmtId="0" fontId="36" fillId="0" borderId="0" xfId="41" applyFont="1" applyFill="1" applyBorder="1"/>
    <xf numFmtId="0" fontId="30" fillId="0" borderId="0" xfId="0" applyFont="1" applyFill="1"/>
    <xf numFmtId="0" fontId="31" fillId="0" borderId="0" xfId="0" applyFont="1" applyFill="1"/>
    <xf numFmtId="0" fontId="67" fillId="0" borderId="0" xfId="0" applyFont="1" applyFill="1" applyBorder="1"/>
    <xf numFmtId="0" fontId="69" fillId="0" borderId="0" xfId="0" applyFont="1" applyFill="1"/>
    <xf numFmtId="0" fontId="35" fillId="0" borderId="0" xfId="41" applyFont="1" applyFill="1" applyBorder="1" applyAlignment="1"/>
    <xf numFmtId="165" fontId="35" fillId="0" borderId="0" xfId="41" applyNumberFormat="1" applyFont="1" applyFill="1" applyBorder="1" applyAlignment="1">
      <alignment horizontal="right"/>
    </xf>
    <xf numFmtId="0" fontId="33" fillId="0" borderId="0" xfId="41" applyFont="1" applyFill="1" applyBorder="1"/>
    <xf numFmtId="0" fontId="40" fillId="0" borderId="0" xfId="41" applyFont="1" applyFill="1" applyBorder="1" applyAlignment="1"/>
    <xf numFmtId="164" fontId="33" fillId="0" borderId="0" xfId="41" applyNumberFormat="1" applyFont="1" applyFill="1" applyBorder="1"/>
    <xf numFmtId="0" fontId="57" fillId="0" borderId="0" xfId="41" applyFont="1" applyFill="1" applyBorder="1"/>
    <xf numFmtId="164" fontId="57" fillId="0" borderId="0" xfId="41" applyNumberFormat="1" applyFont="1" applyFill="1" applyBorder="1"/>
    <xf numFmtId="0" fontId="33" fillId="0" borderId="0" xfId="41" applyNumberFormat="1" applyFont="1" applyFill="1" applyBorder="1"/>
    <xf numFmtId="0" fontId="35" fillId="0" borderId="25" xfId="41" applyFont="1" applyFill="1" applyBorder="1" applyAlignment="1">
      <alignment horizontal="left" indent="1"/>
    </xf>
    <xf numFmtId="164" fontId="35" fillId="0" borderId="25" xfId="41" applyNumberFormat="1" applyFont="1" applyFill="1" applyBorder="1"/>
    <xf numFmtId="0" fontId="35" fillId="0" borderId="20" xfId="41" applyFont="1" applyFill="1" applyBorder="1" applyAlignment="1">
      <alignment horizontal="left" indent="1"/>
    </xf>
    <xf numFmtId="164" fontId="35" fillId="0" borderId="20" xfId="41" applyNumberFormat="1" applyFont="1" applyFill="1" applyBorder="1"/>
    <xf numFmtId="0" fontId="35" fillId="0" borderId="21" xfId="41" applyFont="1" applyFill="1" applyBorder="1" applyAlignment="1">
      <alignment horizontal="left" indent="1"/>
    </xf>
    <xf numFmtId="164" fontId="35" fillId="0" borderId="27" xfId="41" applyNumberFormat="1" applyFont="1" applyFill="1" applyBorder="1"/>
    <xf numFmtId="164" fontId="35" fillId="0" borderId="28" xfId="41" applyNumberFormat="1" applyFont="1" applyFill="1" applyBorder="1"/>
    <xf numFmtId="164" fontId="35" fillId="0" borderId="25" xfId="41" applyNumberFormat="1" applyFont="1" applyFill="1" applyBorder="1" applyAlignment="1">
      <alignment horizontal="right"/>
    </xf>
    <xf numFmtId="164" fontId="35" fillId="0" borderId="13" xfId="41" applyNumberFormat="1" applyFont="1" applyFill="1" applyBorder="1" applyAlignment="1">
      <alignment horizontal="right"/>
    </xf>
    <xf numFmtId="164" fontId="35" fillId="0" borderId="11" xfId="41" applyNumberFormat="1" applyFont="1" applyFill="1" applyBorder="1" applyAlignment="1">
      <alignment horizontal="right"/>
    </xf>
    <xf numFmtId="164" fontId="35" fillId="0" borderId="17" xfId="41" applyNumberFormat="1" applyFont="1" applyFill="1" applyBorder="1" applyAlignment="1">
      <alignment horizontal="right"/>
    </xf>
    <xf numFmtId="164" fontId="37" fillId="0" borderId="10" xfId="41" applyNumberFormat="1" applyFont="1" applyFill="1" applyBorder="1"/>
    <xf numFmtId="0" fontId="39" fillId="0" borderId="0" xfId="0" applyFont="1" applyFill="1"/>
    <xf numFmtId="0" fontId="38" fillId="0" borderId="0" xfId="0" applyFont="1" applyFill="1"/>
    <xf numFmtId="0" fontId="64" fillId="0" borderId="0" xfId="0" applyFont="1" applyFill="1"/>
    <xf numFmtId="164" fontId="35" fillId="0" borderId="25" xfId="0" applyNumberFormat="1" applyFont="1" applyFill="1" applyBorder="1"/>
    <xf numFmtId="164" fontId="35" fillId="0" borderId="28" xfId="0" applyNumberFormat="1" applyFont="1" applyFill="1" applyBorder="1" applyAlignment="1">
      <alignment vertical="center"/>
    </xf>
    <xf numFmtId="164" fontId="35" fillId="0" borderId="13" xfId="0" applyNumberFormat="1" applyFont="1" applyFill="1" applyBorder="1" applyAlignment="1">
      <alignment vertical="center"/>
    </xf>
    <xf numFmtId="164" fontId="35" fillId="0" borderId="11" xfId="0" applyNumberFormat="1" applyFont="1" applyFill="1" applyBorder="1" applyAlignment="1">
      <alignment vertical="center"/>
    </xf>
    <xf numFmtId="164" fontId="35" fillId="0" borderId="19" xfId="41" applyNumberFormat="1" applyFont="1" applyFill="1" applyBorder="1"/>
    <xf numFmtId="164" fontId="35" fillId="0" borderId="22" xfId="41" applyNumberFormat="1" applyFont="1" applyFill="1" applyBorder="1"/>
    <xf numFmtId="164" fontId="35" fillId="0" borderId="18" xfId="41" applyNumberFormat="1" applyFont="1" applyFill="1" applyBorder="1" applyAlignment="1">
      <alignment horizontal="right"/>
    </xf>
    <xf numFmtId="164" fontId="35" fillId="0" borderId="27" xfId="0" applyNumberFormat="1" applyFont="1" applyFill="1" applyBorder="1" applyAlignment="1">
      <alignment vertical="center"/>
    </xf>
    <xf numFmtId="0" fontId="35" fillId="0" borderId="12" xfId="0" applyFont="1" applyFill="1" applyBorder="1" applyAlignment="1">
      <alignment horizontal="left" indent="1"/>
    </xf>
    <xf numFmtId="0" fontId="35" fillId="18" borderId="25" xfId="41" applyFont="1" applyFill="1" applyBorder="1" applyAlignment="1">
      <alignment horizontal="left" indent="1"/>
    </xf>
    <xf numFmtId="0" fontId="37" fillId="19" borderId="17" xfId="0" applyFont="1" applyFill="1" applyBorder="1" applyAlignment="1">
      <alignment horizontal="left"/>
    </xf>
    <xf numFmtId="0" fontId="37" fillId="20" borderId="0" xfId="0" applyFont="1" applyFill="1" applyBorder="1" applyAlignment="1">
      <alignment horizontal="right" vertical="top" wrapText="1"/>
    </xf>
    <xf numFmtId="0" fontId="35" fillId="0" borderId="0" xfId="0" applyFont="1" applyFill="1" applyBorder="1" applyAlignment="1">
      <alignment horizontal="left" indent="1"/>
    </xf>
    <xf numFmtId="0" fontId="35" fillId="0" borderId="12" xfId="0" applyFont="1" applyFill="1" applyBorder="1" applyAlignment="1">
      <alignment horizontal="left" indent="1"/>
    </xf>
    <xf numFmtId="164" fontId="35" fillId="18" borderId="17" xfId="41" applyNumberFormat="1" applyFont="1" applyFill="1" applyBorder="1"/>
    <xf numFmtId="0" fontId="64" fillId="0" borderId="0" xfId="0" applyFont="1" applyFill="1" applyBorder="1" applyAlignment="1"/>
    <xf numFmtId="172" fontId="35" fillId="0" borderId="0" xfId="0" applyNumberFormat="1" applyFont="1" applyFill="1" applyBorder="1"/>
    <xf numFmtId="0" fontId="40" fillId="0" borderId="19" xfId="0" applyFont="1" applyFill="1" applyBorder="1" applyAlignment="1">
      <alignment horizontal="right" vertical="top"/>
    </xf>
    <xf numFmtId="0" fontId="35" fillId="0" borderId="12" xfId="0" applyFont="1" applyFill="1" applyBorder="1" applyAlignment="1">
      <alignment horizontal="left" indent="1"/>
    </xf>
    <xf numFmtId="164" fontId="35" fillId="0" borderId="18" xfId="41" applyNumberFormat="1" applyFont="1" applyFill="1" applyBorder="1"/>
    <xf numFmtId="4" fontId="35" fillId="0" borderId="0" xfId="0" applyNumberFormat="1" applyFont="1" applyFill="1" applyBorder="1" applyAlignment="1"/>
    <xf numFmtId="4" fontId="35" fillId="0" borderId="13" xfId="0" applyNumberFormat="1" applyFont="1" applyFill="1" applyBorder="1" applyAlignment="1"/>
    <xf numFmtId="4" fontId="35" fillId="0" borderId="18" xfId="0" applyNumberFormat="1" applyFont="1" applyFill="1" applyBorder="1" applyAlignment="1"/>
    <xf numFmtId="0" fontId="40" fillId="0" borderId="19" xfId="0" applyFont="1" applyFill="1" applyBorder="1" applyAlignment="1">
      <alignment vertical="top"/>
    </xf>
    <xf numFmtId="0" fontId="57" fillId="0" borderId="0" xfId="0" applyFont="1"/>
    <xf numFmtId="0" fontId="39" fillId="0" borderId="0" xfId="0" applyFont="1" applyFill="1" applyBorder="1" applyAlignment="1">
      <alignment wrapText="1"/>
    </xf>
    <xf numFmtId="49" fontId="58" fillId="0" borderId="20" xfId="0" applyNumberFormat="1" applyFont="1" applyFill="1" applyBorder="1" applyAlignment="1">
      <alignment horizontal="left" vertical="center" indent="2"/>
    </xf>
    <xf numFmtId="49" fontId="58" fillId="0" borderId="10" xfId="0" applyNumberFormat="1" applyFont="1" applyFill="1" applyBorder="1" applyAlignment="1">
      <alignment horizontal="left" vertical="center" indent="2"/>
    </xf>
    <xf numFmtId="164" fontId="35" fillId="0" borderId="15" xfId="0" applyNumberFormat="1" applyFont="1" applyFill="1" applyBorder="1" applyAlignment="1">
      <alignment vertical="center"/>
    </xf>
    <xf numFmtId="0" fontId="40" fillId="0" borderId="0" xfId="0" applyFont="1"/>
    <xf numFmtId="0" fontId="58" fillId="0" borderId="10" xfId="0" applyFont="1" applyFill="1" applyBorder="1" applyAlignment="1">
      <alignment horizontal="left" vertical="center"/>
    </xf>
    <xf numFmtId="0" fontId="37" fillId="20" borderId="10" xfId="41" applyFont="1" applyFill="1" applyBorder="1" applyAlignment="1">
      <alignment horizontal="right"/>
    </xf>
    <xf numFmtId="0" fontId="40" fillId="0" borderId="0" xfId="0" applyFont="1" applyAlignment="1">
      <alignment vertical="top"/>
    </xf>
    <xf numFmtId="0" fontId="40" fillId="0" borderId="0" xfId="0" applyFont="1" applyAlignment="1"/>
    <xf numFmtId="0" fontId="40" fillId="0" borderId="0" xfId="0" applyFont="1" applyAlignment="1">
      <alignment horizontal="right"/>
    </xf>
    <xf numFmtId="164" fontId="35" fillId="18" borderId="15" xfId="41" applyNumberFormat="1" applyFont="1" applyFill="1" applyBorder="1" applyAlignment="1">
      <alignment horizontal="right"/>
    </xf>
    <xf numFmtId="164" fontId="35" fillId="18" borderId="18" xfId="41" applyNumberFormat="1" applyFont="1" applyFill="1" applyBorder="1"/>
    <xf numFmtId="164" fontId="35" fillId="18" borderId="25" xfId="41" applyNumberFormat="1" applyFont="1" applyFill="1" applyBorder="1"/>
    <xf numFmtId="164" fontId="35" fillId="18" borderId="10" xfId="41" applyNumberFormat="1" applyFont="1" applyFill="1" applyBorder="1" applyAlignment="1"/>
    <xf numFmtId="164" fontId="35" fillId="18" borderId="15" xfId="41" applyNumberFormat="1" applyFont="1" applyFill="1" applyBorder="1" applyAlignment="1"/>
    <xf numFmtId="0" fontId="38" fillId="0" borderId="0" xfId="41" applyFont="1" applyFill="1" applyBorder="1" applyAlignment="1">
      <alignment horizontal="right"/>
    </xf>
    <xf numFmtId="0" fontId="39" fillId="0" borderId="0" xfId="0" applyFont="1" applyFill="1" applyBorder="1" applyAlignment="1">
      <alignment horizontal="left"/>
    </xf>
    <xf numFmtId="0" fontId="38" fillId="0" borderId="0" xfId="0" applyFont="1" applyFill="1" applyBorder="1" applyAlignment="1">
      <alignment horizontal="center" vertical="center" wrapText="1"/>
    </xf>
    <xf numFmtId="0" fontId="38" fillId="0" borderId="0" xfId="0" applyFont="1" applyFill="1" applyBorder="1" applyAlignment="1">
      <alignment horizontal="right" vertical="top" wrapText="1"/>
    </xf>
    <xf numFmtId="0" fontId="35" fillId="0" borderId="12" xfId="0" applyFont="1" applyFill="1" applyBorder="1" applyAlignment="1">
      <alignment horizontal="left" indent="1"/>
    </xf>
    <xf numFmtId="0" fontId="37" fillId="0" borderId="0" xfId="0" quotePrefix="1" applyFont="1" applyFill="1" applyBorder="1"/>
    <xf numFmtId="0" fontId="38" fillId="0" borderId="0" xfId="0" applyFont="1" applyFill="1" applyBorder="1" applyAlignment="1">
      <alignment vertical="top" wrapText="1"/>
    </xf>
    <xf numFmtId="0" fontId="35" fillId="0" borderId="12" xfId="0" applyFont="1" applyFill="1" applyBorder="1" applyAlignment="1">
      <alignment horizontal="left" indent="1"/>
    </xf>
    <xf numFmtId="2" fontId="37" fillId="19" borderId="18" xfId="41" applyNumberFormat="1" applyFont="1" applyFill="1" applyBorder="1" applyAlignment="1"/>
    <xf numFmtId="3" fontId="35" fillId="0" borderId="11" xfId="0" applyNumberFormat="1" applyFont="1" applyFill="1" applyBorder="1"/>
    <xf numFmtId="0" fontId="35" fillId="0" borderId="12" xfId="0" applyFont="1" applyFill="1" applyBorder="1" applyAlignment="1">
      <alignment horizontal="left" indent="1"/>
    </xf>
    <xf numFmtId="0" fontId="37" fillId="19" borderId="18" xfId="0" applyFont="1" applyFill="1" applyBorder="1"/>
    <xf numFmtId="3" fontId="37" fillId="19" borderId="18" xfId="0" applyNumberFormat="1" applyFont="1" applyFill="1" applyBorder="1"/>
    <xf numFmtId="0" fontId="35" fillId="0" borderId="20" xfId="0" applyFont="1" applyFill="1" applyBorder="1" applyAlignment="1">
      <alignment horizontal="left" indent="1"/>
    </xf>
    <xf numFmtId="3" fontId="35" fillId="0" borderId="20" xfId="0" applyNumberFormat="1" applyFont="1" applyFill="1" applyBorder="1"/>
    <xf numFmtId="3" fontId="43" fillId="19" borderId="17" xfId="92" applyNumberFormat="1" applyFont="1" applyFill="1" applyBorder="1" applyAlignment="1"/>
    <xf numFmtId="3" fontId="42" fillId="0" borderId="17" xfId="60" applyNumberFormat="1" applyFont="1" applyFill="1" applyBorder="1" applyAlignment="1" applyProtection="1">
      <protection locked="0"/>
    </xf>
    <xf numFmtId="3" fontId="35" fillId="0" borderId="17" xfId="60" applyNumberFormat="1" applyFont="1" applyFill="1" applyBorder="1" applyAlignment="1"/>
    <xf numFmtId="3" fontId="42" fillId="0" borderId="17" xfId="0" applyNumberFormat="1" applyFont="1" applyFill="1" applyBorder="1" applyAlignment="1"/>
    <xf numFmtId="3" fontId="42" fillId="0" borderId="17" xfId="92" applyNumberFormat="1" applyFont="1" applyFill="1" applyBorder="1" applyAlignment="1" applyProtection="1">
      <protection locked="0"/>
    </xf>
    <xf numFmtId="3" fontId="35" fillId="0" borderId="17" xfId="92" applyNumberFormat="1" applyFont="1" applyFill="1" applyBorder="1" applyAlignment="1"/>
    <xf numFmtId="0" fontId="35" fillId="0" borderId="0" xfId="0" applyFont="1" applyBorder="1" applyAlignment="1"/>
    <xf numFmtId="0" fontId="37" fillId="20" borderId="23" xfId="0" applyFont="1" applyFill="1" applyBorder="1" applyAlignment="1">
      <alignment horizontal="right" vertical="top" wrapText="1"/>
    </xf>
    <xf numFmtId="0" fontId="35" fillId="20" borderId="24" xfId="0" applyFont="1" applyFill="1" applyBorder="1" applyAlignment="1">
      <alignment horizontal="right"/>
    </xf>
    <xf numFmtId="0" fontId="35" fillId="19" borderId="17" xfId="0" applyFont="1" applyFill="1" applyBorder="1"/>
    <xf numFmtId="0" fontId="37" fillId="20" borderId="0" xfId="92" applyFont="1" applyFill="1" applyBorder="1" applyAlignment="1" applyProtection="1">
      <alignment horizontal="right"/>
    </xf>
    <xf numFmtId="0" fontId="43" fillId="20" borderId="0" xfId="0" applyFont="1" applyFill="1" applyBorder="1" applyAlignment="1" applyProtection="1">
      <alignment horizontal="right"/>
    </xf>
    <xf numFmtId="3" fontId="43" fillId="19" borderId="17" xfId="92" applyNumberFormat="1" applyFont="1" applyFill="1" applyBorder="1" applyAlignment="1" applyProtection="1"/>
    <xf numFmtId="0" fontId="42" fillId="0" borderId="0" xfId="0" applyFont="1" applyAlignment="1" applyProtection="1"/>
    <xf numFmtId="3" fontId="42" fillId="0" borderId="0" xfId="0" applyNumberFormat="1" applyFont="1" applyAlignment="1" applyProtection="1"/>
    <xf numFmtId="0" fontId="42" fillId="0" borderId="13" xfId="0" applyFont="1" applyBorder="1" applyAlignment="1" applyProtection="1"/>
    <xf numFmtId="3" fontId="42" fillId="0" borderId="13" xfId="0" applyNumberFormat="1" applyFont="1" applyBorder="1" applyAlignment="1" applyProtection="1"/>
    <xf numFmtId="0" fontId="42" fillId="0" borderId="17" xfId="0" applyFont="1" applyBorder="1" applyAlignment="1" applyProtection="1"/>
    <xf numFmtId="3" fontId="42" fillId="0" borderId="17" xfId="0" applyNumberFormat="1" applyFont="1" applyBorder="1" applyAlignment="1" applyProtection="1"/>
    <xf numFmtId="3" fontId="42" fillId="0" borderId="29" xfId="0" applyNumberFormat="1" applyFont="1" applyBorder="1" applyAlignment="1" applyProtection="1"/>
    <xf numFmtId="0" fontId="37" fillId="20" borderId="0" xfId="0" applyFont="1" applyFill="1" applyBorder="1" applyAlignment="1">
      <alignment horizontal="right" vertical="top" wrapText="1"/>
    </xf>
    <xf numFmtId="164" fontId="37" fillId="19" borderId="30" xfId="0" applyNumberFormat="1" applyFont="1" applyFill="1" applyBorder="1"/>
    <xf numFmtId="0" fontId="35" fillId="0" borderId="0" xfId="0" applyNumberFormat="1" applyFont="1" applyFill="1" applyBorder="1"/>
    <xf numFmtId="0" fontId="37" fillId="20" borderId="0" xfId="40" applyFont="1" applyFill="1" applyBorder="1" applyAlignment="1">
      <alignment horizontal="center"/>
    </xf>
    <xf numFmtId="0" fontId="60" fillId="0" borderId="0" xfId="0" applyFont="1" applyFill="1" applyBorder="1" applyAlignment="1">
      <alignment horizontal="center"/>
    </xf>
    <xf numFmtId="49" fontId="61" fillId="0" borderId="0" xfId="0" applyNumberFormat="1" applyFont="1" applyFill="1" applyBorder="1" applyAlignment="1">
      <alignment horizontal="center" vertical="center"/>
    </xf>
    <xf numFmtId="49" fontId="87" fillId="0" borderId="0" xfId="0" applyNumberFormat="1" applyFont="1" applyFill="1" applyBorder="1" applyAlignment="1">
      <alignment horizontal="center" vertical="center"/>
    </xf>
    <xf numFmtId="0" fontId="41" fillId="0" borderId="0" xfId="0" applyFont="1" applyFill="1" applyAlignment="1">
      <alignment horizontal="justify" vertical="top" wrapText="1"/>
    </xf>
    <xf numFmtId="0" fontId="41" fillId="0" borderId="0" xfId="0" applyFont="1" applyFill="1" applyAlignment="1">
      <alignment vertical="top" wrapText="1"/>
    </xf>
    <xf numFmtId="0" fontId="33" fillId="0" borderId="0" xfId="0" applyFont="1" applyFill="1" applyBorder="1" applyAlignment="1">
      <alignment horizontal="justify" vertical="top" wrapText="1"/>
    </xf>
    <xf numFmtId="0" fontId="37" fillId="0" borderId="0" xfId="89" applyFont="1" applyFill="1" applyBorder="1" applyAlignment="1">
      <alignment horizontal="center" vertical="center" wrapText="1"/>
    </xf>
    <xf numFmtId="0" fontId="37" fillId="0" borderId="18" xfId="89" applyFont="1" applyFill="1" applyBorder="1" applyAlignment="1">
      <alignment horizontal="center" vertical="center" wrapText="1"/>
    </xf>
    <xf numFmtId="0" fontId="37" fillId="20" borderId="10" xfId="89" applyFont="1" applyFill="1" applyBorder="1" applyAlignment="1">
      <alignment horizontal="right"/>
    </xf>
    <xf numFmtId="0" fontId="37" fillId="0" borderId="10" xfId="89" applyFont="1" applyFill="1" applyBorder="1" applyAlignment="1">
      <alignment horizontal="center" vertical="center" wrapText="1"/>
    </xf>
    <xf numFmtId="0" fontId="37" fillId="0" borderId="12" xfId="89" applyFont="1" applyFill="1" applyBorder="1" applyAlignment="1">
      <alignment horizontal="center" vertical="center" wrapText="1"/>
    </xf>
    <xf numFmtId="0" fontId="37" fillId="0" borderId="16" xfId="89" applyFont="1" applyFill="1" applyBorder="1" applyAlignment="1">
      <alignment horizontal="center" vertical="center" wrapText="1"/>
    </xf>
    <xf numFmtId="0" fontId="37" fillId="0" borderId="25" xfId="89" applyFont="1" applyFill="1" applyBorder="1" applyAlignment="1">
      <alignment horizontal="center" vertical="center" wrapText="1"/>
    </xf>
    <xf numFmtId="0" fontId="37" fillId="0" borderId="17" xfId="89" applyFont="1" applyFill="1" applyBorder="1" applyAlignment="1">
      <alignment horizontal="center" vertical="center" wrapText="1"/>
    </xf>
    <xf numFmtId="0" fontId="37" fillId="0" borderId="0" xfId="0" applyFont="1" applyFill="1" applyBorder="1" applyAlignment="1">
      <alignment horizontal="center" vertical="center"/>
    </xf>
    <xf numFmtId="0" fontId="38" fillId="20" borderId="0" xfId="0" applyFont="1" applyFill="1" applyBorder="1" applyAlignment="1">
      <alignment horizontal="center" vertical="center" wrapText="1"/>
    </xf>
    <xf numFmtId="0" fontId="37" fillId="20" borderId="0" xfId="0" applyFont="1" applyFill="1" applyBorder="1" applyAlignment="1">
      <alignment horizontal="center" vertical="center" wrapText="1"/>
    </xf>
    <xf numFmtId="0" fontId="35" fillId="0" borderId="0" xfId="0" applyFont="1" applyFill="1" applyBorder="1" applyAlignment="1">
      <alignment horizontal="left" vertical="center" indent="1"/>
    </xf>
    <xf numFmtId="0" fontId="35" fillId="0" borderId="12" xfId="0" applyFont="1" applyFill="1" applyBorder="1" applyAlignment="1">
      <alignment horizontal="left" vertical="center" indent="1"/>
    </xf>
    <xf numFmtId="0" fontId="35" fillId="0" borderId="13" xfId="0" applyFont="1" applyFill="1" applyBorder="1" applyAlignment="1">
      <alignment horizontal="left" vertical="center" indent="1"/>
    </xf>
    <xf numFmtId="0" fontId="35" fillId="0" borderId="18" xfId="0" applyFont="1" applyFill="1" applyBorder="1" applyAlignment="1">
      <alignment horizontal="left" vertical="center" indent="1"/>
    </xf>
    <xf numFmtId="0" fontId="37" fillId="19" borderId="17" xfId="0" applyFont="1" applyFill="1" applyBorder="1" applyAlignment="1"/>
    <xf numFmtId="0" fontId="37" fillId="20" borderId="10" xfId="0" applyFont="1" applyFill="1" applyBorder="1" applyAlignment="1">
      <alignment horizontal="center" vertical="center" wrapText="1"/>
    </xf>
    <xf numFmtId="0" fontId="37" fillId="20" borderId="26" xfId="0" applyFont="1" applyFill="1" applyBorder="1" applyAlignment="1">
      <alignment horizontal="center"/>
    </xf>
    <xf numFmtId="0" fontId="37" fillId="20" borderId="24" xfId="0" applyFont="1" applyFill="1" applyBorder="1" applyAlignment="1">
      <alignment horizontal="center"/>
    </xf>
    <xf numFmtId="0" fontId="37" fillId="20" borderId="10" xfId="0" applyFont="1" applyFill="1" applyBorder="1" applyAlignment="1">
      <alignment horizontal="center"/>
    </xf>
    <xf numFmtId="0" fontId="37" fillId="20" borderId="0" xfId="0" applyFont="1" applyFill="1" applyBorder="1" applyAlignment="1">
      <alignment horizontal="right" vertical="center" wrapText="1"/>
    </xf>
    <xf numFmtId="0" fontId="40" fillId="0" borderId="19" xfId="0" applyFont="1" applyFill="1" applyBorder="1" applyAlignment="1">
      <alignment horizontal="right" vertical="top"/>
    </xf>
    <xf numFmtId="168" fontId="47" fillId="0" borderId="0" xfId="0" applyNumberFormat="1" applyFont="1" applyFill="1" applyBorder="1" applyAlignment="1">
      <alignment horizontal="center"/>
    </xf>
    <xf numFmtId="168" fontId="46" fillId="0" borderId="0" xfId="0" applyNumberFormat="1" applyFont="1" applyFill="1" applyBorder="1" applyAlignment="1">
      <alignment horizontal="center"/>
    </xf>
    <xf numFmtId="168" fontId="46" fillId="0" borderId="0" xfId="0" applyNumberFormat="1" applyFont="1" applyFill="1" applyBorder="1" applyAlignment="1">
      <alignment horizontal="right"/>
    </xf>
    <xf numFmtId="168" fontId="37" fillId="0" borderId="0" xfId="0" applyNumberFormat="1" applyFont="1" applyFill="1" applyBorder="1" applyAlignment="1">
      <alignment horizontal="left"/>
    </xf>
    <xf numFmtId="168" fontId="47" fillId="0" borderId="0" xfId="0" applyNumberFormat="1" applyFont="1" applyFill="1" applyBorder="1" applyAlignment="1">
      <alignment horizontal="left" indent="5"/>
    </xf>
    <xf numFmtId="0" fontId="37" fillId="19" borderId="17" xfId="0" applyFont="1" applyFill="1" applyBorder="1" applyAlignment="1">
      <alignment horizontal="left"/>
    </xf>
    <xf numFmtId="0" fontId="35" fillId="0" borderId="18" xfId="0" applyFont="1" applyFill="1" applyBorder="1" applyAlignment="1">
      <alignment horizontal="left" indent="1"/>
    </xf>
    <xf numFmtId="0" fontId="37" fillId="20" borderId="0" xfId="0" applyFont="1" applyFill="1" applyBorder="1" applyAlignment="1">
      <alignment horizontal="right" vertical="top" wrapText="1"/>
    </xf>
    <xf numFmtId="0" fontId="35" fillId="0" borderId="0" xfId="0" applyFont="1" applyFill="1" applyBorder="1" applyAlignment="1">
      <alignment horizontal="left" indent="1"/>
    </xf>
    <xf numFmtId="0" fontId="35" fillId="0" borderId="12" xfId="0" applyFont="1" applyFill="1" applyBorder="1" applyAlignment="1">
      <alignment horizontal="left" indent="1"/>
    </xf>
    <xf numFmtId="0" fontId="35" fillId="0" borderId="13" xfId="0" applyFont="1" applyFill="1" applyBorder="1" applyAlignment="1">
      <alignment horizontal="left" indent="1"/>
    </xf>
    <xf numFmtId="0" fontId="35" fillId="20" borderId="10" xfId="0" applyFont="1" applyFill="1" applyBorder="1" applyAlignment="1">
      <alignment horizontal="center" vertical="center" wrapText="1"/>
    </xf>
    <xf numFmtId="0" fontId="35" fillId="20" borderId="0" xfId="0" applyFont="1" applyFill="1" applyBorder="1" applyAlignment="1">
      <alignment horizontal="center" vertical="center" wrapText="1"/>
    </xf>
    <xf numFmtId="0" fontId="35" fillId="0" borderId="0" xfId="0" applyFont="1" applyFill="1" applyBorder="1" applyAlignment="1"/>
    <xf numFmtId="0" fontId="35" fillId="0" borderId="12" xfId="0" applyFont="1" applyFill="1" applyBorder="1" applyAlignment="1"/>
    <xf numFmtId="0" fontId="35" fillId="0" borderId="13" xfId="0" applyFont="1" applyFill="1" applyBorder="1" applyAlignment="1"/>
    <xf numFmtId="0" fontId="35" fillId="0" borderId="17" xfId="0" applyFont="1" applyFill="1" applyBorder="1" applyAlignment="1"/>
    <xf numFmtId="0" fontId="37" fillId="20" borderId="10" xfId="0" applyFont="1" applyFill="1" applyBorder="1" applyAlignment="1">
      <alignment horizontal="center" vertical="center"/>
    </xf>
    <xf numFmtId="0" fontId="43" fillId="20" borderId="0" xfId="92" applyFont="1" applyFill="1" applyBorder="1" applyAlignment="1">
      <alignment horizontal="center" vertical="center"/>
    </xf>
    <xf numFmtId="0" fontId="43" fillId="19" borderId="17" xfId="60" applyFont="1" applyFill="1" applyBorder="1" applyAlignment="1">
      <alignment vertical="center" wrapText="1"/>
    </xf>
    <xf numFmtId="0" fontId="43" fillId="20" borderId="0" xfId="60" applyFont="1" applyFill="1" applyBorder="1" applyAlignment="1">
      <alignment horizontal="right" vertical="center" wrapText="1"/>
    </xf>
    <xf numFmtId="0" fontId="43" fillId="20" borderId="10" xfId="60" applyFont="1" applyFill="1" applyBorder="1" applyAlignment="1">
      <alignment horizontal="right" vertical="center" wrapText="1"/>
    </xf>
    <xf numFmtId="0" fontId="43" fillId="19" borderId="17" xfId="60" applyFont="1" applyFill="1" applyBorder="1" applyAlignment="1">
      <alignment vertical="center"/>
    </xf>
    <xf numFmtId="0" fontId="43" fillId="20" borderId="0" xfId="60" applyFont="1" applyFill="1" applyBorder="1" applyAlignment="1" applyProtection="1">
      <alignment horizontal="center" vertical="center" wrapText="1"/>
    </xf>
    <xf numFmtId="0" fontId="43" fillId="20" borderId="0" xfId="60" applyFont="1" applyFill="1" applyBorder="1" applyAlignment="1" applyProtection="1">
      <alignment horizontal="right" vertical="center" wrapText="1"/>
    </xf>
    <xf numFmtId="0" fontId="43" fillId="20" borderId="10" xfId="60" applyFont="1" applyFill="1" applyBorder="1" applyAlignment="1" applyProtection="1">
      <alignment horizontal="right" vertical="center" wrapText="1"/>
    </xf>
    <xf numFmtId="0" fontId="43" fillId="20" borderId="0" xfId="60" applyFont="1" applyFill="1" applyBorder="1" applyAlignment="1">
      <alignment horizontal="center" vertical="center"/>
    </xf>
    <xf numFmtId="0" fontId="35" fillId="0" borderId="25" xfId="0" applyFont="1" applyBorder="1" applyAlignment="1">
      <alignment horizontal="left" indent="1"/>
    </xf>
    <xf numFmtId="0" fontId="35" fillId="0" borderId="20" xfId="0" applyFont="1" applyBorder="1" applyAlignment="1">
      <alignment horizontal="left" indent="1"/>
    </xf>
    <xf numFmtId="0" fontId="35" fillId="0" borderId="12" xfId="0" applyFont="1" applyBorder="1" applyAlignment="1">
      <alignment horizontal="left" indent="1"/>
    </xf>
    <xf numFmtId="0" fontId="35" fillId="0" borderId="17" xfId="0" applyFont="1" applyBorder="1" applyAlignment="1">
      <alignment horizontal="left" indent="1"/>
    </xf>
    <xf numFmtId="0" fontId="43" fillId="19" borderId="17" xfId="60" applyFont="1" applyFill="1" applyBorder="1" applyAlignment="1" applyProtection="1">
      <alignment vertical="center" wrapText="1"/>
    </xf>
    <xf numFmtId="0" fontId="42" fillId="0" borderId="25" xfId="60" applyFont="1" applyFill="1" applyBorder="1" applyAlignment="1" applyProtection="1">
      <alignment horizontal="left" vertical="center" wrapText="1" indent="1"/>
    </xf>
    <xf numFmtId="0" fontId="42" fillId="0" borderId="20" xfId="60" applyFont="1" applyFill="1" applyBorder="1" applyAlignment="1" applyProtection="1">
      <alignment horizontal="left" vertical="center" wrapText="1" indent="1"/>
    </xf>
    <xf numFmtId="0" fontId="42" fillId="0" borderId="12" xfId="60" applyFont="1" applyFill="1" applyBorder="1" applyAlignment="1" applyProtection="1">
      <alignment horizontal="left" vertical="center" wrapText="1" indent="1"/>
    </xf>
    <xf numFmtId="0" fontId="42" fillId="0" borderId="17" xfId="60" applyFont="1" applyFill="1" applyBorder="1" applyAlignment="1" applyProtection="1">
      <alignment horizontal="left" vertical="center" wrapText="1" indent="1"/>
    </xf>
    <xf numFmtId="0" fontId="78" fillId="20" borderId="10" xfId="60" applyFont="1" applyFill="1" applyBorder="1" applyAlignment="1">
      <alignment vertical="top"/>
    </xf>
    <xf numFmtId="0" fontId="82" fillId="0" borderId="0" xfId="60" applyFont="1" applyAlignment="1">
      <alignment horizontal="left" wrapText="1"/>
    </xf>
    <xf numFmtId="0" fontId="81" fillId="0" borderId="17" xfId="60" applyFont="1" applyFill="1" applyBorder="1" applyAlignment="1">
      <alignment vertical="top"/>
    </xf>
    <xf numFmtId="0" fontId="81" fillId="0" borderId="12" xfId="60" applyFont="1" applyFill="1" applyBorder="1" applyAlignment="1">
      <alignment vertical="top"/>
    </xf>
    <xf numFmtId="0" fontId="81" fillId="0" borderId="13" xfId="60" applyFont="1" applyFill="1" applyBorder="1" applyAlignment="1">
      <alignment vertical="top"/>
    </xf>
    <xf numFmtId="0" fontId="81" fillId="0" borderId="20" xfId="60" applyFont="1" applyFill="1" applyBorder="1" applyAlignment="1">
      <alignment vertical="top"/>
    </xf>
    <xf numFmtId="0" fontId="39" fillId="0" borderId="0" xfId="0" applyFont="1" applyFill="1" applyBorder="1" applyAlignment="1">
      <alignment horizontal="left"/>
    </xf>
    <xf numFmtId="22" fontId="38" fillId="0" borderId="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cellXfs>
  <cellStyles count="137">
    <cellStyle name="20 % – Zvýraznění1" xfId="1" builtinId="30" customBuiltin="1"/>
    <cellStyle name="20 % – Zvýraznění1 2" xfId="94"/>
    <cellStyle name="20 % – Zvýraznění2" xfId="2" builtinId="34" customBuiltin="1"/>
    <cellStyle name="20 % – Zvýraznění2 2" xfId="95"/>
    <cellStyle name="20 % – Zvýraznění3" xfId="3" builtinId="38" customBuiltin="1"/>
    <cellStyle name="20 % – Zvýraznění3 2" xfId="96"/>
    <cellStyle name="20 % – Zvýraznění4" xfId="4" builtinId="42" customBuiltin="1"/>
    <cellStyle name="20 % – Zvýraznění4 2" xfId="97"/>
    <cellStyle name="20 % – Zvýraznění5" xfId="5" builtinId="46" customBuiltin="1"/>
    <cellStyle name="20 % – Zvýraznění5 2" xfId="98"/>
    <cellStyle name="20 % – Zvýraznění6" xfId="6" builtinId="50" customBuiltin="1"/>
    <cellStyle name="20 % – Zvýraznění6 2" xfId="99"/>
    <cellStyle name="40 % – Zvýraznění1" xfId="7" builtinId="31" customBuiltin="1"/>
    <cellStyle name="40 % – Zvýraznění1 2" xfId="100"/>
    <cellStyle name="40 % – Zvýraznění2" xfId="8" builtinId="35" customBuiltin="1"/>
    <cellStyle name="40 % – Zvýraznění2 2" xfId="101"/>
    <cellStyle name="40 % – Zvýraznění3" xfId="9" builtinId="39" customBuiltin="1"/>
    <cellStyle name="40 % – Zvýraznění3 2" xfId="102"/>
    <cellStyle name="40 % – Zvýraznění4" xfId="10" builtinId="43" customBuiltin="1"/>
    <cellStyle name="40 % – Zvýraznění4 2" xfId="103"/>
    <cellStyle name="40 % – Zvýraznění5" xfId="11" builtinId="47" customBuiltin="1"/>
    <cellStyle name="40 % – Zvýraznění5 2" xfId="104"/>
    <cellStyle name="40 % – Zvýraznění6" xfId="12" builtinId="51" customBuiltin="1"/>
    <cellStyle name="40 % – Zvýraznění6 2" xfId="105"/>
    <cellStyle name="60 % – Zvýraznění1" xfId="13" builtinId="32" customBuiltin="1"/>
    <cellStyle name="60 % – Zvýraznění1 2" xfId="106"/>
    <cellStyle name="60 % – Zvýraznění2" xfId="14" builtinId="36" customBuiltin="1"/>
    <cellStyle name="60 % – Zvýraznění2 2" xfId="107"/>
    <cellStyle name="60 % – Zvýraznění3" xfId="15" builtinId="40" customBuiltin="1"/>
    <cellStyle name="60 % – Zvýraznění3 2" xfId="108"/>
    <cellStyle name="60 % – Zvýraznění4" xfId="16" builtinId="44" customBuiltin="1"/>
    <cellStyle name="60 % – Zvýraznění4 2" xfId="109"/>
    <cellStyle name="60 % – Zvýraznění5" xfId="17" builtinId="48" customBuiltin="1"/>
    <cellStyle name="60 % – Zvýraznění5 2" xfId="110"/>
    <cellStyle name="60 % – Zvýraznění6" xfId="18" builtinId="52" customBuiltin="1"/>
    <cellStyle name="60 % – Zvýraznění6 2" xfId="111"/>
    <cellStyle name="CELKEM" xfId="19"/>
    <cellStyle name="CELKEM 2" xfId="20"/>
    <cellStyle name="CELKEM 2 2" xfId="62"/>
    <cellStyle name="CELKEM 2 3" xfId="61"/>
    <cellStyle name="CELKEM 3" xfId="112"/>
    <cellStyle name="ČÁRKA 2" xfId="21"/>
    <cellStyle name="ČÁRKA 2 2" xfId="64"/>
    <cellStyle name="ČÁRKA 2 3" xfId="63"/>
    <cellStyle name="DATUM" xfId="22"/>
    <cellStyle name="DATUM 2" xfId="23"/>
    <cellStyle name="DATUM 2 2" xfId="66"/>
    <cellStyle name="DATUM 2 3" xfId="65"/>
    <cellStyle name="Chybně" xfId="24" builtinId="27" customBuiltin="1"/>
    <cellStyle name="Chybně 2" xfId="113"/>
    <cellStyle name="Kontrolní buňka" xfId="25" builtinId="23" customBuiltin="1"/>
    <cellStyle name="Kontrolní buňka 2" xfId="114"/>
    <cellStyle name="MĚNA 2" xfId="26"/>
    <cellStyle name="MĚNA 2 2" xfId="68"/>
    <cellStyle name="MĚNA 2 3" xfId="67"/>
    <cellStyle name="Nadpis 1" xfId="27" builtinId="16" customBuiltin="1"/>
    <cellStyle name="Nadpis 1 2" xfId="115"/>
    <cellStyle name="Nadpis 2" xfId="28" builtinId="17" customBuiltin="1"/>
    <cellStyle name="Nadpis 2 2" xfId="116"/>
    <cellStyle name="Nadpis 3" xfId="29" builtinId="18" customBuiltin="1"/>
    <cellStyle name="Nadpis 3 2" xfId="117"/>
    <cellStyle name="Nadpis 4" xfId="30" builtinId="19" customBuiltin="1"/>
    <cellStyle name="Nadpis 4 2" xfId="118"/>
    <cellStyle name="Nadpis malý" xfId="31"/>
    <cellStyle name="NADPIS1" xfId="32"/>
    <cellStyle name="NADPIS1 2" xfId="33"/>
    <cellStyle name="NADPIS1 2 2" xfId="70"/>
    <cellStyle name="NADPIS1 2 3" xfId="69"/>
    <cellStyle name="NADPIS2" xfId="34"/>
    <cellStyle name="NADPIS2 2" xfId="35"/>
    <cellStyle name="NADPIS2 2 2" xfId="72"/>
    <cellStyle name="NADPIS2 2 3" xfId="71"/>
    <cellStyle name="Název" xfId="36" builtinId="15" customBuiltin="1"/>
    <cellStyle name="Název 2" xfId="119"/>
    <cellStyle name="Neutrální" xfId="37" builtinId="28" customBuiltin="1"/>
    <cellStyle name="Neutrální 2" xfId="120"/>
    <cellStyle name="Normální" xfId="0" builtinId="0"/>
    <cellStyle name="Normální 10" xfId="73"/>
    <cellStyle name="Normální 11" xfId="74"/>
    <cellStyle name="Normální 11 2" xfId="88"/>
    <cellStyle name="Normální 11 3" xfId="90"/>
    <cellStyle name="Normální 11 4" xfId="91"/>
    <cellStyle name="Normální 11 5" xfId="121"/>
    <cellStyle name="Normální 12" xfId="60"/>
    <cellStyle name="Normální 13" xfId="92"/>
    <cellStyle name="Normální 14" xfId="93"/>
    <cellStyle name="normální 2" xfId="38"/>
    <cellStyle name="Normální 2 2" xfId="75"/>
    <cellStyle name="normální 2 3" xfId="76"/>
    <cellStyle name="normální 2 4" xfId="136"/>
    <cellStyle name="Normální 3" xfId="39"/>
    <cellStyle name="Normální 3 2" xfId="77"/>
    <cellStyle name="Normální 4" xfId="78"/>
    <cellStyle name="Normální 5" xfId="79"/>
    <cellStyle name="Normální 6" xfId="80"/>
    <cellStyle name="Normální 7" xfId="81"/>
    <cellStyle name="Normální 8" xfId="82"/>
    <cellStyle name="Normální 9" xfId="83"/>
    <cellStyle name="normální_0006 Roční zpráva 2010_003" xfId="40"/>
    <cellStyle name="normální_2010 10. 26. výstupy_do srpna 2010" xfId="89"/>
    <cellStyle name="normální_meszpr 12_2011-draft pro úpravy" xfId="41"/>
    <cellStyle name="PEVNÝ" xfId="42"/>
    <cellStyle name="PEVNÝ 2" xfId="43"/>
    <cellStyle name="PEVNÝ 2 2" xfId="85"/>
    <cellStyle name="PEVNÝ 2 3" xfId="84"/>
    <cellStyle name="Poznámka" xfId="44" builtinId="10" customBuiltin="1"/>
    <cellStyle name="Poznámka 2" xfId="122"/>
    <cellStyle name="Procenta" xfId="59" builtinId="5"/>
    <cellStyle name="PROCENTA 2" xfId="45"/>
    <cellStyle name="PROCENTA 2 2" xfId="87"/>
    <cellStyle name="PROCENTA 2 3" xfId="86"/>
    <cellStyle name="Propojená buňka" xfId="46" builtinId="24" customBuiltin="1"/>
    <cellStyle name="Propojená buňka 2" xfId="123"/>
    <cellStyle name="Správně" xfId="47" builtinId="26" customBuiltin="1"/>
    <cellStyle name="Správně 2" xfId="124"/>
    <cellStyle name="Text upozornění" xfId="48" builtinId="11" customBuiltin="1"/>
    <cellStyle name="Text upozornění 2" xfId="125"/>
    <cellStyle name="Vstup" xfId="49" builtinId="20" customBuiltin="1"/>
    <cellStyle name="Vstup 2" xfId="126"/>
    <cellStyle name="Výpočet" xfId="50" builtinId="22" customBuiltin="1"/>
    <cellStyle name="Výpočet 2" xfId="127"/>
    <cellStyle name="Výstup" xfId="51" builtinId="21" customBuiltin="1"/>
    <cellStyle name="Výstup 2" xfId="128"/>
    <cellStyle name="Vysvětlující text" xfId="52" builtinId="53" customBuiltin="1"/>
    <cellStyle name="Vysvětlující text 2" xfId="129"/>
    <cellStyle name="Zvýraznění 1" xfId="53" builtinId="29" customBuiltin="1"/>
    <cellStyle name="Zvýraznění 1 2" xfId="130"/>
    <cellStyle name="Zvýraznění 2" xfId="54" builtinId="33" customBuiltin="1"/>
    <cellStyle name="Zvýraznění 2 2" xfId="131"/>
    <cellStyle name="Zvýraznění 3" xfId="55" builtinId="37" customBuiltin="1"/>
    <cellStyle name="Zvýraznění 3 2" xfId="132"/>
    <cellStyle name="Zvýraznění 4" xfId="56" builtinId="41" customBuiltin="1"/>
    <cellStyle name="Zvýraznění 4 2" xfId="133"/>
    <cellStyle name="Zvýraznění 5" xfId="57" builtinId="45" customBuiltin="1"/>
    <cellStyle name="Zvýraznění 5 2" xfId="134"/>
    <cellStyle name="Zvýraznění 6" xfId="58" builtinId="49" customBuiltin="1"/>
    <cellStyle name="Zvýraznění 6 2" xfId="135"/>
  </cellStyles>
  <dxfs count="4">
    <dxf>
      <font>
        <b/>
        <i val="0"/>
      </font>
    </dxf>
    <dxf>
      <font>
        <b/>
        <i val="0"/>
      </font>
    </dxf>
    <dxf>
      <font>
        <b/>
        <i val="0"/>
      </font>
    </dxf>
    <dxf>
      <font>
        <b/>
        <i val="0"/>
      </font>
    </dxf>
  </dxfs>
  <tableStyles count="0" defaultTableStyle="TableStyleMedium2" defaultPivotStyle="PivotStyleLight16"/>
  <colors>
    <mruColors>
      <color rgb="FFFFFFFF"/>
      <color rgb="FFDB843D"/>
      <color rgb="FF4198AF"/>
      <color rgb="FF71588F"/>
      <color rgb="FF89A54E"/>
      <color rgb="FF4572A7"/>
      <color rgb="FFAA4643"/>
      <color rgb="FFB9CD96"/>
      <color rgb="FFA9C0DB"/>
      <color rgb="FF005D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charts/_rels/chart11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'3.1'!$A$5</c:f>
              <c:strCache>
                <c:ptCount val="1"/>
                <c:pt idx="0">
                  <c:v>Jaderné (JE)</c:v>
                </c:pt>
              </c:strCache>
            </c:strRef>
          </c:tx>
          <c:invertIfNegative val="0"/>
          <c:val>
            <c:numRef>
              <c:f>'3.1'!$B$5:$M$5</c:f>
              <c:numCache>
                <c:formatCode>#,##0.0</c:formatCode>
                <c:ptCount val="12"/>
                <c:pt idx="0">
                  <c:v>2586.1530400000001</c:v>
                </c:pt>
                <c:pt idx="1">
                  <c:v>2145.0005000000001</c:v>
                </c:pt>
                <c:pt idx="2">
                  <c:v>2435.7623399999998</c:v>
                </c:pt>
                <c:pt idx="3">
                  <c:v>2647.05827</c:v>
                </c:pt>
                <c:pt idx="4">
                  <c:v>2230.7632800000001</c:v>
                </c:pt>
                <c:pt idx="5">
                  <c:v>1831.18022</c:v>
                </c:pt>
                <c:pt idx="6">
                  <c:v>1693.9000800000001</c:v>
                </c:pt>
                <c:pt idx="7">
                  <c:v>2290.86337</c:v>
                </c:pt>
                <c:pt idx="8">
                  <c:v>2523.7065899999998</c:v>
                </c:pt>
                <c:pt idx="9">
                  <c:v>2720.6024500000003</c:v>
                </c:pt>
                <c:pt idx="10">
                  <c:v>2780.7864599999998</c:v>
                </c:pt>
                <c:pt idx="11">
                  <c:v>2453.80044</c:v>
                </c:pt>
              </c:numCache>
            </c:numRef>
          </c:val>
        </c:ser>
        <c:ser>
          <c:idx val="1"/>
          <c:order val="1"/>
          <c:tx>
            <c:strRef>
              <c:f>'3.1'!$A$6</c:f>
              <c:strCache>
                <c:ptCount val="1"/>
                <c:pt idx="0">
                  <c:v>Parní (PE)</c:v>
                </c:pt>
              </c:strCache>
            </c:strRef>
          </c:tx>
          <c:invertIfNegative val="0"/>
          <c:val>
            <c:numRef>
              <c:f>'3.1'!$B$6:$M$6</c:f>
              <c:numCache>
                <c:formatCode>#,##0.0</c:formatCode>
                <c:ptCount val="12"/>
                <c:pt idx="0">
                  <c:v>4898.9489660000017</c:v>
                </c:pt>
                <c:pt idx="1">
                  <c:v>4262.8720839999996</c:v>
                </c:pt>
                <c:pt idx="2">
                  <c:v>4271.078023</c:v>
                </c:pt>
                <c:pt idx="3">
                  <c:v>4119.3925240000008</c:v>
                </c:pt>
                <c:pt idx="4">
                  <c:v>3389.4687949999989</c:v>
                </c:pt>
                <c:pt idx="5">
                  <c:v>2826.440826</c:v>
                </c:pt>
                <c:pt idx="6">
                  <c:v>2636.8631509999996</c:v>
                </c:pt>
                <c:pt idx="7">
                  <c:v>3113.1511850000006</c:v>
                </c:pt>
                <c:pt idx="8">
                  <c:v>3687.7304410000011</c:v>
                </c:pt>
                <c:pt idx="9">
                  <c:v>3974.4508719999999</c:v>
                </c:pt>
                <c:pt idx="10">
                  <c:v>4248.7534700000006</c:v>
                </c:pt>
                <c:pt idx="11">
                  <c:v>4002.5299309999987</c:v>
                </c:pt>
              </c:numCache>
            </c:numRef>
          </c:val>
        </c:ser>
        <c:ser>
          <c:idx val="2"/>
          <c:order val="2"/>
          <c:tx>
            <c:strRef>
              <c:f>'3.1'!$A$7</c:f>
              <c:strCache>
                <c:ptCount val="1"/>
                <c:pt idx="0">
                  <c:v>Paroplynové (PPE)</c:v>
                </c:pt>
              </c:strCache>
            </c:strRef>
          </c:tx>
          <c:invertIfNegative val="0"/>
          <c:val>
            <c:numRef>
              <c:f>'3.1'!$B$7:$M$7</c:f>
              <c:numCache>
                <c:formatCode>#,##0.0</c:formatCode>
                <c:ptCount val="12"/>
                <c:pt idx="0">
                  <c:v>472.42691299999996</c:v>
                </c:pt>
                <c:pt idx="1">
                  <c:v>348.77059000000003</c:v>
                </c:pt>
                <c:pt idx="2">
                  <c:v>273.95746999999994</c:v>
                </c:pt>
                <c:pt idx="3">
                  <c:v>193.56939</c:v>
                </c:pt>
                <c:pt idx="4">
                  <c:v>165.55418</c:v>
                </c:pt>
                <c:pt idx="5">
                  <c:v>341.69663000000003</c:v>
                </c:pt>
                <c:pt idx="6">
                  <c:v>353.3374</c:v>
                </c:pt>
                <c:pt idx="7">
                  <c:v>327.45571999999999</c:v>
                </c:pt>
                <c:pt idx="8">
                  <c:v>286.34227000000004</c:v>
                </c:pt>
                <c:pt idx="9">
                  <c:v>269.13273300000003</c:v>
                </c:pt>
                <c:pt idx="10">
                  <c:v>398.40155799999997</c:v>
                </c:pt>
                <c:pt idx="11">
                  <c:v>291.76058</c:v>
                </c:pt>
              </c:numCache>
            </c:numRef>
          </c:val>
        </c:ser>
        <c:ser>
          <c:idx val="3"/>
          <c:order val="3"/>
          <c:tx>
            <c:strRef>
              <c:f>'3.1'!$A$8</c:f>
              <c:strCache>
                <c:ptCount val="1"/>
                <c:pt idx="0">
                  <c:v>Plynové a spalovací (PSE)</c:v>
                </c:pt>
              </c:strCache>
            </c:strRef>
          </c:tx>
          <c:invertIfNegative val="0"/>
          <c:val>
            <c:numRef>
              <c:f>'3.1'!$B$8:$M$8</c:f>
              <c:numCache>
                <c:formatCode>#,##0.0</c:formatCode>
                <c:ptCount val="12"/>
                <c:pt idx="0">
                  <c:v>337.56213299999979</c:v>
                </c:pt>
                <c:pt idx="1">
                  <c:v>307.35189100000014</c:v>
                </c:pt>
                <c:pt idx="2">
                  <c:v>333.35078599999986</c:v>
                </c:pt>
                <c:pt idx="3">
                  <c:v>311.72761500000041</c:v>
                </c:pt>
                <c:pt idx="4">
                  <c:v>300.02729999999997</c:v>
                </c:pt>
                <c:pt idx="5">
                  <c:v>276.48354100000012</c:v>
                </c:pt>
                <c:pt idx="6">
                  <c:v>280.96799900000002</c:v>
                </c:pt>
                <c:pt idx="7">
                  <c:v>282.3600330000001</c:v>
                </c:pt>
                <c:pt idx="8">
                  <c:v>291.5214289999999</c:v>
                </c:pt>
                <c:pt idx="9">
                  <c:v>316.81482800000072</c:v>
                </c:pt>
                <c:pt idx="10">
                  <c:v>336.5865160000007</c:v>
                </c:pt>
                <c:pt idx="11">
                  <c:v>344.8739180000004</c:v>
                </c:pt>
              </c:numCache>
            </c:numRef>
          </c:val>
        </c:ser>
        <c:ser>
          <c:idx val="4"/>
          <c:order val="4"/>
          <c:tx>
            <c:strRef>
              <c:f>'3.1'!$A$9</c:f>
              <c:strCache>
                <c:ptCount val="1"/>
                <c:pt idx="0">
                  <c:v>Vodní (VE)</c:v>
                </c:pt>
              </c:strCache>
            </c:strRef>
          </c:tx>
          <c:invertIfNegative val="0"/>
          <c:val>
            <c:numRef>
              <c:f>'3.1'!$B$9:$M$9</c:f>
              <c:numCache>
                <c:formatCode>#,##0.0</c:formatCode>
                <c:ptCount val="12"/>
                <c:pt idx="0">
                  <c:v>122.14090299999985</c:v>
                </c:pt>
                <c:pt idx="1">
                  <c:v>127.49131099999985</c:v>
                </c:pt>
                <c:pt idx="2">
                  <c:v>233.88695600000011</c:v>
                </c:pt>
                <c:pt idx="3">
                  <c:v>219.40696300000013</c:v>
                </c:pt>
                <c:pt idx="4">
                  <c:v>242.82751999999999</c:v>
                </c:pt>
                <c:pt idx="5">
                  <c:v>106.03061700000003</c:v>
                </c:pt>
                <c:pt idx="6">
                  <c:v>109.31992200000008</c:v>
                </c:pt>
                <c:pt idx="7">
                  <c:v>98.140591000000029</c:v>
                </c:pt>
                <c:pt idx="8">
                  <c:v>110.36268100000004</c:v>
                </c:pt>
                <c:pt idx="9">
                  <c:v>130.52673300000018</c:v>
                </c:pt>
                <c:pt idx="10">
                  <c:v>182.66891900000002</c:v>
                </c:pt>
                <c:pt idx="11">
                  <c:v>186.66164800000007</c:v>
                </c:pt>
              </c:numCache>
            </c:numRef>
          </c:val>
        </c:ser>
        <c:ser>
          <c:idx val="5"/>
          <c:order val="5"/>
          <c:tx>
            <c:strRef>
              <c:f>'3.1'!$A$10</c:f>
              <c:strCache>
                <c:ptCount val="1"/>
                <c:pt idx="0">
                  <c:v>Přečerpávací (PVE)</c:v>
                </c:pt>
              </c:strCache>
            </c:strRef>
          </c:tx>
          <c:invertIfNegative val="0"/>
          <c:val>
            <c:numRef>
              <c:f>'3.1'!$B$10:$M$10</c:f>
              <c:numCache>
                <c:formatCode>#,##0.0</c:formatCode>
                <c:ptCount val="12"/>
                <c:pt idx="0">
                  <c:v>109.59206</c:v>
                </c:pt>
                <c:pt idx="1">
                  <c:v>104.29107</c:v>
                </c:pt>
                <c:pt idx="2">
                  <c:v>109.34332999999998</c:v>
                </c:pt>
                <c:pt idx="3">
                  <c:v>94.982160000000007</c:v>
                </c:pt>
                <c:pt idx="4">
                  <c:v>96.365820000000014</c:v>
                </c:pt>
                <c:pt idx="5">
                  <c:v>85.272053</c:v>
                </c:pt>
                <c:pt idx="6">
                  <c:v>48.189010000000003</c:v>
                </c:pt>
                <c:pt idx="7">
                  <c:v>93.936149999999998</c:v>
                </c:pt>
                <c:pt idx="8">
                  <c:v>95.78358999999999</c:v>
                </c:pt>
                <c:pt idx="9">
                  <c:v>82.181749999999994</c:v>
                </c:pt>
                <c:pt idx="10">
                  <c:v>112.53545800000001</c:v>
                </c:pt>
                <c:pt idx="11">
                  <c:v>137.98265000000004</c:v>
                </c:pt>
              </c:numCache>
            </c:numRef>
          </c:val>
        </c:ser>
        <c:ser>
          <c:idx val="6"/>
          <c:order val="6"/>
          <c:tx>
            <c:strRef>
              <c:f>'3.1'!$A$11</c:f>
              <c:strCache>
                <c:ptCount val="1"/>
                <c:pt idx="0">
                  <c:v>Větrné (VTE)</c:v>
                </c:pt>
              </c:strCache>
            </c:strRef>
          </c:tx>
          <c:invertIfNegative val="0"/>
          <c:val>
            <c:numRef>
              <c:f>'3.1'!$B$11:$M$11</c:f>
              <c:numCache>
                <c:formatCode>#,##0.0</c:formatCode>
                <c:ptCount val="12"/>
                <c:pt idx="0">
                  <c:v>57.461653999999989</c:v>
                </c:pt>
                <c:pt idx="1">
                  <c:v>47.458940999999975</c:v>
                </c:pt>
                <c:pt idx="2">
                  <c:v>56.560543000000003</c:v>
                </c:pt>
                <c:pt idx="3">
                  <c:v>55.202885999999992</c:v>
                </c:pt>
                <c:pt idx="4">
                  <c:v>33.506074999999996</c:v>
                </c:pt>
                <c:pt idx="5">
                  <c:v>38.754105999999965</c:v>
                </c:pt>
                <c:pt idx="6">
                  <c:v>33.441030000000012</c:v>
                </c:pt>
                <c:pt idx="7">
                  <c:v>27.825002000000001</c:v>
                </c:pt>
                <c:pt idx="8">
                  <c:v>34.227321999999994</c:v>
                </c:pt>
                <c:pt idx="9">
                  <c:v>64.663826999999984</c:v>
                </c:pt>
                <c:pt idx="10">
                  <c:v>56.890192000000049</c:v>
                </c:pt>
                <c:pt idx="11">
                  <c:v>85.046763000000041</c:v>
                </c:pt>
              </c:numCache>
            </c:numRef>
          </c:val>
        </c:ser>
        <c:ser>
          <c:idx val="7"/>
          <c:order val="7"/>
          <c:tx>
            <c:strRef>
              <c:f>'3.1'!$A$12</c:f>
              <c:strCache>
                <c:ptCount val="1"/>
                <c:pt idx="0">
                  <c:v>Fotovoltaické (FVE)</c:v>
                </c:pt>
              </c:strCache>
            </c:strRef>
          </c:tx>
          <c:spPr>
            <a:solidFill>
              <a:srgbClr val="FFC000"/>
            </a:solidFill>
          </c:spPr>
          <c:invertIfNegative val="0"/>
          <c:val>
            <c:numRef>
              <c:f>'3.1'!$B$12:$M$12</c:f>
              <c:numCache>
                <c:formatCode>#,##0.0</c:formatCode>
                <c:ptCount val="12"/>
                <c:pt idx="0">
                  <c:v>62.411241999999589</c:v>
                </c:pt>
                <c:pt idx="1">
                  <c:v>101.81868599999883</c:v>
                </c:pt>
                <c:pt idx="2">
                  <c:v>202.25911000000093</c:v>
                </c:pt>
                <c:pt idx="3">
                  <c:v>212.38313199999783</c:v>
                </c:pt>
                <c:pt idx="4">
                  <c:v>311.90613199999876</c:v>
                </c:pt>
                <c:pt idx="5">
                  <c:v>328.84187399999854</c:v>
                </c:pt>
                <c:pt idx="6">
                  <c:v>287.83172999999806</c:v>
                </c:pt>
                <c:pt idx="7">
                  <c:v>289.43593199999805</c:v>
                </c:pt>
                <c:pt idx="8">
                  <c:v>163.89620100000039</c:v>
                </c:pt>
                <c:pt idx="9">
                  <c:v>130.03100699999976</c:v>
                </c:pt>
                <c:pt idx="10">
                  <c:v>59.933387999999518</c:v>
                </c:pt>
                <c:pt idx="11">
                  <c:v>42.619616000000065</c:v>
                </c:pt>
              </c:numCache>
            </c:numRef>
          </c:val>
        </c:ser>
        <c:dLbls>
          <c:showLegendKey val="0"/>
          <c:showVal val="0"/>
          <c:showCatName val="0"/>
          <c:showSerName val="0"/>
          <c:showPercent val="0"/>
          <c:showBubbleSize val="0"/>
        </c:dLbls>
        <c:gapWidth val="101"/>
        <c:overlap val="100"/>
        <c:axId val="87332736"/>
        <c:axId val="87334272"/>
      </c:barChart>
      <c:catAx>
        <c:axId val="87332736"/>
        <c:scaling>
          <c:orientation val="minMax"/>
        </c:scaling>
        <c:delete val="0"/>
        <c:axPos val="b"/>
        <c:majorTickMark val="none"/>
        <c:minorTickMark val="none"/>
        <c:tickLblPos val="nextTo"/>
        <c:txPr>
          <a:bodyPr/>
          <a:lstStyle/>
          <a:p>
            <a:pPr>
              <a:defRPr sz="900"/>
            </a:pPr>
            <a:endParaRPr lang="cs-CZ"/>
          </a:p>
        </c:txPr>
        <c:crossAx val="87334272"/>
        <c:crossesAt val="-4000"/>
        <c:auto val="1"/>
        <c:lblAlgn val="ctr"/>
        <c:lblOffset val="100"/>
        <c:noMultiLvlLbl val="0"/>
      </c:catAx>
      <c:valAx>
        <c:axId val="87334272"/>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87332736"/>
        <c:crosses val="autoZero"/>
        <c:crossBetween val="between"/>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'3.6'!$A$7</c:f>
              <c:strCache>
                <c:ptCount val="1"/>
                <c:pt idx="0">
                  <c:v>Maloodběr elektřiny podnikatelé (MOP)</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'3.6'!$B$7:$K$7</c:f>
              <c:numCache>
                <c:formatCode>#,##0.0</c:formatCode>
                <c:ptCount val="10"/>
                <c:pt idx="0">
                  <c:v>8470.3880879999997</c:v>
                </c:pt>
                <c:pt idx="1">
                  <c:v>8390.0746027599998</c:v>
                </c:pt>
                <c:pt idx="2">
                  <c:v>8478.2450033599998</c:v>
                </c:pt>
                <c:pt idx="3">
                  <c:v>8050.5446979999997</c:v>
                </c:pt>
                <c:pt idx="4">
                  <c:v>8100.5941914499999</c:v>
                </c:pt>
                <c:pt idx="5">
                  <c:v>8172</c:v>
                </c:pt>
                <c:pt idx="6">
                  <c:v>7733.6518859999951</c:v>
                </c:pt>
                <c:pt idx="7">
                  <c:v>7799.6960982280152</c:v>
                </c:pt>
                <c:pt idx="8">
                  <c:v>8027.331462632178</c:v>
                </c:pt>
                <c:pt idx="9">
                  <c:v>8109.0458493779433</c:v>
                </c:pt>
              </c:numCache>
            </c:numRef>
          </c:val>
        </c:ser>
        <c:dLbls>
          <c:showLegendKey val="0"/>
          <c:showVal val="0"/>
          <c:showCatName val="0"/>
          <c:showSerName val="0"/>
          <c:showPercent val="0"/>
          <c:showBubbleSize val="0"/>
        </c:dLbls>
        <c:gapWidth val="150"/>
        <c:overlap val="100"/>
        <c:axId val="88611840"/>
        <c:axId val="88638208"/>
      </c:barChart>
      <c:catAx>
        <c:axId val="88611840"/>
        <c:scaling>
          <c:orientation val="minMax"/>
        </c:scaling>
        <c:delete val="0"/>
        <c:axPos val="b"/>
        <c:numFmt formatCode="General" sourceLinked="1"/>
        <c:majorTickMark val="none"/>
        <c:minorTickMark val="none"/>
        <c:tickLblPos val="nextTo"/>
        <c:txPr>
          <a:bodyPr/>
          <a:lstStyle/>
          <a:p>
            <a:pPr>
              <a:defRPr sz="900"/>
            </a:pPr>
            <a:endParaRPr lang="cs-CZ"/>
          </a:p>
        </c:txPr>
        <c:crossAx val="88638208"/>
        <c:crosses val="autoZero"/>
        <c:auto val="1"/>
        <c:lblAlgn val="ctr"/>
        <c:lblOffset val="100"/>
        <c:noMultiLvlLbl val="0"/>
      </c:catAx>
      <c:valAx>
        <c:axId val="88638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8611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85918858731175"/>
          <c:y val="9.3477267359036345E-2"/>
          <c:w val="0.66169242609511036"/>
          <c:h val="0.54422853605477417"/>
        </c:manualLayout>
      </c:layout>
      <c:barChart>
        <c:barDir val="col"/>
        <c:grouping val="clustered"/>
        <c:varyColors val="0"/>
        <c:ser>
          <c:idx val="3"/>
          <c:order val="0"/>
          <c:tx>
            <c:strRef>
              <c:f>'21'!$A$8</c:f>
              <c:strCache>
                <c:ptCount val="1"/>
                <c:pt idx="0">
                  <c:v>PREdistribuce,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'21'!$B$8:$F$8</c:f>
              <c:numCache>
                <c:formatCode>#,##0</c:formatCode>
                <c:ptCount val="5"/>
                <c:pt idx="0">
                  <c:v>765008</c:v>
                </c:pt>
                <c:pt idx="1">
                  <c:v>768562</c:v>
                </c:pt>
                <c:pt idx="2">
                  <c:v>778138</c:v>
                </c:pt>
                <c:pt idx="3">
                  <c:v>786267</c:v>
                </c:pt>
                <c:pt idx="4">
                  <c:v>795025</c:v>
                </c:pt>
              </c:numCache>
            </c:numRef>
          </c:val>
        </c:ser>
        <c:dLbls>
          <c:showLegendKey val="0"/>
          <c:showVal val="0"/>
          <c:showCatName val="0"/>
          <c:showSerName val="0"/>
          <c:showPercent val="0"/>
          <c:showBubbleSize val="0"/>
        </c:dLbls>
        <c:gapWidth val="150"/>
        <c:axId val="196935040"/>
        <c:axId val="197022848"/>
      </c:barChart>
      <c:catAx>
        <c:axId val="196935040"/>
        <c:scaling>
          <c:orientation val="minMax"/>
        </c:scaling>
        <c:delete val="0"/>
        <c:axPos val="b"/>
        <c:numFmt formatCode="General" sourceLinked="1"/>
        <c:majorTickMark val="none"/>
        <c:minorTickMark val="none"/>
        <c:tickLblPos val="nextTo"/>
        <c:txPr>
          <a:bodyPr/>
          <a:lstStyle/>
          <a:p>
            <a:pPr>
              <a:defRPr sz="900"/>
            </a:pPr>
            <a:endParaRPr lang="cs-CZ"/>
          </a:p>
        </c:txPr>
        <c:crossAx val="197022848"/>
        <c:crosses val="autoZero"/>
        <c:auto val="1"/>
        <c:lblAlgn val="ctr"/>
        <c:lblOffset val="100"/>
        <c:noMultiLvlLbl val="0"/>
      </c:catAx>
      <c:valAx>
        <c:axId val="197022848"/>
        <c:scaling>
          <c:orientation val="minMax"/>
          <c:max val="820000"/>
          <c:min val="700000"/>
        </c:scaling>
        <c:delete val="0"/>
        <c:axPos val="l"/>
        <c:majorGridlines/>
        <c:numFmt formatCode="#,##0" sourceLinked="1"/>
        <c:majorTickMark val="out"/>
        <c:minorTickMark val="none"/>
        <c:tickLblPos val="nextTo"/>
        <c:spPr>
          <a:ln>
            <a:noFill/>
          </a:ln>
        </c:spPr>
        <c:txPr>
          <a:bodyPr/>
          <a:lstStyle/>
          <a:p>
            <a:pPr>
              <a:defRPr sz="900"/>
            </a:pPr>
            <a:endParaRPr lang="cs-CZ"/>
          </a:p>
        </c:txPr>
        <c:crossAx val="196935040"/>
        <c:crosses val="autoZero"/>
        <c:crossBetween val="between"/>
      </c:valAx>
    </c:plotArea>
    <c:legend>
      <c:legendPos val="b"/>
      <c:layout>
        <c:manualLayout>
          <c:xMode val="edge"/>
          <c:yMode val="edge"/>
          <c:x val="0.21506868004167765"/>
          <c:y val="0.87621806249437428"/>
          <c:w val="0.78452927277754236"/>
          <c:h val="0.1237819481366193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Délka</a:t>
            </a:r>
            <a:r>
              <a:rPr lang="cs-CZ" sz="1000" baseline="0"/>
              <a:t> kabelových a venkovních vedení [km]</a:t>
            </a:r>
            <a:endParaRPr lang="en-US" sz="1000"/>
          </a:p>
        </c:rich>
      </c:tx>
      <c:layout>
        <c:manualLayout>
          <c:xMode val="edge"/>
          <c:yMode val="edge"/>
          <c:x val="0.3056539913293716"/>
          <c:y val="2.8134525863087501E-2"/>
        </c:manualLayout>
      </c:layout>
      <c:overlay val="0"/>
    </c:title>
    <c:autoTitleDeleted val="0"/>
    <c:plotArea>
      <c:layout>
        <c:manualLayout>
          <c:layoutTarget val="inner"/>
          <c:xMode val="edge"/>
          <c:yMode val="edge"/>
          <c:x val="0.11152159757288159"/>
          <c:y val="0.18489589486991659"/>
          <c:w val="0.19820121447247893"/>
          <c:h val="0.47128912249816868"/>
        </c:manualLayout>
      </c:layout>
      <c:barChart>
        <c:barDir val="col"/>
        <c:grouping val="clustered"/>
        <c:varyColors val="0"/>
        <c:ser>
          <c:idx val="1"/>
          <c:order val="0"/>
          <c:tx>
            <c:v>Kabelová vedení</c:v>
          </c:tx>
          <c:spPr>
            <a:solidFill>
              <a:schemeClr val="tx1">
                <a:lumMod val="65000"/>
                <a:lumOff val="35000"/>
              </a:schemeClr>
            </a:solidFill>
          </c:spPr>
          <c:invertIfNegative val="0"/>
          <c:dPt>
            <c:idx val="0"/>
            <c:invertIfNegative val="0"/>
            <c:bubble3D val="0"/>
            <c:spPr>
              <a:solidFill>
                <a:schemeClr val="accent2"/>
              </a:solidFill>
            </c:spPr>
          </c:dPt>
          <c:dPt>
            <c:idx val="1"/>
            <c:invertIfNegative val="0"/>
            <c:bubble3D val="0"/>
            <c:spPr>
              <a:solidFill>
                <a:schemeClr val="accent2"/>
              </a:solidFill>
            </c:spPr>
          </c:dPt>
          <c:dPt>
            <c:idx val="2"/>
            <c:invertIfNegative val="0"/>
            <c:bubble3D val="0"/>
            <c:spPr>
              <a:solidFill>
                <a:schemeClr val="accent2"/>
              </a:solidFill>
            </c:spPr>
          </c:dPt>
          <c:dPt>
            <c:idx val="3"/>
            <c:invertIfNegative val="0"/>
            <c:bubble3D val="0"/>
            <c:spPr>
              <a:solidFill>
                <a:schemeClr val="accent2"/>
              </a:solidFill>
            </c:spPr>
          </c:dPt>
          <c:dPt>
            <c:idx val="4"/>
            <c:invertIfNegative val="0"/>
            <c:bubble3D val="0"/>
            <c:spPr>
              <a:solidFill>
                <a:schemeClr val="accent2"/>
              </a:solidFill>
            </c:spPr>
          </c:dPt>
          <c:cat>
            <c:numRef>
              <c:f>'21'!$B$3:$F$3</c:f>
              <c:numCache>
                <c:formatCode>General</c:formatCode>
                <c:ptCount val="5"/>
                <c:pt idx="0">
                  <c:v>2013</c:v>
                </c:pt>
                <c:pt idx="1">
                  <c:v>2014</c:v>
                </c:pt>
                <c:pt idx="2">
                  <c:v>2015</c:v>
                </c:pt>
                <c:pt idx="3">
                  <c:v>2016</c:v>
                </c:pt>
                <c:pt idx="4">
                  <c:v>2017</c:v>
                </c:pt>
              </c:numCache>
            </c:numRef>
          </c:cat>
          <c:val>
            <c:numRef>
              <c:f>'21'!$B$16:$F$16</c:f>
              <c:numCache>
                <c:formatCode>#,##0</c:formatCode>
                <c:ptCount val="5"/>
                <c:pt idx="0">
                  <c:v>62806.744644999933</c:v>
                </c:pt>
                <c:pt idx="1">
                  <c:v>64331.861000000004</c:v>
                </c:pt>
                <c:pt idx="2">
                  <c:v>65208.32</c:v>
                </c:pt>
                <c:pt idx="3">
                  <c:v>65943.240000000005</c:v>
                </c:pt>
                <c:pt idx="4">
                  <c:v>66918.59</c:v>
                </c:pt>
              </c:numCache>
            </c:numRef>
          </c:val>
        </c:ser>
        <c:ser>
          <c:idx val="0"/>
          <c:order val="1"/>
          <c:tx>
            <c:v>Venkovní vedení</c:v>
          </c:tx>
          <c:spPr>
            <a:solidFill>
              <a:schemeClr val="bg1">
                <a:lumMod val="85000"/>
              </a:schemeClr>
            </a:solidFill>
          </c:spPr>
          <c:invertIfNegative val="0"/>
          <c:dPt>
            <c:idx val="0"/>
            <c:invertIfNegative val="0"/>
            <c:bubble3D val="0"/>
            <c:spPr>
              <a:solidFill>
                <a:schemeClr val="accent2">
                  <a:lumMod val="40000"/>
                  <a:lumOff val="60000"/>
                </a:schemeClr>
              </a:solidFill>
            </c:spPr>
          </c:dPt>
          <c:dPt>
            <c:idx val="1"/>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3"/>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val>
            <c:numRef>
              <c:f>'21'!$B$21:$F$21</c:f>
              <c:numCache>
                <c:formatCode>#,##0</c:formatCode>
                <c:ptCount val="5"/>
                <c:pt idx="0">
                  <c:v>98107.473569998212</c:v>
                </c:pt>
                <c:pt idx="1">
                  <c:v>98251.292000000016</c:v>
                </c:pt>
                <c:pt idx="2">
                  <c:v>98003.1</c:v>
                </c:pt>
                <c:pt idx="3">
                  <c:v>97736.75</c:v>
                </c:pt>
                <c:pt idx="4">
                  <c:v>97345.96</c:v>
                </c:pt>
              </c:numCache>
            </c:numRef>
          </c:val>
        </c:ser>
        <c:dLbls>
          <c:showLegendKey val="0"/>
          <c:showVal val="0"/>
          <c:showCatName val="0"/>
          <c:showSerName val="0"/>
          <c:showPercent val="0"/>
          <c:showBubbleSize val="0"/>
        </c:dLbls>
        <c:gapWidth val="150"/>
        <c:axId val="196941312"/>
        <c:axId val="196942848"/>
      </c:barChart>
      <c:catAx>
        <c:axId val="196941312"/>
        <c:scaling>
          <c:orientation val="minMax"/>
        </c:scaling>
        <c:delete val="0"/>
        <c:axPos val="b"/>
        <c:numFmt formatCode="General" sourceLinked="1"/>
        <c:majorTickMark val="none"/>
        <c:minorTickMark val="none"/>
        <c:tickLblPos val="nextTo"/>
        <c:txPr>
          <a:bodyPr/>
          <a:lstStyle/>
          <a:p>
            <a:pPr>
              <a:defRPr sz="900"/>
            </a:pPr>
            <a:endParaRPr lang="cs-CZ"/>
          </a:p>
        </c:txPr>
        <c:crossAx val="196942848"/>
        <c:crosses val="autoZero"/>
        <c:auto val="1"/>
        <c:lblAlgn val="ctr"/>
        <c:lblOffset val="100"/>
        <c:noMultiLvlLbl val="0"/>
      </c:catAx>
      <c:valAx>
        <c:axId val="196942848"/>
        <c:scaling>
          <c:orientation val="minMax"/>
          <c:max val="100000"/>
          <c:min val="50000"/>
        </c:scaling>
        <c:delete val="0"/>
        <c:axPos val="l"/>
        <c:majorGridlines/>
        <c:numFmt formatCode="#,##0" sourceLinked="1"/>
        <c:majorTickMark val="out"/>
        <c:minorTickMark val="none"/>
        <c:tickLblPos val="nextTo"/>
        <c:spPr>
          <a:ln>
            <a:noFill/>
          </a:ln>
        </c:spPr>
        <c:txPr>
          <a:bodyPr/>
          <a:lstStyle/>
          <a:p>
            <a:pPr>
              <a:defRPr sz="900"/>
            </a:pPr>
            <a:endParaRPr lang="cs-CZ"/>
          </a:p>
        </c:txPr>
        <c:crossAx val="196941312"/>
        <c:crosses val="autoZero"/>
        <c:crossBetween val="between"/>
        <c:majorUnit val="10000"/>
      </c:valAx>
    </c:plotArea>
    <c:legend>
      <c:legendPos val="b"/>
      <c:layout>
        <c:manualLayout>
          <c:xMode val="edge"/>
          <c:yMode val="edge"/>
          <c:x val="0.31779542833032409"/>
          <c:y val="0.82869359802925402"/>
          <c:w val="0.4340004803824063"/>
          <c:h val="8.4792365722252419E-2"/>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45947566768209"/>
          <c:y val="9.3507362784471221E-2"/>
          <c:w val="0.65654052433231791"/>
          <c:h val="0.64761981258366796"/>
        </c:manualLayout>
      </c:layout>
      <c:barChart>
        <c:barDir val="col"/>
        <c:grouping val="clustered"/>
        <c:varyColors val="0"/>
        <c:ser>
          <c:idx val="2"/>
          <c:order val="0"/>
          <c:tx>
            <c:strRef>
              <c:f>'21'!$A$17</c:f>
              <c:strCache>
                <c:ptCount val="1"/>
                <c:pt idx="0">
                  <c:v>E.ON 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'21'!$B$17:$F$17</c:f>
              <c:numCache>
                <c:formatCode>#,##0</c:formatCode>
                <c:ptCount val="5"/>
                <c:pt idx="0">
                  <c:v>26607.805069119797</c:v>
                </c:pt>
                <c:pt idx="1">
                  <c:v>27030.687000000002</c:v>
                </c:pt>
                <c:pt idx="2">
                  <c:v>27174.77</c:v>
                </c:pt>
                <c:pt idx="3">
                  <c:v>26894.27</c:v>
                </c:pt>
                <c:pt idx="4">
                  <c:v>27122.19</c:v>
                </c:pt>
              </c:numCache>
            </c:numRef>
          </c:val>
        </c:ser>
        <c:ser>
          <c:idx val="0"/>
          <c:order val="1"/>
          <c:tx>
            <c:strRef>
              <c:f>'21'!$A$22</c:f>
              <c:strCache>
                <c:ptCount val="1"/>
                <c:pt idx="0">
                  <c:v>E.ON Distribuce, a.s.</c:v>
                </c:pt>
              </c:strCache>
            </c:strRef>
          </c:tx>
          <c:spPr>
            <a:solidFill>
              <a:schemeClr val="accent3">
                <a:lumMod val="40000"/>
                <a:lumOff val="60000"/>
              </a:schemeClr>
            </a:solidFill>
          </c:spPr>
          <c:invertIfNegative val="0"/>
          <c:val>
            <c:numRef>
              <c:f>'21'!$B$22:$F$22</c:f>
              <c:numCache>
                <c:formatCode>#,##0</c:formatCode>
                <c:ptCount val="5"/>
                <c:pt idx="0">
                  <c:v>39031.748773086103</c:v>
                </c:pt>
                <c:pt idx="1">
                  <c:v>38880.194000000003</c:v>
                </c:pt>
                <c:pt idx="2">
                  <c:v>38677.869999999995</c:v>
                </c:pt>
                <c:pt idx="3">
                  <c:v>38421.93</c:v>
                </c:pt>
                <c:pt idx="4">
                  <c:v>38212.28</c:v>
                </c:pt>
              </c:numCache>
            </c:numRef>
          </c:val>
        </c:ser>
        <c:dLbls>
          <c:showLegendKey val="0"/>
          <c:showVal val="0"/>
          <c:showCatName val="0"/>
          <c:showSerName val="0"/>
          <c:showPercent val="0"/>
          <c:showBubbleSize val="0"/>
        </c:dLbls>
        <c:gapWidth val="150"/>
        <c:axId val="196980736"/>
        <c:axId val="196982272"/>
      </c:barChart>
      <c:catAx>
        <c:axId val="196980736"/>
        <c:scaling>
          <c:orientation val="minMax"/>
        </c:scaling>
        <c:delete val="0"/>
        <c:axPos val="b"/>
        <c:numFmt formatCode="General" sourceLinked="1"/>
        <c:majorTickMark val="none"/>
        <c:minorTickMark val="none"/>
        <c:tickLblPos val="nextTo"/>
        <c:txPr>
          <a:bodyPr/>
          <a:lstStyle/>
          <a:p>
            <a:pPr>
              <a:defRPr sz="900"/>
            </a:pPr>
            <a:endParaRPr lang="cs-CZ"/>
          </a:p>
        </c:txPr>
        <c:crossAx val="196982272"/>
        <c:crosses val="autoZero"/>
        <c:auto val="1"/>
        <c:lblAlgn val="ctr"/>
        <c:lblOffset val="100"/>
        <c:noMultiLvlLbl val="0"/>
      </c:catAx>
      <c:valAx>
        <c:axId val="196982272"/>
        <c:scaling>
          <c:orientation val="minMax"/>
          <c:max val="40000"/>
          <c:min val="20000"/>
        </c:scaling>
        <c:delete val="0"/>
        <c:axPos val="l"/>
        <c:majorGridlines/>
        <c:numFmt formatCode="#,##0" sourceLinked="1"/>
        <c:majorTickMark val="out"/>
        <c:minorTickMark val="none"/>
        <c:tickLblPos val="nextTo"/>
        <c:spPr>
          <a:ln>
            <a:noFill/>
          </a:ln>
        </c:spPr>
        <c:txPr>
          <a:bodyPr/>
          <a:lstStyle/>
          <a:p>
            <a:pPr>
              <a:defRPr sz="900"/>
            </a:pPr>
            <a:endParaRPr lang="cs-CZ"/>
          </a:p>
        </c:txPr>
        <c:crossAx val="1969807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45947566768209"/>
          <c:y val="9.3507362784471221E-2"/>
          <c:w val="0.65654052433231791"/>
          <c:h val="0.64761981258366796"/>
        </c:manualLayout>
      </c:layout>
      <c:barChart>
        <c:barDir val="col"/>
        <c:grouping val="clustered"/>
        <c:varyColors val="0"/>
        <c:ser>
          <c:idx val="3"/>
          <c:order val="0"/>
          <c:tx>
            <c:strRef>
              <c:f>'21'!$A$18</c:f>
              <c:strCache>
                <c:ptCount val="1"/>
                <c:pt idx="0">
                  <c:v>PREdistribuce,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'21'!$B$18:$F$18</c:f>
              <c:numCache>
                <c:formatCode>#,##0</c:formatCode>
                <c:ptCount val="5"/>
                <c:pt idx="0">
                  <c:v>11570.341</c:v>
                </c:pt>
                <c:pt idx="1">
                  <c:v>11669.787</c:v>
                </c:pt>
                <c:pt idx="2">
                  <c:v>11681.91</c:v>
                </c:pt>
                <c:pt idx="3">
                  <c:v>11727.01</c:v>
                </c:pt>
                <c:pt idx="4">
                  <c:v>11786.05</c:v>
                </c:pt>
              </c:numCache>
            </c:numRef>
          </c:val>
        </c:ser>
        <c:ser>
          <c:idx val="0"/>
          <c:order val="1"/>
          <c:tx>
            <c:strRef>
              <c:f>'21'!$A$23</c:f>
              <c:strCache>
                <c:ptCount val="1"/>
                <c:pt idx="0">
                  <c:v>PREdistribuce, a.s.</c:v>
                </c:pt>
              </c:strCache>
            </c:strRef>
          </c:tx>
          <c:spPr>
            <a:solidFill>
              <a:schemeClr val="accent4">
                <a:lumMod val="40000"/>
                <a:lumOff val="60000"/>
              </a:schemeClr>
            </a:solidFill>
          </c:spPr>
          <c:invertIfNegative val="0"/>
          <c:val>
            <c:numRef>
              <c:f>'21'!$B$23:$F$23</c:f>
              <c:numCache>
                <c:formatCode>#,##0</c:formatCode>
                <c:ptCount val="5"/>
                <c:pt idx="0">
                  <c:v>517.12800000000004</c:v>
                </c:pt>
                <c:pt idx="1">
                  <c:v>511.61799999999999</c:v>
                </c:pt>
                <c:pt idx="2">
                  <c:v>504.81000000000006</c:v>
                </c:pt>
                <c:pt idx="3">
                  <c:v>500.17</c:v>
                </c:pt>
                <c:pt idx="4">
                  <c:v>490.71000000000004</c:v>
                </c:pt>
              </c:numCache>
            </c:numRef>
          </c:val>
        </c:ser>
        <c:dLbls>
          <c:showLegendKey val="0"/>
          <c:showVal val="0"/>
          <c:showCatName val="0"/>
          <c:showSerName val="0"/>
          <c:showPercent val="0"/>
          <c:showBubbleSize val="0"/>
        </c:dLbls>
        <c:gapWidth val="150"/>
        <c:axId val="197658112"/>
        <c:axId val="197659648"/>
      </c:barChart>
      <c:catAx>
        <c:axId val="197658112"/>
        <c:scaling>
          <c:orientation val="minMax"/>
        </c:scaling>
        <c:delete val="0"/>
        <c:axPos val="b"/>
        <c:numFmt formatCode="General" sourceLinked="1"/>
        <c:majorTickMark val="none"/>
        <c:minorTickMark val="none"/>
        <c:tickLblPos val="nextTo"/>
        <c:txPr>
          <a:bodyPr/>
          <a:lstStyle/>
          <a:p>
            <a:pPr>
              <a:defRPr sz="900"/>
            </a:pPr>
            <a:endParaRPr lang="cs-CZ"/>
          </a:p>
        </c:txPr>
        <c:crossAx val="197659648"/>
        <c:crosses val="autoZero"/>
        <c:auto val="1"/>
        <c:lblAlgn val="ctr"/>
        <c:lblOffset val="100"/>
        <c:noMultiLvlLbl val="0"/>
      </c:catAx>
      <c:valAx>
        <c:axId val="197659648"/>
        <c:scaling>
          <c:orientation val="minMax"/>
          <c:max val="12000"/>
        </c:scaling>
        <c:delete val="0"/>
        <c:axPos val="l"/>
        <c:majorGridlines/>
        <c:numFmt formatCode="#,##0" sourceLinked="1"/>
        <c:majorTickMark val="out"/>
        <c:minorTickMark val="none"/>
        <c:tickLblPos val="nextTo"/>
        <c:spPr>
          <a:ln>
            <a:noFill/>
          </a:ln>
        </c:spPr>
        <c:txPr>
          <a:bodyPr/>
          <a:lstStyle/>
          <a:p>
            <a:pPr>
              <a:defRPr sz="900"/>
            </a:pPr>
            <a:endParaRPr lang="cs-CZ"/>
          </a:p>
        </c:txPr>
        <c:crossAx val="1976581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Počet transformátorů [-]</a:t>
            </a:r>
            <a:endParaRPr lang="en-US" sz="1000"/>
          </a:p>
        </c:rich>
      </c:tx>
      <c:overlay val="0"/>
    </c:title>
    <c:autoTitleDeleted val="0"/>
    <c:plotArea>
      <c:layout>
        <c:manualLayout>
          <c:layoutTarget val="inner"/>
          <c:xMode val="edge"/>
          <c:yMode val="edge"/>
          <c:x val="5.214348319779552E-2"/>
          <c:y val="0.22946594427678818"/>
          <c:w val="0.14879574244445987"/>
          <c:h val="0.56961698637299807"/>
        </c:manualLayout>
      </c:layout>
      <c:barChart>
        <c:barDir val="col"/>
        <c:grouping val="clustered"/>
        <c:varyColors val="0"/>
        <c:ser>
          <c:idx val="0"/>
          <c:order val="0"/>
          <c:tx>
            <c:strRef>
              <c:f>'21'!$A$25</c:f>
              <c:strCache>
                <c:ptCount val="1"/>
                <c:pt idx="0">
                  <c:v>ČEPS,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'21'!$B$25:$F$25</c:f>
              <c:numCache>
                <c:formatCode>#,##0</c:formatCode>
                <c:ptCount val="5"/>
                <c:pt idx="0">
                  <c:v>71</c:v>
                </c:pt>
                <c:pt idx="1">
                  <c:v>72</c:v>
                </c:pt>
                <c:pt idx="2">
                  <c:v>73</c:v>
                </c:pt>
                <c:pt idx="3">
                  <c:v>73</c:v>
                </c:pt>
                <c:pt idx="4">
                  <c:v>74</c:v>
                </c:pt>
              </c:numCache>
            </c:numRef>
          </c:val>
        </c:ser>
        <c:dLbls>
          <c:showLegendKey val="0"/>
          <c:showVal val="0"/>
          <c:showCatName val="0"/>
          <c:showSerName val="0"/>
          <c:showPercent val="0"/>
          <c:showBubbleSize val="0"/>
        </c:dLbls>
        <c:gapWidth val="150"/>
        <c:axId val="197675264"/>
        <c:axId val="197681152"/>
      </c:barChart>
      <c:catAx>
        <c:axId val="197675264"/>
        <c:scaling>
          <c:orientation val="minMax"/>
        </c:scaling>
        <c:delete val="0"/>
        <c:axPos val="b"/>
        <c:numFmt formatCode="General" sourceLinked="1"/>
        <c:majorTickMark val="none"/>
        <c:minorTickMark val="none"/>
        <c:tickLblPos val="nextTo"/>
        <c:txPr>
          <a:bodyPr/>
          <a:lstStyle/>
          <a:p>
            <a:pPr>
              <a:defRPr sz="900"/>
            </a:pPr>
            <a:endParaRPr lang="cs-CZ"/>
          </a:p>
        </c:txPr>
        <c:crossAx val="197681152"/>
        <c:crosses val="autoZero"/>
        <c:auto val="1"/>
        <c:lblAlgn val="ctr"/>
        <c:lblOffset val="100"/>
        <c:noMultiLvlLbl val="0"/>
      </c:catAx>
      <c:valAx>
        <c:axId val="197681152"/>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675264"/>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841301169590646"/>
          <c:y val="9.2066891836230333E-2"/>
          <c:w val="0.52946710526315788"/>
          <c:h val="0.6614179092182223"/>
        </c:manualLayout>
      </c:layout>
      <c:barChart>
        <c:barDir val="col"/>
        <c:grouping val="clustered"/>
        <c:varyColors val="0"/>
        <c:ser>
          <c:idx val="1"/>
          <c:order val="0"/>
          <c:tx>
            <c:strRef>
              <c:f>'21'!$A$26</c:f>
              <c:strCache>
                <c:ptCount val="1"/>
                <c:pt idx="0">
                  <c:v>ČEZ Distribuce, a. 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'21'!$B$26:$F$26</c:f>
              <c:numCache>
                <c:formatCode>#,##0</c:formatCode>
                <c:ptCount val="5"/>
                <c:pt idx="0">
                  <c:v>45499</c:v>
                </c:pt>
                <c:pt idx="1">
                  <c:v>46619</c:v>
                </c:pt>
                <c:pt idx="2">
                  <c:v>46871</c:v>
                </c:pt>
                <c:pt idx="3">
                  <c:v>47085</c:v>
                </c:pt>
                <c:pt idx="4">
                  <c:v>47251</c:v>
                </c:pt>
              </c:numCache>
            </c:numRef>
          </c:val>
        </c:ser>
        <c:dLbls>
          <c:showLegendKey val="0"/>
          <c:showVal val="0"/>
          <c:showCatName val="0"/>
          <c:showSerName val="0"/>
          <c:showPercent val="0"/>
          <c:showBubbleSize val="0"/>
        </c:dLbls>
        <c:gapWidth val="150"/>
        <c:axId val="197692800"/>
        <c:axId val="197715072"/>
      </c:barChart>
      <c:catAx>
        <c:axId val="197692800"/>
        <c:scaling>
          <c:orientation val="minMax"/>
        </c:scaling>
        <c:delete val="0"/>
        <c:axPos val="b"/>
        <c:numFmt formatCode="General" sourceLinked="1"/>
        <c:majorTickMark val="none"/>
        <c:minorTickMark val="none"/>
        <c:tickLblPos val="nextTo"/>
        <c:txPr>
          <a:bodyPr/>
          <a:lstStyle/>
          <a:p>
            <a:pPr>
              <a:defRPr sz="900"/>
            </a:pPr>
            <a:endParaRPr lang="cs-CZ"/>
          </a:p>
        </c:txPr>
        <c:crossAx val="197715072"/>
        <c:crosses val="autoZero"/>
        <c:auto val="1"/>
        <c:lblAlgn val="ctr"/>
        <c:lblOffset val="100"/>
        <c:noMultiLvlLbl val="0"/>
      </c:catAx>
      <c:valAx>
        <c:axId val="197715072"/>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692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'21'!$A$27</c:f>
              <c:strCache>
                <c:ptCount val="1"/>
                <c:pt idx="0">
                  <c:v>E.ON 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'21'!$B$27:$F$27</c:f>
              <c:numCache>
                <c:formatCode>#,##0</c:formatCode>
                <c:ptCount val="5"/>
                <c:pt idx="0">
                  <c:v>19197</c:v>
                </c:pt>
                <c:pt idx="1">
                  <c:v>19352</c:v>
                </c:pt>
                <c:pt idx="2">
                  <c:v>19495</c:v>
                </c:pt>
                <c:pt idx="3">
                  <c:v>19571</c:v>
                </c:pt>
                <c:pt idx="4">
                  <c:v>19640</c:v>
                </c:pt>
              </c:numCache>
            </c:numRef>
          </c:val>
        </c:ser>
        <c:dLbls>
          <c:showLegendKey val="0"/>
          <c:showVal val="0"/>
          <c:showCatName val="0"/>
          <c:showSerName val="0"/>
          <c:showPercent val="0"/>
          <c:showBubbleSize val="0"/>
        </c:dLbls>
        <c:gapWidth val="150"/>
        <c:axId val="197742976"/>
        <c:axId val="197744512"/>
      </c:barChart>
      <c:catAx>
        <c:axId val="197742976"/>
        <c:scaling>
          <c:orientation val="minMax"/>
        </c:scaling>
        <c:delete val="0"/>
        <c:axPos val="b"/>
        <c:numFmt formatCode="General" sourceLinked="1"/>
        <c:majorTickMark val="none"/>
        <c:minorTickMark val="none"/>
        <c:tickLblPos val="nextTo"/>
        <c:txPr>
          <a:bodyPr/>
          <a:lstStyle/>
          <a:p>
            <a:pPr>
              <a:defRPr sz="900"/>
            </a:pPr>
            <a:endParaRPr lang="cs-CZ"/>
          </a:p>
        </c:txPr>
        <c:crossAx val="197744512"/>
        <c:crosses val="autoZero"/>
        <c:auto val="1"/>
        <c:lblAlgn val="ctr"/>
        <c:lblOffset val="100"/>
        <c:noMultiLvlLbl val="0"/>
      </c:catAx>
      <c:valAx>
        <c:axId val="197744512"/>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7429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'21'!$A$28</c:f>
              <c:strCache>
                <c:ptCount val="1"/>
                <c:pt idx="0">
                  <c:v>PREdistribuce,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'21'!$B$28:$F$28</c:f>
              <c:numCache>
                <c:formatCode>#,##0</c:formatCode>
                <c:ptCount val="5"/>
                <c:pt idx="0">
                  <c:v>3717</c:v>
                </c:pt>
                <c:pt idx="1">
                  <c:v>3704</c:v>
                </c:pt>
                <c:pt idx="2">
                  <c:v>3672</c:v>
                </c:pt>
                <c:pt idx="3">
                  <c:v>3675</c:v>
                </c:pt>
                <c:pt idx="4">
                  <c:v>3658</c:v>
                </c:pt>
              </c:numCache>
            </c:numRef>
          </c:val>
        </c:ser>
        <c:dLbls>
          <c:showLegendKey val="0"/>
          <c:showVal val="0"/>
          <c:showCatName val="0"/>
          <c:showSerName val="0"/>
          <c:showPercent val="0"/>
          <c:showBubbleSize val="0"/>
        </c:dLbls>
        <c:gapWidth val="150"/>
        <c:axId val="197768320"/>
        <c:axId val="197769856"/>
      </c:barChart>
      <c:catAx>
        <c:axId val="197768320"/>
        <c:scaling>
          <c:orientation val="minMax"/>
        </c:scaling>
        <c:delete val="0"/>
        <c:axPos val="b"/>
        <c:numFmt formatCode="General" sourceLinked="1"/>
        <c:majorTickMark val="none"/>
        <c:minorTickMark val="none"/>
        <c:tickLblPos val="nextTo"/>
        <c:txPr>
          <a:bodyPr/>
          <a:lstStyle/>
          <a:p>
            <a:pPr>
              <a:defRPr sz="900"/>
            </a:pPr>
            <a:endParaRPr lang="cs-CZ"/>
          </a:p>
        </c:txPr>
        <c:crossAx val="197769856"/>
        <c:crosses val="autoZero"/>
        <c:auto val="1"/>
        <c:lblAlgn val="ctr"/>
        <c:lblOffset val="100"/>
        <c:noMultiLvlLbl val="0"/>
      </c:catAx>
      <c:valAx>
        <c:axId val="197769856"/>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768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Transformační výkon [MVA]</a:t>
            </a:r>
          </a:p>
        </c:rich>
      </c:tx>
      <c:overlay val="0"/>
    </c:title>
    <c:autoTitleDeleted val="0"/>
    <c:plotArea>
      <c:layout>
        <c:manualLayout>
          <c:layoutTarget val="inner"/>
          <c:xMode val="edge"/>
          <c:yMode val="edge"/>
          <c:x val="0.10564073025329385"/>
          <c:y val="0.22946581553821832"/>
          <c:w val="0.14632692369365782"/>
          <c:h val="0.5696172278332019"/>
        </c:manualLayout>
      </c:layout>
      <c:barChart>
        <c:barDir val="col"/>
        <c:grouping val="clustered"/>
        <c:varyColors val="0"/>
        <c:ser>
          <c:idx val="0"/>
          <c:order val="0"/>
          <c:tx>
            <c:strRef>
              <c:f>'21'!$A$30</c:f>
              <c:strCache>
                <c:ptCount val="1"/>
                <c:pt idx="0">
                  <c:v>ČEPS,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'21'!$B$30:$F$30</c:f>
              <c:numCache>
                <c:formatCode>#,##0</c:formatCode>
                <c:ptCount val="5"/>
                <c:pt idx="0">
                  <c:v>20380</c:v>
                </c:pt>
                <c:pt idx="1">
                  <c:v>21780</c:v>
                </c:pt>
                <c:pt idx="2">
                  <c:v>21980</c:v>
                </c:pt>
                <c:pt idx="3">
                  <c:v>21980</c:v>
                </c:pt>
                <c:pt idx="4">
                  <c:v>22450</c:v>
                </c:pt>
              </c:numCache>
            </c:numRef>
          </c:val>
        </c:ser>
        <c:dLbls>
          <c:showLegendKey val="0"/>
          <c:showVal val="0"/>
          <c:showCatName val="0"/>
          <c:showSerName val="0"/>
          <c:showPercent val="0"/>
          <c:showBubbleSize val="0"/>
        </c:dLbls>
        <c:gapWidth val="150"/>
        <c:axId val="197797760"/>
        <c:axId val="197799296"/>
      </c:barChart>
      <c:catAx>
        <c:axId val="197797760"/>
        <c:scaling>
          <c:orientation val="minMax"/>
        </c:scaling>
        <c:delete val="0"/>
        <c:axPos val="b"/>
        <c:numFmt formatCode="General" sourceLinked="1"/>
        <c:majorTickMark val="none"/>
        <c:minorTickMark val="none"/>
        <c:tickLblPos val="nextTo"/>
        <c:txPr>
          <a:bodyPr/>
          <a:lstStyle/>
          <a:p>
            <a:pPr>
              <a:defRPr sz="900"/>
            </a:pPr>
            <a:endParaRPr lang="cs-CZ"/>
          </a:p>
        </c:txPr>
        <c:crossAx val="197799296"/>
        <c:crosses val="autoZero"/>
        <c:auto val="1"/>
        <c:lblAlgn val="ctr"/>
        <c:lblOffset val="100"/>
        <c:noMultiLvlLbl val="0"/>
      </c:catAx>
      <c:valAx>
        <c:axId val="197799296"/>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7977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'21'!$A$31</c:f>
              <c:strCache>
                <c:ptCount val="1"/>
                <c:pt idx="0">
                  <c:v>ČEZ Distribuce, a. 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'21'!$B$31:$F$31</c:f>
              <c:numCache>
                <c:formatCode>#,##0</c:formatCode>
                <c:ptCount val="5"/>
                <c:pt idx="0">
                  <c:v>30954.006000000001</c:v>
                </c:pt>
                <c:pt idx="1">
                  <c:v>31458.348000000002</c:v>
                </c:pt>
                <c:pt idx="2">
                  <c:v>31627.75</c:v>
                </c:pt>
                <c:pt idx="3">
                  <c:v>31119.899999999998</c:v>
                </c:pt>
                <c:pt idx="4">
                  <c:v>31196.97</c:v>
                </c:pt>
              </c:numCache>
            </c:numRef>
          </c:val>
        </c:ser>
        <c:dLbls>
          <c:showLegendKey val="0"/>
          <c:showVal val="0"/>
          <c:showCatName val="0"/>
          <c:showSerName val="0"/>
          <c:showPercent val="0"/>
          <c:showBubbleSize val="0"/>
        </c:dLbls>
        <c:gapWidth val="150"/>
        <c:axId val="197831680"/>
        <c:axId val="197837568"/>
      </c:barChart>
      <c:catAx>
        <c:axId val="197831680"/>
        <c:scaling>
          <c:orientation val="minMax"/>
        </c:scaling>
        <c:delete val="0"/>
        <c:axPos val="b"/>
        <c:numFmt formatCode="General" sourceLinked="1"/>
        <c:majorTickMark val="none"/>
        <c:minorTickMark val="none"/>
        <c:tickLblPos val="nextTo"/>
        <c:txPr>
          <a:bodyPr/>
          <a:lstStyle/>
          <a:p>
            <a:pPr>
              <a:defRPr sz="900"/>
            </a:pPr>
            <a:endParaRPr lang="cs-CZ"/>
          </a:p>
        </c:txPr>
        <c:crossAx val="197837568"/>
        <c:crosses val="autoZero"/>
        <c:auto val="1"/>
        <c:lblAlgn val="ctr"/>
        <c:lblOffset val="100"/>
        <c:noMultiLvlLbl val="0"/>
      </c:catAx>
      <c:valAx>
        <c:axId val="197837568"/>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8316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'3.6'!$A$8</c:f>
              <c:strCache>
                <c:ptCount val="1"/>
                <c:pt idx="0">
                  <c:v>Maloodběr elektřiny obyvatelstvo (MOO)</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'3.6'!$B$8:$K$8</c:f>
              <c:numCache>
                <c:formatCode>#,##0.0</c:formatCode>
                <c:ptCount val="10"/>
                <c:pt idx="0">
                  <c:v>14702.942040000002</c:v>
                </c:pt>
                <c:pt idx="1">
                  <c:v>14687.159254239999</c:v>
                </c:pt>
                <c:pt idx="2">
                  <c:v>15027.527759339999</c:v>
                </c:pt>
                <c:pt idx="3">
                  <c:v>14200.292177999998</c:v>
                </c:pt>
                <c:pt idx="4">
                  <c:v>14580.653367999997</c:v>
                </c:pt>
                <c:pt idx="5">
                  <c:v>14716</c:v>
                </c:pt>
                <c:pt idx="6">
                  <c:v>14124.609541999998</c:v>
                </c:pt>
                <c:pt idx="7">
                  <c:v>14381.897262471988</c:v>
                </c:pt>
                <c:pt idx="8">
                  <c:v>14819.115177367823</c:v>
                </c:pt>
                <c:pt idx="9">
                  <c:v>15211.270073622063</c:v>
                </c:pt>
              </c:numCache>
            </c:numRef>
          </c:val>
        </c:ser>
        <c:dLbls>
          <c:showLegendKey val="0"/>
          <c:showVal val="0"/>
          <c:showCatName val="0"/>
          <c:showSerName val="0"/>
          <c:showPercent val="0"/>
          <c:showBubbleSize val="0"/>
        </c:dLbls>
        <c:gapWidth val="150"/>
        <c:overlap val="100"/>
        <c:axId val="88666112"/>
        <c:axId val="88667648"/>
      </c:barChart>
      <c:catAx>
        <c:axId val="88666112"/>
        <c:scaling>
          <c:orientation val="minMax"/>
        </c:scaling>
        <c:delete val="0"/>
        <c:axPos val="b"/>
        <c:numFmt formatCode="General" sourceLinked="1"/>
        <c:majorTickMark val="none"/>
        <c:minorTickMark val="none"/>
        <c:tickLblPos val="nextTo"/>
        <c:txPr>
          <a:bodyPr/>
          <a:lstStyle/>
          <a:p>
            <a:pPr>
              <a:defRPr sz="900"/>
            </a:pPr>
            <a:endParaRPr lang="cs-CZ"/>
          </a:p>
        </c:txPr>
        <c:crossAx val="88667648"/>
        <c:crosses val="autoZero"/>
        <c:auto val="1"/>
        <c:lblAlgn val="ctr"/>
        <c:lblOffset val="100"/>
        <c:noMultiLvlLbl val="0"/>
      </c:catAx>
      <c:valAx>
        <c:axId val="8866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86661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'21'!$A$32</c:f>
              <c:strCache>
                <c:ptCount val="1"/>
                <c:pt idx="0">
                  <c:v>E.ON 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'21'!$B$32:$F$32</c:f>
              <c:numCache>
                <c:formatCode>#,##0</c:formatCode>
                <c:ptCount val="5"/>
                <c:pt idx="0">
                  <c:v>11293</c:v>
                </c:pt>
                <c:pt idx="1">
                  <c:v>11378</c:v>
                </c:pt>
                <c:pt idx="2">
                  <c:v>11404</c:v>
                </c:pt>
                <c:pt idx="3">
                  <c:v>11552</c:v>
                </c:pt>
                <c:pt idx="4">
                  <c:v>11643</c:v>
                </c:pt>
              </c:numCache>
            </c:numRef>
          </c:val>
        </c:ser>
        <c:dLbls>
          <c:showLegendKey val="0"/>
          <c:showVal val="0"/>
          <c:showCatName val="0"/>
          <c:showSerName val="0"/>
          <c:showPercent val="0"/>
          <c:showBubbleSize val="0"/>
        </c:dLbls>
        <c:gapWidth val="150"/>
        <c:axId val="197394432"/>
        <c:axId val="197395968"/>
      </c:barChart>
      <c:catAx>
        <c:axId val="197394432"/>
        <c:scaling>
          <c:orientation val="minMax"/>
        </c:scaling>
        <c:delete val="0"/>
        <c:axPos val="b"/>
        <c:numFmt formatCode="General" sourceLinked="1"/>
        <c:majorTickMark val="none"/>
        <c:minorTickMark val="none"/>
        <c:tickLblPos val="nextTo"/>
        <c:txPr>
          <a:bodyPr/>
          <a:lstStyle/>
          <a:p>
            <a:pPr>
              <a:defRPr sz="900"/>
            </a:pPr>
            <a:endParaRPr lang="cs-CZ"/>
          </a:p>
        </c:txPr>
        <c:crossAx val="197395968"/>
        <c:crosses val="autoZero"/>
        <c:auto val="1"/>
        <c:lblAlgn val="ctr"/>
        <c:lblOffset val="100"/>
        <c:noMultiLvlLbl val="0"/>
      </c:catAx>
      <c:valAx>
        <c:axId val="197395968"/>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394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522166641209713"/>
          <c:y val="9.1956292785676672E-2"/>
          <c:w val="0.56786218878875816"/>
          <c:h val="0.65346498156924693"/>
        </c:manualLayout>
      </c:layout>
      <c:barChart>
        <c:barDir val="col"/>
        <c:grouping val="clustered"/>
        <c:varyColors val="0"/>
        <c:ser>
          <c:idx val="3"/>
          <c:order val="0"/>
          <c:tx>
            <c:strRef>
              <c:f>'21'!$A$33</c:f>
              <c:strCache>
                <c:ptCount val="1"/>
                <c:pt idx="0">
                  <c:v>PREdistribuce,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'21'!$B$33:$F$33</c:f>
              <c:numCache>
                <c:formatCode>#,##0</c:formatCode>
                <c:ptCount val="5"/>
                <c:pt idx="0">
                  <c:v>5073.0300000000007</c:v>
                </c:pt>
                <c:pt idx="1">
                  <c:v>5064.4399999999996</c:v>
                </c:pt>
                <c:pt idx="2">
                  <c:v>5024.3999999999996</c:v>
                </c:pt>
                <c:pt idx="3">
                  <c:v>5048.92</c:v>
                </c:pt>
                <c:pt idx="4">
                  <c:v>5140.41</c:v>
                </c:pt>
              </c:numCache>
            </c:numRef>
          </c:val>
        </c:ser>
        <c:dLbls>
          <c:showLegendKey val="0"/>
          <c:showVal val="0"/>
          <c:showCatName val="0"/>
          <c:showSerName val="0"/>
          <c:showPercent val="0"/>
          <c:showBubbleSize val="0"/>
        </c:dLbls>
        <c:gapWidth val="150"/>
        <c:axId val="197420160"/>
        <c:axId val="197421696"/>
      </c:barChart>
      <c:catAx>
        <c:axId val="197420160"/>
        <c:scaling>
          <c:orientation val="minMax"/>
        </c:scaling>
        <c:delete val="0"/>
        <c:axPos val="b"/>
        <c:numFmt formatCode="General" sourceLinked="1"/>
        <c:majorTickMark val="none"/>
        <c:minorTickMark val="none"/>
        <c:tickLblPos val="nextTo"/>
        <c:txPr>
          <a:bodyPr/>
          <a:lstStyle/>
          <a:p>
            <a:pPr>
              <a:defRPr sz="900"/>
            </a:pPr>
            <a:endParaRPr lang="cs-CZ"/>
          </a:p>
        </c:txPr>
        <c:crossAx val="197421696"/>
        <c:crosses val="autoZero"/>
        <c:auto val="1"/>
        <c:lblAlgn val="ctr"/>
        <c:lblOffset val="100"/>
        <c:noMultiLvlLbl val="0"/>
      </c:catAx>
      <c:valAx>
        <c:axId val="197421696"/>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420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Průměrná doba trvání jednoho přerušení (min)</a:t>
            </a:r>
            <a:endParaRPr lang="en-US" sz="1000"/>
          </a:p>
        </c:rich>
      </c:tx>
      <c:layout>
        <c:manualLayout>
          <c:xMode val="edge"/>
          <c:yMode val="edge"/>
          <c:x val="0.24399850427350428"/>
          <c:y val="0"/>
        </c:manualLayout>
      </c:layout>
      <c:overlay val="0"/>
    </c:title>
    <c:autoTitleDeleted val="0"/>
    <c:plotArea>
      <c:layout>
        <c:manualLayout>
          <c:layoutTarget val="inner"/>
          <c:xMode val="edge"/>
          <c:yMode val="edge"/>
          <c:x val="9.4839031339031335E-2"/>
          <c:y val="0.16182055555555555"/>
          <c:w val="0.88254700854700852"/>
          <c:h val="0.69185333333333332"/>
        </c:manualLayout>
      </c:layout>
      <c:barChart>
        <c:barDir val="col"/>
        <c:grouping val="stacked"/>
        <c:varyColors val="0"/>
        <c:ser>
          <c:idx val="0"/>
          <c:order val="0"/>
          <c:invertIfNegative val="0"/>
          <c:dLbls>
            <c:dLbl>
              <c:idx val="0"/>
              <c:layout>
                <c:manualLayout>
                  <c:x val="0"/>
                  <c:y val="-0.21607638888888889"/>
                </c:manualLayout>
              </c:layout>
              <c:showLegendKey val="0"/>
              <c:showVal val="1"/>
              <c:showCatName val="0"/>
              <c:showSerName val="0"/>
              <c:showPercent val="0"/>
              <c:showBubbleSize val="0"/>
            </c:dLbl>
            <c:dLbl>
              <c:idx val="1"/>
              <c:layout>
                <c:manualLayout>
                  <c:x val="0"/>
                  <c:y val="-0.11024305555555555"/>
                </c:manualLayout>
              </c:layout>
              <c:showLegendKey val="0"/>
              <c:showVal val="1"/>
              <c:showCatName val="0"/>
              <c:showSerName val="0"/>
              <c:showPercent val="0"/>
              <c:showBubbleSize val="0"/>
            </c:dLbl>
            <c:dLbl>
              <c:idx val="2"/>
              <c:layout>
                <c:manualLayout>
                  <c:x val="0"/>
                  <c:y val="-0.34857611111111109"/>
                </c:manualLayout>
              </c:layout>
              <c:showLegendKey val="0"/>
              <c:showVal val="1"/>
              <c:showCatName val="0"/>
              <c:showSerName val="0"/>
              <c:showPercent val="0"/>
              <c:showBubbleSize val="0"/>
            </c:dLbl>
            <c:dLbl>
              <c:idx val="3"/>
              <c:layout>
                <c:manualLayout>
                  <c:x val="0"/>
                  <c:y val="-0.19843750000000007"/>
                </c:manualLayout>
              </c:layout>
              <c:showLegendKey val="0"/>
              <c:showVal val="1"/>
              <c:showCatName val="0"/>
              <c:showSerName val="0"/>
              <c:showPercent val="0"/>
              <c:showBubbleSize val="0"/>
            </c:dLbl>
            <c:dLbl>
              <c:idx val="4"/>
              <c:layout>
                <c:manualLayout>
                  <c:x val="0"/>
                  <c:y val="-0.34094555555555556"/>
                </c:manualLayout>
              </c:layout>
              <c:showLegendKey val="0"/>
              <c:showVal val="1"/>
              <c:showCatName val="0"/>
              <c:showSerName val="0"/>
              <c:showPercent val="0"/>
              <c:showBubbleSize val="0"/>
            </c:dLbl>
            <c:dLbl>
              <c:idx val="5"/>
              <c:layout>
                <c:manualLayout>
                  <c:x val="1.034802860683865E-16"/>
                  <c:y val="-0.22048611111111119"/>
                </c:manualLayout>
              </c:layout>
              <c:showLegendKey val="0"/>
              <c:showVal val="1"/>
              <c:showCatName val="0"/>
              <c:showSerName val="0"/>
              <c:showPercent val="0"/>
              <c:showBubbleSize val="0"/>
            </c:dLbl>
            <c:dLbl>
              <c:idx val="6"/>
              <c:layout>
                <c:manualLayout>
                  <c:x val="0"/>
                  <c:y val="-0.26811111111111113"/>
                </c:manualLayout>
              </c:layout>
              <c:showLegendKey val="0"/>
              <c:showVal val="1"/>
              <c:showCatName val="0"/>
              <c:showSerName val="0"/>
              <c:showPercent val="0"/>
              <c:showBubbleSize val="0"/>
            </c:dLbl>
            <c:dLbl>
              <c:idx val="7"/>
              <c:layout>
                <c:manualLayout>
                  <c:x val="0"/>
                  <c:y val="-0.21644738822992052"/>
                </c:manualLayout>
              </c:layout>
              <c:showLegendKey val="0"/>
              <c:showVal val="1"/>
              <c:showCatName val="0"/>
              <c:showSerName val="0"/>
              <c:showPercent val="0"/>
              <c:showBubbleSize val="0"/>
            </c:dLbl>
            <c:dLbl>
              <c:idx val="8"/>
              <c:layout>
                <c:manualLayout>
                  <c:x val="0"/>
                  <c:y val="-0.18758773646593113"/>
                </c:manualLayout>
              </c:layout>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0"/>
          </c:dLbls>
          <c:cat>
            <c:numLit>
              <c:formatCode>General</c:formatCode>
              <c:ptCount val="9"/>
              <c:pt idx="0">
                <c:v>2009</c:v>
              </c:pt>
              <c:pt idx="1">
                <c:v>2010</c:v>
              </c:pt>
              <c:pt idx="2">
                <c:v>2011</c:v>
              </c:pt>
              <c:pt idx="3">
                <c:v>2012</c:v>
              </c:pt>
              <c:pt idx="4">
                <c:v>2013</c:v>
              </c:pt>
              <c:pt idx="5">
                <c:v>2014</c:v>
              </c:pt>
              <c:pt idx="6">
                <c:v>2015</c:v>
              </c:pt>
              <c:pt idx="7">
                <c:v>2016</c:v>
              </c:pt>
              <c:pt idx="8">
                <c:v>2017</c:v>
              </c:pt>
            </c:numLit>
          </c:cat>
          <c:val>
            <c:numLit>
              <c:formatCode>General</c:formatCode>
              <c:ptCount val="9"/>
              <c:pt idx="0">
                <c:v>12</c:v>
              </c:pt>
              <c:pt idx="1">
                <c:v>5</c:v>
              </c:pt>
              <c:pt idx="2">
                <c:v>22.7</c:v>
              </c:pt>
              <c:pt idx="3">
                <c:v>10.8</c:v>
              </c:pt>
              <c:pt idx="4">
                <c:v>20.3999999999998</c:v>
              </c:pt>
              <c:pt idx="5">
                <c:v>12.1</c:v>
              </c:pt>
              <c:pt idx="6">
                <c:v>15.6</c:v>
              </c:pt>
              <c:pt idx="7">
                <c:v>12.3</c:v>
              </c:pt>
              <c:pt idx="8">
                <c:v>9</c:v>
              </c:pt>
            </c:numLit>
          </c:val>
        </c:ser>
        <c:dLbls>
          <c:showLegendKey val="0"/>
          <c:showVal val="0"/>
          <c:showCatName val="0"/>
          <c:showSerName val="0"/>
          <c:showPercent val="0"/>
          <c:showBubbleSize val="0"/>
        </c:dLbls>
        <c:gapWidth val="150"/>
        <c:overlap val="100"/>
        <c:axId val="197540864"/>
        <c:axId val="197858048"/>
      </c:barChart>
      <c:catAx>
        <c:axId val="197540864"/>
        <c:scaling>
          <c:orientation val="minMax"/>
        </c:scaling>
        <c:delete val="0"/>
        <c:axPos val="b"/>
        <c:numFmt formatCode="General" sourceLinked="1"/>
        <c:majorTickMark val="none"/>
        <c:minorTickMark val="none"/>
        <c:tickLblPos val="nextTo"/>
        <c:txPr>
          <a:bodyPr/>
          <a:lstStyle/>
          <a:p>
            <a:pPr>
              <a:defRPr sz="900"/>
            </a:pPr>
            <a:endParaRPr lang="cs-CZ"/>
          </a:p>
        </c:txPr>
        <c:crossAx val="197858048"/>
        <c:crosses val="autoZero"/>
        <c:auto val="1"/>
        <c:lblAlgn val="ctr"/>
        <c:lblOffset val="100"/>
        <c:noMultiLvlLbl val="0"/>
      </c:catAx>
      <c:valAx>
        <c:axId val="1978580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75408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000"/>
            </a:pPr>
            <a:r>
              <a:rPr lang="en-US" sz="1000"/>
              <a:t>SAIFI (přerušení/rok)</a:t>
            </a:r>
          </a:p>
        </c:rich>
      </c:tx>
      <c:layout>
        <c:manualLayout>
          <c:xMode val="edge"/>
          <c:yMode val="edge"/>
          <c:x val="0.37106250034136778"/>
          <c:y val="1.0583333333333333E-2"/>
        </c:manualLayout>
      </c:layout>
      <c:overlay val="0"/>
    </c:title>
    <c:autoTitleDeleted val="0"/>
    <c:plotArea>
      <c:layout>
        <c:manualLayout>
          <c:layoutTarget val="inner"/>
          <c:xMode val="edge"/>
          <c:yMode val="edge"/>
          <c:x val="0.11936180555555556"/>
          <c:y val="0.11930472222222223"/>
          <c:w val="0.83868555555555557"/>
          <c:h val="0.61593799603174604"/>
        </c:manualLayout>
      </c:layout>
      <c:scatterChart>
        <c:scatterStyle val="lineMarker"/>
        <c:varyColors val="0"/>
        <c:ser>
          <c:idx val="0"/>
          <c:order val="0"/>
          <c:tx>
            <c:v>ČEZ 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3.48</c:v>
              </c:pt>
              <c:pt idx="1">
                <c:v>3.05</c:v>
              </c:pt>
              <c:pt idx="2">
                <c:v>2.86</c:v>
              </c:pt>
              <c:pt idx="3">
                <c:v>2.88</c:v>
              </c:pt>
              <c:pt idx="4">
                <c:v>3.1</c:v>
              </c:pt>
              <c:pt idx="5">
                <c:v>3.11</c:v>
              </c:pt>
              <c:pt idx="6">
                <c:v>2.77</c:v>
              </c:pt>
              <c:pt idx="7">
                <c:v>3.29</c:v>
              </c:pt>
              <c:pt idx="8">
                <c:v>2.87</c:v>
              </c:pt>
              <c:pt idx="9">
                <c:v>3.41</c:v>
              </c:pt>
            </c:numLit>
          </c:yVal>
          <c:smooth val="0"/>
        </c:ser>
        <c:ser>
          <c:idx val="1"/>
          <c:order val="1"/>
          <c:tx>
            <c:v>E.ON 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2.29</c:v>
              </c:pt>
              <c:pt idx="1">
                <c:v>2.13</c:v>
              </c:pt>
              <c:pt idx="2">
                <c:v>2.09</c:v>
              </c:pt>
              <c:pt idx="3">
                <c:v>2</c:v>
              </c:pt>
              <c:pt idx="4">
                <c:v>1.67</c:v>
              </c:pt>
              <c:pt idx="5">
                <c:v>2.4</c:v>
              </c:pt>
              <c:pt idx="6">
                <c:v>2.27</c:v>
              </c:pt>
              <c:pt idx="7">
                <c:v>2.27</c:v>
              </c:pt>
              <c:pt idx="8">
                <c:v>1.6</c:v>
              </c:pt>
              <c:pt idx="9">
                <c:v>2.34</c:v>
              </c:pt>
            </c:numLit>
          </c:yVal>
          <c:smooth val="0"/>
        </c:ser>
        <c:ser>
          <c:idx val="2"/>
          <c:order val="2"/>
          <c:tx>
            <c:v>PREdistribuce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0.84</c:v>
              </c:pt>
              <c:pt idx="1">
                <c:v>0.92</c:v>
              </c:pt>
              <c:pt idx="2">
                <c:v>0.56000000000000005</c:v>
              </c:pt>
              <c:pt idx="3">
                <c:v>0.65</c:v>
              </c:pt>
              <c:pt idx="4">
                <c:v>0.54</c:v>
              </c:pt>
              <c:pt idx="5">
                <c:v>1.04</c:v>
              </c:pt>
              <c:pt idx="6">
                <c:v>0.74</c:v>
              </c:pt>
              <c:pt idx="7">
                <c:v>0.36</c:v>
              </c:pt>
              <c:pt idx="8">
                <c:v>0.33</c:v>
              </c:pt>
              <c:pt idx="9">
                <c:v>0.56999999999999995</c:v>
              </c:pt>
            </c:numLit>
          </c:yVal>
          <c:smooth val="0"/>
        </c:ser>
        <c:ser>
          <c:idx val="3"/>
          <c:order val="3"/>
          <c:tx>
            <c:v>Česká republika</c:v>
          </c:tx>
          <c:spPr>
            <a:ln>
              <a:solidFill>
                <a:schemeClr val="tx1"/>
              </a:solidFill>
            </a:ln>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2.84</c:v>
              </c:pt>
              <c:pt idx="1">
                <c:v>2.54</c:v>
              </c:pt>
              <c:pt idx="2">
                <c:v>2.37</c:v>
              </c:pt>
              <c:pt idx="3">
                <c:v>2.36</c:v>
              </c:pt>
              <c:pt idx="4">
                <c:v>2.4</c:v>
              </c:pt>
              <c:pt idx="5">
                <c:v>2.66</c:v>
              </c:pt>
              <c:pt idx="6">
                <c:v>2.38</c:v>
              </c:pt>
              <c:pt idx="7">
                <c:v>2.64</c:v>
              </c:pt>
              <c:pt idx="8">
                <c:v>2.21</c:v>
              </c:pt>
              <c:pt idx="9">
                <c:v>2.76</c:v>
              </c:pt>
            </c:numLit>
          </c:yVal>
          <c:smooth val="0"/>
        </c:ser>
        <c:dLbls>
          <c:showLegendKey val="0"/>
          <c:showVal val="0"/>
          <c:showCatName val="0"/>
          <c:showSerName val="0"/>
          <c:showPercent val="0"/>
          <c:showBubbleSize val="0"/>
        </c:dLbls>
        <c:axId val="197880448"/>
        <c:axId val="197894528"/>
      </c:scatterChart>
      <c:valAx>
        <c:axId val="197880448"/>
        <c:scaling>
          <c:orientation val="minMax"/>
          <c:max val="2017"/>
          <c:min val="2008"/>
        </c:scaling>
        <c:delete val="0"/>
        <c:axPos val="b"/>
        <c:numFmt formatCode="General" sourceLinked="1"/>
        <c:majorTickMark val="none"/>
        <c:minorTickMark val="none"/>
        <c:tickLblPos val="nextTo"/>
        <c:txPr>
          <a:bodyPr/>
          <a:lstStyle/>
          <a:p>
            <a:pPr>
              <a:defRPr sz="900"/>
            </a:pPr>
            <a:endParaRPr lang="cs-CZ"/>
          </a:p>
        </c:txPr>
        <c:crossAx val="197894528"/>
        <c:crosses val="autoZero"/>
        <c:crossBetween val="midCat"/>
        <c:majorUnit val="1"/>
      </c:valAx>
      <c:valAx>
        <c:axId val="197894528"/>
        <c:scaling>
          <c:orientation val="minMax"/>
        </c:scaling>
        <c:delete val="0"/>
        <c:axPos val="l"/>
        <c:majorGridlines/>
        <c:title>
          <c:tx>
            <c:rich>
              <a:bodyPr rot="-5400000" vert="horz"/>
              <a:lstStyle/>
              <a:p>
                <a:pPr>
                  <a:defRPr sz="900" b="0"/>
                </a:pPr>
                <a:r>
                  <a:rPr lang="en-US" sz="900" b="0"/>
                  <a:t>přerušení/rok</a:t>
                </a:r>
              </a:p>
            </c:rich>
          </c:tx>
          <c:layout>
            <c:manualLayout>
              <c:xMode val="edge"/>
              <c:yMode val="edge"/>
              <c:x val="2.2523504273504278E-2"/>
              <c:y val="0.22109623015873012"/>
            </c:manualLayout>
          </c:layout>
          <c:overlay val="0"/>
        </c:title>
        <c:numFmt formatCode="General" sourceLinked="1"/>
        <c:majorTickMark val="out"/>
        <c:minorTickMark val="none"/>
        <c:tickLblPos val="nextTo"/>
        <c:spPr>
          <a:ln>
            <a:noFill/>
          </a:ln>
        </c:spPr>
        <c:txPr>
          <a:bodyPr/>
          <a:lstStyle/>
          <a:p>
            <a:pPr>
              <a:defRPr sz="900"/>
            </a:pPr>
            <a:endParaRPr lang="cs-CZ"/>
          </a:p>
        </c:txPr>
        <c:crossAx val="197880448"/>
        <c:crosses val="autoZero"/>
        <c:crossBetween val="midCat"/>
      </c:valAx>
      <c:spPr>
        <a:noFill/>
      </c:spPr>
    </c:plotArea>
    <c:legend>
      <c:legendPos val="b"/>
      <c:layout>
        <c:manualLayout>
          <c:xMode val="edge"/>
          <c:yMode val="edge"/>
          <c:x val="4.1619557915089547E-2"/>
          <c:y val="0.8790023498371603"/>
          <c:w val="0.93895798172453537"/>
          <c:h val="0.1209976501628396"/>
        </c:manualLayout>
      </c:layout>
      <c:overlay val="0"/>
      <c:txPr>
        <a:bodyPr/>
        <a:lstStyle/>
        <a:p>
          <a:pPr rtl="0">
            <a:defRPr sz="900" b="0"/>
          </a:pPr>
          <a:endParaRPr lang="cs-CZ"/>
        </a:p>
      </c:txPr>
    </c:legend>
    <c:plotVisOnly val="1"/>
    <c:dispBlanksAs val="gap"/>
    <c:showDLblsOverMax val="0"/>
  </c:chart>
  <c:spPr>
    <a:ln>
      <a:noFill/>
    </a:ln>
  </c:spPr>
  <c:printSettings>
    <c:headerFooter/>
    <c:pageMargins b="0.78740157499999996" l="0.70000000000000007" r="0.70000000000000007" t="0.78740157499999996" header="0.30000000000000004" footer="0.30000000000000004"/>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000"/>
            </a:pPr>
            <a:r>
              <a:rPr lang="en-US" sz="1000"/>
              <a:t>SA</a:t>
            </a:r>
            <a:r>
              <a:rPr lang="cs-CZ" sz="1000"/>
              <a:t>IDI</a:t>
            </a:r>
            <a:r>
              <a:rPr lang="en-US" sz="1000"/>
              <a:t> (</a:t>
            </a:r>
            <a:r>
              <a:rPr lang="cs-CZ" sz="1000"/>
              <a:t>min</a:t>
            </a:r>
            <a:r>
              <a:rPr lang="en-US" sz="1000"/>
              <a:t>/rok)</a:t>
            </a:r>
          </a:p>
        </c:rich>
      </c:tx>
      <c:layout>
        <c:manualLayout>
          <c:xMode val="edge"/>
          <c:yMode val="edge"/>
          <c:x val="0.4238038461538462"/>
          <c:y val="1.8898809523809523E-2"/>
        </c:manualLayout>
      </c:layout>
      <c:overlay val="0"/>
    </c:title>
    <c:autoTitleDeleted val="0"/>
    <c:plotArea>
      <c:layout>
        <c:manualLayout>
          <c:layoutTarget val="inner"/>
          <c:xMode val="edge"/>
          <c:yMode val="edge"/>
          <c:x val="0.13805324074074074"/>
          <c:y val="0.12938392857142858"/>
          <c:w val="0.80855972222222228"/>
          <c:h val="0.61493005952380952"/>
        </c:manualLayout>
      </c:layout>
      <c:scatterChart>
        <c:scatterStyle val="lineMarker"/>
        <c:varyColors val="0"/>
        <c:ser>
          <c:idx val="0"/>
          <c:order val="0"/>
          <c:tx>
            <c:v>ČEZ 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396.2</c:v>
              </c:pt>
              <c:pt idx="1">
                <c:v>420.81</c:v>
              </c:pt>
              <c:pt idx="2">
                <c:v>321.56</c:v>
              </c:pt>
              <c:pt idx="3">
                <c:v>296.7</c:v>
              </c:pt>
              <c:pt idx="4">
                <c:v>313.04000000000002</c:v>
              </c:pt>
              <c:pt idx="5">
                <c:v>402</c:v>
              </c:pt>
              <c:pt idx="6">
                <c:v>281.42</c:v>
              </c:pt>
              <c:pt idx="7">
                <c:v>361.72</c:v>
              </c:pt>
              <c:pt idx="8">
                <c:v>309.64</c:v>
              </c:pt>
              <c:pt idx="9">
                <c:v>501.47</c:v>
              </c:pt>
            </c:numLit>
          </c:yVal>
          <c:smooth val="0"/>
        </c:ser>
        <c:ser>
          <c:idx val="1"/>
          <c:order val="1"/>
          <c:tx>
            <c:v>E.ON 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393.65</c:v>
              </c:pt>
              <c:pt idx="1">
                <c:v>338.67</c:v>
              </c:pt>
              <c:pt idx="2">
                <c:v>359.08</c:v>
              </c:pt>
              <c:pt idx="3">
                <c:v>314.39999999999901</c:v>
              </c:pt>
              <c:pt idx="4">
                <c:v>293.05</c:v>
              </c:pt>
              <c:pt idx="5">
                <c:v>386.66</c:v>
              </c:pt>
              <c:pt idx="6">
                <c:v>409.3</c:v>
              </c:pt>
              <c:pt idx="7">
                <c:v>352.9</c:v>
              </c:pt>
              <c:pt idx="8">
                <c:v>252.14</c:v>
              </c:pt>
              <c:pt idx="9">
                <c:v>466.68</c:v>
              </c:pt>
            </c:numLit>
          </c:yVal>
          <c:smooth val="0"/>
        </c:ser>
        <c:ser>
          <c:idx val="2"/>
          <c:order val="2"/>
          <c:tx>
            <c:v>PREdistribuce</c:v>
          </c:tx>
          <c:spPr>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47.84</c:v>
              </c:pt>
              <c:pt idx="1">
                <c:v>44.98</c:v>
              </c:pt>
              <c:pt idx="2">
                <c:v>42.47</c:v>
              </c:pt>
              <c:pt idx="3">
                <c:v>46.79</c:v>
              </c:pt>
              <c:pt idx="4">
                <c:v>42.12</c:v>
              </c:pt>
              <c:pt idx="5">
                <c:v>70.38</c:v>
              </c:pt>
              <c:pt idx="6">
                <c:v>43.37</c:v>
              </c:pt>
              <c:pt idx="7">
                <c:v>30.93</c:v>
              </c:pt>
              <c:pt idx="8">
                <c:v>32.520000000000003</c:v>
              </c:pt>
              <c:pt idx="9">
                <c:v>40.340000000000003</c:v>
              </c:pt>
            </c:numLit>
          </c:yVal>
          <c:smooth val="0"/>
        </c:ser>
        <c:ser>
          <c:idx val="3"/>
          <c:order val="3"/>
          <c:tx>
            <c:v>Česká republika</c:v>
          </c:tx>
          <c:spPr>
            <a:ln>
              <a:solidFill>
                <a:schemeClr val="tx1"/>
              </a:solidFill>
            </a:ln>
            <a:effectLst/>
          </c:spPr>
          <c:marker>
            <c:symbol val="none"/>
          </c:marker>
          <c:xVal>
            <c:numLit>
              <c:formatCode>General</c:formatCode>
              <c:ptCount val="10"/>
              <c:pt idx="0">
                <c:v>2008</c:v>
              </c:pt>
              <c:pt idx="1">
                <c:v>2009</c:v>
              </c:pt>
              <c:pt idx="2">
                <c:v>2010</c:v>
              </c:pt>
              <c:pt idx="3">
                <c:v>2011</c:v>
              </c:pt>
              <c:pt idx="4">
                <c:v>2012</c:v>
              </c:pt>
              <c:pt idx="5">
                <c:v>2013</c:v>
              </c:pt>
              <c:pt idx="6">
                <c:v>2014</c:v>
              </c:pt>
              <c:pt idx="7">
                <c:v>2015</c:v>
              </c:pt>
              <c:pt idx="8">
                <c:v>2016</c:v>
              </c:pt>
              <c:pt idx="9">
                <c:v>2017</c:v>
              </c:pt>
            </c:numLit>
          </c:xVal>
          <c:yVal>
            <c:numLit>
              <c:formatCode>General</c:formatCode>
              <c:ptCount val="10"/>
              <c:pt idx="0">
                <c:v>351.36</c:v>
              </c:pt>
              <c:pt idx="1">
                <c:v>351.57</c:v>
              </c:pt>
              <c:pt idx="2">
                <c:v>296.57</c:v>
              </c:pt>
              <c:pt idx="3">
                <c:v>268.82</c:v>
              </c:pt>
              <c:pt idx="4">
                <c:v>272.64999999999901</c:v>
              </c:pt>
              <c:pt idx="5">
                <c:v>354.76</c:v>
              </c:pt>
              <c:pt idx="6">
                <c:v>283.22000000000003</c:v>
              </c:pt>
              <c:pt idx="7">
                <c:v>316.06</c:v>
              </c:pt>
              <c:pt idx="8">
                <c:v>258.29000000000002</c:v>
              </c:pt>
              <c:pt idx="9">
                <c:v>431.45</c:v>
              </c:pt>
            </c:numLit>
          </c:yVal>
          <c:smooth val="0"/>
        </c:ser>
        <c:dLbls>
          <c:showLegendKey val="0"/>
          <c:showVal val="0"/>
          <c:showCatName val="0"/>
          <c:showSerName val="0"/>
          <c:showPercent val="0"/>
          <c:showBubbleSize val="0"/>
        </c:dLbls>
        <c:axId val="198462464"/>
        <c:axId val="198464256"/>
      </c:scatterChart>
      <c:valAx>
        <c:axId val="198462464"/>
        <c:scaling>
          <c:orientation val="minMax"/>
          <c:max val="2017"/>
          <c:min val="2008"/>
        </c:scaling>
        <c:delete val="0"/>
        <c:axPos val="b"/>
        <c:numFmt formatCode="General" sourceLinked="1"/>
        <c:majorTickMark val="none"/>
        <c:minorTickMark val="none"/>
        <c:tickLblPos val="nextTo"/>
        <c:txPr>
          <a:bodyPr/>
          <a:lstStyle/>
          <a:p>
            <a:pPr>
              <a:defRPr sz="900"/>
            </a:pPr>
            <a:endParaRPr lang="cs-CZ"/>
          </a:p>
        </c:txPr>
        <c:crossAx val="198464256"/>
        <c:crosses val="autoZero"/>
        <c:crossBetween val="midCat"/>
        <c:majorUnit val="1"/>
      </c:valAx>
      <c:valAx>
        <c:axId val="198464256"/>
        <c:scaling>
          <c:orientation val="minMax"/>
        </c:scaling>
        <c:delete val="0"/>
        <c:axPos val="l"/>
        <c:majorGridlines/>
        <c:title>
          <c:tx>
            <c:rich>
              <a:bodyPr rot="-5400000" vert="horz"/>
              <a:lstStyle/>
              <a:p>
                <a:pPr>
                  <a:defRPr sz="900" b="0"/>
                </a:pPr>
                <a:r>
                  <a:rPr lang="en-US" sz="900" b="0"/>
                  <a:t>min/rok</a:t>
                </a:r>
              </a:p>
            </c:rich>
          </c:tx>
          <c:layout>
            <c:manualLayout>
              <c:xMode val="edge"/>
              <c:yMode val="edge"/>
              <c:x val="2.265876068376068E-2"/>
              <c:y val="0.27561458333333333"/>
            </c:manualLayout>
          </c:layout>
          <c:overlay val="0"/>
        </c:title>
        <c:numFmt formatCode="General" sourceLinked="1"/>
        <c:majorTickMark val="out"/>
        <c:minorTickMark val="none"/>
        <c:tickLblPos val="nextTo"/>
        <c:spPr>
          <a:ln>
            <a:noFill/>
          </a:ln>
        </c:spPr>
        <c:txPr>
          <a:bodyPr/>
          <a:lstStyle/>
          <a:p>
            <a:pPr>
              <a:defRPr sz="900"/>
            </a:pPr>
            <a:endParaRPr lang="cs-CZ"/>
          </a:p>
        </c:txPr>
        <c:crossAx val="198462464"/>
        <c:crosses val="autoZero"/>
        <c:crossBetween val="midCat"/>
      </c:valAx>
      <c:spPr>
        <a:noFill/>
      </c:spPr>
    </c:plotArea>
    <c:legend>
      <c:legendPos val="b"/>
      <c:layout>
        <c:manualLayout>
          <c:xMode val="edge"/>
          <c:yMode val="edge"/>
          <c:x val="6.3417485203910814E-2"/>
          <c:y val="0.8790023498371603"/>
          <c:w val="0.93658251479608923"/>
          <c:h val="0.1209976501628396"/>
        </c:manualLayout>
      </c:layout>
      <c:overlay val="0"/>
      <c:txPr>
        <a:bodyPr/>
        <a:lstStyle/>
        <a:p>
          <a:pPr rtl="0">
            <a:defRPr sz="900" b="0"/>
          </a:pPr>
          <a:endParaRPr lang="cs-CZ"/>
        </a:p>
      </c:txPr>
    </c:legend>
    <c:plotVisOnly val="1"/>
    <c:dispBlanksAs val="gap"/>
    <c:showDLblsOverMax val="0"/>
  </c:chart>
  <c:spPr>
    <a:ln>
      <a:noFill/>
    </a:ln>
  </c:spPr>
  <c:printSettings>
    <c:headerFooter/>
    <c:pageMargins b="0.78740157499999996" l="0.70000000000000007" r="0.70000000000000007" t="0.78740157499999996" header="0.30000000000000004" footer="0.30000000000000004"/>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Nedodaná energie (MWh)</a:t>
            </a:r>
            <a:endParaRPr lang="en-US" sz="1000"/>
          </a:p>
        </c:rich>
      </c:tx>
      <c:layout>
        <c:manualLayout>
          <c:xMode val="edge"/>
          <c:yMode val="edge"/>
          <c:x val="0.29874027777777779"/>
          <c:y val="0"/>
        </c:manualLayout>
      </c:layout>
      <c:overlay val="0"/>
    </c:title>
    <c:autoTitleDeleted val="0"/>
    <c:plotArea>
      <c:layout>
        <c:manualLayout>
          <c:layoutTarget val="inner"/>
          <c:xMode val="edge"/>
          <c:yMode val="edge"/>
          <c:x val="0.10064444444444444"/>
          <c:y val="0.17783555555555552"/>
          <c:w val="0.86055000000000004"/>
          <c:h val="0.69376555555555552"/>
        </c:manualLayout>
      </c:layout>
      <c:barChart>
        <c:barDir val="col"/>
        <c:grouping val="stacked"/>
        <c:varyColors val="0"/>
        <c:ser>
          <c:idx val="1"/>
          <c:order val="0"/>
          <c:invertIfNegative val="0"/>
          <c:dLbls>
            <c:dLbl>
              <c:idx val="0"/>
              <c:layout>
                <c:manualLayout>
                  <c:x val="0"/>
                  <c:y val="-0.15875"/>
                </c:manualLayout>
              </c:layout>
              <c:tx>
                <c:rich>
                  <a:bodyPr/>
                  <a:lstStyle/>
                  <a:p>
                    <a:r>
                      <a:rPr lang="cs-CZ" sz="900"/>
                      <a:t>137,0</a:t>
                    </a:r>
                    <a:endParaRPr lang="en-US"/>
                  </a:p>
                </c:rich>
              </c:tx>
              <c:showLegendKey val="0"/>
              <c:showVal val="1"/>
              <c:showCatName val="0"/>
              <c:showSerName val="0"/>
              <c:showPercent val="0"/>
              <c:showBubbleSize val="0"/>
            </c:dLbl>
            <c:dLbl>
              <c:idx val="1"/>
              <c:layout>
                <c:manualLayout>
                  <c:x val="0"/>
                  <c:y val="-3.52777777777777E-2"/>
                </c:manualLayout>
              </c:layout>
              <c:tx>
                <c:rich>
                  <a:bodyPr/>
                  <a:lstStyle/>
                  <a:p>
                    <a:r>
                      <a:rPr lang="cs-CZ" sz="900"/>
                      <a:t>7,0</a:t>
                    </a:r>
                    <a:endParaRPr lang="en-US"/>
                  </a:p>
                </c:rich>
              </c:tx>
              <c:showLegendKey val="0"/>
              <c:showVal val="1"/>
              <c:showCatName val="0"/>
              <c:showSerName val="0"/>
              <c:showPercent val="0"/>
              <c:showBubbleSize val="0"/>
            </c:dLbl>
            <c:dLbl>
              <c:idx val="2"/>
              <c:layout>
                <c:manualLayout>
                  <c:x val="-3.0304407776111036E-7"/>
                  <c:y val="-0.31872926261575796"/>
                </c:manualLayout>
              </c:layout>
              <c:tx>
                <c:rich>
                  <a:bodyPr/>
                  <a:lstStyle/>
                  <a:p>
                    <a:r>
                      <a:rPr lang="cs-CZ" sz="900"/>
                      <a:t>304,3</a:t>
                    </a:r>
                    <a:endParaRPr lang="en-US"/>
                  </a:p>
                </c:rich>
              </c:tx>
              <c:showLegendKey val="0"/>
              <c:showVal val="1"/>
              <c:showCatName val="0"/>
              <c:showSerName val="0"/>
              <c:showPercent val="0"/>
              <c:showBubbleSize val="0"/>
            </c:dLbl>
            <c:dLbl>
              <c:idx val="3"/>
              <c:layout>
                <c:manualLayout>
                  <c:x val="0"/>
                  <c:y val="-0.13793047095528152"/>
                </c:manualLayout>
              </c:layout>
              <c:tx>
                <c:rich>
                  <a:bodyPr/>
                  <a:lstStyle/>
                  <a:p>
                    <a:r>
                      <a:rPr lang="cs-CZ" sz="900"/>
                      <a:t>97,7</a:t>
                    </a:r>
                    <a:endParaRPr lang="en-US"/>
                  </a:p>
                </c:rich>
              </c:tx>
              <c:showLegendKey val="0"/>
              <c:showVal val="1"/>
              <c:showCatName val="0"/>
              <c:showSerName val="0"/>
              <c:showPercent val="0"/>
              <c:showBubbleSize val="0"/>
            </c:dLbl>
            <c:dLbl>
              <c:idx val="4"/>
              <c:layout>
                <c:manualLayout>
                  <c:x val="0"/>
                  <c:y val="-0.25258307334224733"/>
                </c:manualLayout>
              </c:layout>
              <c:tx>
                <c:rich>
                  <a:bodyPr/>
                  <a:lstStyle/>
                  <a:p>
                    <a:r>
                      <a:rPr lang="cs-CZ" sz="900"/>
                      <a:t>221,5</a:t>
                    </a:r>
                    <a:endParaRPr lang="en-US"/>
                  </a:p>
                </c:rich>
              </c:tx>
              <c:showLegendKey val="0"/>
              <c:showVal val="1"/>
              <c:showCatName val="0"/>
              <c:showSerName val="0"/>
              <c:showPercent val="0"/>
              <c:showBubbleSize val="0"/>
            </c:dLbl>
            <c:dLbl>
              <c:idx val="5"/>
              <c:layout>
                <c:manualLayout>
                  <c:x val="0"/>
                  <c:y val="-0.27022185906007035"/>
                </c:manualLayout>
              </c:layout>
              <c:tx>
                <c:rich>
                  <a:bodyPr/>
                  <a:lstStyle/>
                  <a:p>
                    <a:r>
                      <a:rPr lang="cs-CZ" sz="900"/>
                      <a:t>250,0</a:t>
                    </a:r>
                    <a:endParaRPr lang="en-US"/>
                  </a:p>
                </c:rich>
              </c:tx>
              <c:showLegendKey val="0"/>
              <c:showVal val="1"/>
              <c:showCatName val="0"/>
              <c:showSerName val="0"/>
              <c:showPercent val="0"/>
              <c:showBubbleSize val="0"/>
            </c:dLbl>
            <c:dLbl>
              <c:idx val="6"/>
              <c:layout>
                <c:manualLayout>
                  <c:x val="0"/>
                  <c:y val="-0.1763888888888889"/>
                </c:manualLayout>
              </c:layout>
              <c:numFmt formatCode="#,##0.0" sourceLinked="0"/>
              <c:spPr/>
              <c:txPr>
                <a:bodyPr/>
                <a:lstStyle/>
                <a:p>
                  <a:pPr>
                    <a:defRPr sz="900"/>
                  </a:pPr>
                  <a:endParaRPr lang="cs-CZ"/>
                </a:p>
              </c:txPr>
              <c:showLegendKey val="0"/>
              <c:showVal val="1"/>
              <c:showCatName val="0"/>
              <c:showSerName val="0"/>
              <c:showPercent val="0"/>
              <c:showBubbleSize val="0"/>
            </c:dLbl>
            <c:dLbl>
              <c:idx val="7"/>
              <c:layout>
                <c:manualLayout>
                  <c:x val="0"/>
                  <c:y val="-7.9364042350970859E-2"/>
                </c:manualLayout>
              </c:layout>
              <c:showLegendKey val="0"/>
              <c:showVal val="1"/>
              <c:showCatName val="0"/>
              <c:showSerName val="0"/>
              <c:showPercent val="0"/>
              <c:showBubbleSize val="0"/>
            </c:dLbl>
            <c:dLbl>
              <c:idx val="8"/>
              <c:layout>
                <c:manualLayout>
                  <c:x val="0"/>
                  <c:y val="-8.6578955291968213E-2"/>
                </c:manualLayout>
              </c:layout>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0"/>
          </c:dLbls>
          <c:cat>
            <c:numLit>
              <c:formatCode>General</c:formatCode>
              <c:ptCount val="9"/>
              <c:pt idx="0">
                <c:v>2009</c:v>
              </c:pt>
              <c:pt idx="1">
                <c:v>2010</c:v>
              </c:pt>
              <c:pt idx="2">
                <c:v>2011</c:v>
              </c:pt>
              <c:pt idx="3">
                <c:v>2012</c:v>
              </c:pt>
              <c:pt idx="4">
                <c:v>2013</c:v>
              </c:pt>
              <c:pt idx="5">
                <c:v>2014</c:v>
              </c:pt>
              <c:pt idx="6">
                <c:v>2015</c:v>
              </c:pt>
              <c:pt idx="7">
                <c:v>2016</c:v>
              </c:pt>
              <c:pt idx="8">
                <c:v>2017</c:v>
              </c:pt>
            </c:numLit>
          </c:cat>
          <c:val>
            <c:numLit>
              <c:formatCode>General</c:formatCode>
              <c:ptCount val="9"/>
              <c:pt idx="0">
                <c:v>137</c:v>
              </c:pt>
              <c:pt idx="1">
                <c:v>7</c:v>
              </c:pt>
              <c:pt idx="2">
                <c:v>304.3</c:v>
              </c:pt>
              <c:pt idx="3">
                <c:v>97.7</c:v>
              </c:pt>
              <c:pt idx="4">
                <c:v>221.5</c:v>
              </c:pt>
              <c:pt idx="5">
                <c:v>250</c:v>
              </c:pt>
              <c:pt idx="6">
                <c:v>140</c:v>
              </c:pt>
              <c:pt idx="7">
                <c:v>45</c:v>
              </c:pt>
              <c:pt idx="8">
                <c:v>50</c:v>
              </c:pt>
            </c:numLit>
          </c:val>
        </c:ser>
        <c:dLbls>
          <c:showLegendKey val="0"/>
          <c:showVal val="0"/>
          <c:showCatName val="0"/>
          <c:showSerName val="0"/>
          <c:showPercent val="0"/>
          <c:showBubbleSize val="0"/>
        </c:dLbls>
        <c:gapWidth val="150"/>
        <c:overlap val="100"/>
        <c:axId val="198489984"/>
        <c:axId val="198491520"/>
      </c:barChart>
      <c:catAx>
        <c:axId val="198489984"/>
        <c:scaling>
          <c:orientation val="minMax"/>
        </c:scaling>
        <c:delete val="0"/>
        <c:axPos val="b"/>
        <c:numFmt formatCode="General" sourceLinked="1"/>
        <c:majorTickMark val="none"/>
        <c:minorTickMark val="none"/>
        <c:tickLblPos val="nextTo"/>
        <c:txPr>
          <a:bodyPr/>
          <a:lstStyle/>
          <a:p>
            <a:pPr>
              <a:defRPr sz="900"/>
            </a:pPr>
            <a:endParaRPr lang="cs-CZ"/>
          </a:p>
        </c:txPr>
        <c:crossAx val="198491520"/>
        <c:crosses val="autoZero"/>
        <c:auto val="1"/>
        <c:lblAlgn val="ctr"/>
        <c:lblOffset val="100"/>
        <c:noMultiLvlLbl val="0"/>
      </c:catAx>
      <c:valAx>
        <c:axId val="198491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489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Průběh spotřeby brutto ve dni maxima</a:t>
            </a:r>
            <a:r>
              <a:rPr lang="cs-CZ" sz="1000" baseline="0"/>
              <a:t> </a:t>
            </a:r>
            <a:r>
              <a:rPr lang="en-US" sz="1000"/>
              <a:t>a</a:t>
            </a:r>
            <a:r>
              <a:rPr lang="cs-CZ" sz="1000"/>
              <a:t> </a:t>
            </a:r>
            <a:r>
              <a:rPr lang="en-US" sz="1000"/>
              <a:t>minima</a:t>
            </a:r>
            <a:r>
              <a:rPr lang="cs-CZ" sz="1000"/>
              <a:t> (MWh)</a:t>
            </a:r>
            <a:endParaRPr lang="en-US" sz="1000"/>
          </a:p>
        </c:rich>
      </c:tx>
      <c:layout>
        <c:manualLayout>
          <c:xMode val="edge"/>
          <c:yMode val="edge"/>
          <c:x val="0.11802970085470085"/>
          <c:y val="5.8796296296296298E-2"/>
        </c:manualLayout>
      </c:layout>
      <c:overlay val="0"/>
    </c:title>
    <c:autoTitleDeleted val="0"/>
    <c:plotArea>
      <c:layout>
        <c:manualLayout>
          <c:layoutTarget val="inner"/>
          <c:xMode val="edge"/>
          <c:yMode val="edge"/>
          <c:x val="0.10497628205128207"/>
          <c:y val="0.20871064814814816"/>
          <c:w val="0.85545064856102304"/>
          <c:h val="0.5297587962962963"/>
        </c:manualLayout>
      </c:layout>
      <c:lineChart>
        <c:grouping val="standard"/>
        <c:varyColors val="0"/>
        <c:ser>
          <c:idx val="1"/>
          <c:order val="0"/>
          <c:tx>
            <c:v>den minima</c:v>
          </c:tx>
          <c:spPr>
            <a:ln w="31750"/>
          </c:spPr>
          <c:marker>
            <c:symbol val="none"/>
          </c:marke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'23'!$AE$7:$AE$30</c:f>
              <c:numCache>
                <c:formatCode>#,##0.0</c:formatCode>
                <c:ptCount val="24"/>
                <c:pt idx="0">
                  <c:v>5386</c:v>
                </c:pt>
                <c:pt idx="1">
                  <c:v>5231</c:v>
                </c:pt>
                <c:pt idx="2">
                  <c:v>5165</c:v>
                </c:pt>
                <c:pt idx="3">
                  <c:v>5186</c:v>
                </c:pt>
                <c:pt idx="4">
                  <c:v>5122</c:v>
                </c:pt>
                <c:pt idx="5">
                  <c:v>4885</c:v>
                </c:pt>
                <c:pt idx="6">
                  <c:v>5038</c:v>
                </c:pt>
                <c:pt idx="7">
                  <c:v>5450</c:v>
                </c:pt>
                <c:pt idx="8">
                  <c:v>5954</c:v>
                </c:pt>
                <c:pt idx="9">
                  <c:v>6452</c:v>
                </c:pt>
                <c:pt idx="10">
                  <c:v>6799</c:v>
                </c:pt>
                <c:pt idx="11">
                  <c:v>7010</c:v>
                </c:pt>
                <c:pt idx="12">
                  <c:v>6875</c:v>
                </c:pt>
                <c:pt idx="13">
                  <c:v>6833</c:v>
                </c:pt>
                <c:pt idx="14">
                  <c:v>6772</c:v>
                </c:pt>
                <c:pt idx="15">
                  <c:v>6811</c:v>
                </c:pt>
                <c:pt idx="16">
                  <c:v>6744</c:v>
                </c:pt>
                <c:pt idx="17">
                  <c:v>6530</c:v>
                </c:pt>
                <c:pt idx="18">
                  <c:v>6556</c:v>
                </c:pt>
                <c:pt idx="19">
                  <c:v>6535</c:v>
                </c:pt>
                <c:pt idx="20">
                  <c:v>6561</c:v>
                </c:pt>
                <c:pt idx="21">
                  <c:v>6661</c:v>
                </c:pt>
                <c:pt idx="22">
                  <c:v>6464</c:v>
                </c:pt>
                <c:pt idx="23">
                  <c:v>6139</c:v>
                </c:pt>
              </c:numCache>
            </c:numRef>
          </c:val>
          <c:smooth val="0"/>
        </c:ser>
        <c:ser>
          <c:idx val="0"/>
          <c:order val="1"/>
          <c:tx>
            <c:v>den maxima</c:v>
          </c:tx>
          <c:spPr>
            <a:ln w="31750"/>
          </c:spPr>
          <c:marker>
            <c:symbol val="none"/>
          </c:marke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'23'!$O$7:$O$30</c:f>
              <c:numCache>
                <c:formatCode>#,##0.0</c:formatCode>
                <c:ptCount val="24"/>
                <c:pt idx="0">
                  <c:v>9296</c:v>
                </c:pt>
                <c:pt idx="1">
                  <c:v>9374</c:v>
                </c:pt>
                <c:pt idx="2">
                  <c:v>9326</c:v>
                </c:pt>
                <c:pt idx="3">
                  <c:v>9266</c:v>
                </c:pt>
                <c:pt idx="4">
                  <c:v>9363</c:v>
                </c:pt>
                <c:pt idx="5">
                  <c:v>9808</c:v>
                </c:pt>
                <c:pt idx="6">
                  <c:v>10889</c:v>
                </c:pt>
                <c:pt idx="7">
                  <c:v>11340</c:v>
                </c:pt>
                <c:pt idx="8">
                  <c:v>11494</c:v>
                </c:pt>
                <c:pt idx="9">
                  <c:v>11720</c:v>
                </c:pt>
                <c:pt idx="10">
                  <c:v>11758</c:v>
                </c:pt>
                <c:pt idx="11">
                  <c:v>11635</c:v>
                </c:pt>
                <c:pt idx="12">
                  <c:v>11768</c:v>
                </c:pt>
                <c:pt idx="13">
                  <c:v>11736</c:v>
                </c:pt>
                <c:pt idx="14">
                  <c:v>11624</c:v>
                </c:pt>
                <c:pt idx="15">
                  <c:v>11622</c:v>
                </c:pt>
                <c:pt idx="16">
                  <c:v>11470</c:v>
                </c:pt>
                <c:pt idx="17">
                  <c:v>11667</c:v>
                </c:pt>
                <c:pt idx="18">
                  <c:v>11442</c:v>
                </c:pt>
                <c:pt idx="19">
                  <c:v>11329</c:v>
                </c:pt>
                <c:pt idx="20">
                  <c:v>11004</c:v>
                </c:pt>
                <c:pt idx="21">
                  <c:v>10507</c:v>
                </c:pt>
                <c:pt idx="22">
                  <c:v>10015</c:v>
                </c:pt>
                <c:pt idx="23">
                  <c:v>9604</c:v>
                </c:pt>
              </c:numCache>
            </c:numRef>
          </c:val>
          <c:smooth val="0"/>
        </c:ser>
        <c:dLbls>
          <c:showLegendKey val="0"/>
          <c:showVal val="0"/>
          <c:showCatName val="0"/>
          <c:showSerName val="0"/>
          <c:showPercent val="0"/>
          <c:showBubbleSize val="0"/>
        </c:dLbls>
        <c:marker val="1"/>
        <c:smooth val="0"/>
        <c:axId val="198555904"/>
        <c:axId val="198565888"/>
      </c:lineChart>
      <c:catAx>
        <c:axId val="198555904"/>
        <c:scaling>
          <c:orientation val="minMax"/>
        </c:scaling>
        <c:delete val="0"/>
        <c:axPos val="b"/>
        <c:numFmt formatCode="h:mm;@" sourceLinked="1"/>
        <c:majorTickMark val="out"/>
        <c:minorTickMark val="none"/>
        <c:tickLblPos val="nextTo"/>
        <c:spPr>
          <a:ln>
            <a:noFill/>
          </a:ln>
        </c:spPr>
        <c:txPr>
          <a:bodyPr rot="-2400000" vert="horz" anchor="t" anchorCtr="0"/>
          <a:lstStyle/>
          <a:p>
            <a:pPr>
              <a:defRPr sz="900"/>
            </a:pPr>
            <a:endParaRPr lang="cs-CZ"/>
          </a:p>
        </c:txPr>
        <c:crossAx val="198565888"/>
        <c:crosses val="autoZero"/>
        <c:auto val="1"/>
        <c:lblAlgn val="ctr"/>
        <c:lblOffset val="100"/>
        <c:tickLblSkip val="1"/>
        <c:noMultiLvlLbl val="1"/>
      </c:catAx>
      <c:valAx>
        <c:axId val="198565888"/>
        <c:scaling>
          <c:orientation val="minMax"/>
          <c:max val="12000"/>
        </c:scaling>
        <c:delete val="0"/>
        <c:axPos val="l"/>
        <c:majorGridlines/>
        <c:numFmt formatCode="#,##0" sourceLinked="0"/>
        <c:majorTickMark val="out"/>
        <c:minorTickMark val="none"/>
        <c:tickLblPos val="nextTo"/>
        <c:spPr>
          <a:ln>
            <a:noFill/>
          </a:ln>
        </c:spPr>
        <c:txPr>
          <a:bodyPr/>
          <a:lstStyle/>
          <a:p>
            <a:pPr>
              <a:defRPr sz="900" b="0"/>
            </a:pPr>
            <a:endParaRPr lang="cs-CZ"/>
          </a:p>
        </c:txPr>
        <c:crossAx val="198555904"/>
        <c:crosses val="autoZero"/>
        <c:crossBetween val="between"/>
        <c:majorUnit val="2000"/>
      </c:valAx>
    </c:plotArea>
    <c:legend>
      <c:legendPos val="r"/>
      <c:layout>
        <c:manualLayout>
          <c:xMode val="edge"/>
          <c:yMode val="edge"/>
          <c:x val="2.3599327550064421E-2"/>
          <c:y val="0.93152554278416344"/>
          <c:w val="0.97640067244993556"/>
          <c:h val="6.8474457215836532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pokrytí denního maxima</a:t>
            </a:r>
            <a:r>
              <a:rPr lang="cs-CZ" sz="1000" baseline="0"/>
              <a:t> </a:t>
            </a:r>
            <a:r>
              <a:rPr lang="en-US" sz="1000"/>
              <a:t>a</a:t>
            </a:r>
            <a:r>
              <a:rPr lang="cs-CZ" sz="1000"/>
              <a:t> </a:t>
            </a:r>
            <a:r>
              <a:rPr lang="en-US" sz="1000"/>
              <a:t>minima zatížení</a:t>
            </a:r>
            <a:r>
              <a:rPr lang="cs-CZ" sz="1000"/>
              <a:t> (MW)</a:t>
            </a:r>
            <a:endParaRPr lang="en-US" sz="1000"/>
          </a:p>
        </c:rich>
      </c:tx>
      <c:layout>
        <c:manualLayout>
          <c:xMode val="edge"/>
          <c:yMode val="edge"/>
          <c:x val="0.16021388888888888"/>
          <c:y val="5.2713920817369093E-2"/>
        </c:manualLayout>
      </c:layout>
      <c:overlay val="0"/>
    </c:title>
    <c:autoTitleDeleted val="0"/>
    <c:plotArea>
      <c:layout>
        <c:manualLayout>
          <c:layoutTarget val="inner"/>
          <c:xMode val="edge"/>
          <c:yMode val="edge"/>
          <c:x val="0.11943995726495726"/>
          <c:y val="0.22281704980842912"/>
          <c:w val="0.85603013238465897"/>
          <c:h val="0.529439052676555"/>
        </c:manualLayout>
      </c:layout>
      <c:barChart>
        <c:barDir val="col"/>
        <c:grouping val="clustered"/>
        <c:varyColors val="0"/>
        <c:ser>
          <c:idx val="1"/>
          <c:order val="0"/>
          <c:tx>
            <c:v>den minima</c:v>
          </c:tx>
          <c:invertIfNegative val="0"/>
          <c:val>
            <c:numRef>
              <c:f>'23'!$K$35:$K$43</c:f>
              <c:numCache>
                <c:formatCode>#,##0.0</c:formatCode>
                <c:ptCount val="9"/>
                <c:pt idx="0">
                  <c:v>2049</c:v>
                </c:pt>
                <c:pt idx="1">
                  <c:v>2809</c:v>
                </c:pt>
                <c:pt idx="2">
                  <c:v>549</c:v>
                </c:pt>
                <c:pt idx="3">
                  <c:v>126</c:v>
                </c:pt>
                <c:pt idx="4">
                  <c:v>0</c:v>
                </c:pt>
                <c:pt idx="5">
                  <c:v>3</c:v>
                </c:pt>
                <c:pt idx="6">
                  <c:v>35</c:v>
                </c:pt>
                <c:pt idx="7">
                  <c:v>102</c:v>
                </c:pt>
                <c:pt idx="8">
                  <c:v>-788</c:v>
                </c:pt>
              </c:numCache>
            </c:numRef>
          </c:val>
        </c:ser>
        <c:ser>
          <c:idx val="0"/>
          <c:order val="1"/>
          <c:tx>
            <c:v>den maxima</c:v>
          </c:tx>
          <c:invertIfNegative val="0"/>
          <c:cat>
            <c:strRef>
              <c:f>'23'!$AE$34:$AE$43</c:f>
              <c:strCache>
                <c:ptCount val="10"/>
                <c:pt idx="0">
                  <c:v>JE</c:v>
                </c:pt>
                <c:pt idx="1">
                  <c:v>PE</c:v>
                </c:pt>
                <c:pt idx="2">
                  <c:v>PPE+PSE</c:v>
                </c:pt>
                <c:pt idx="3">
                  <c:v>VE</c:v>
                </c:pt>
                <c:pt idx="4">
                  <c:v>PVE</c:v>
                </c:pt>
                <c:pt idx="5">
                  <c:v>FVE</c:v>
                </c:pt>
                <c:pt idx="6">
                  <c:v>VTE</c:v>
                </c:pt>
                <c:pt idx="7">
                  <c:v>Saldo zahraničí</c:v>
                </c:pt>
                <c:pt idx="8">
                  <c:v>Čerpání PVE</c:v>
                </c:pt>
                <c:pt idx="9">
                  <c:v>Spotřeba brutto</c:v>
                </c:pt>
              </c:strCache>
            </c:strRef>
          </c:cat>
          <c:val>
            <c:numRef>
              <c:f>'23'!$E$35:$E$43</c:f>
              <c:numCache>
                <c:formatCode>#,##0.0</c:formatCode>
                <c:ptCount val="9"/>
                <c:pt idx="0">
                  <c:v>3192</c:v>
                </c:pt>
                <c:pt idx="1">
                  <c:v>7644</c:v>
                </c:pt>
                <c:pt idx="2">
                  <c:v>1616</c:v>
                </c:pt>
                <c:pt idx="3">
                  <c:v>189</c:v>
                </c:pt>
                <c:pt idx="4">
                  <c:v>400</c:v>
                </c:pt>
                <c:pt idx="5">
                  <c:v>148</c:v>
                </c:pt>
                <c:pt idx="6">
                  <c:v>2</c:v>
                </c:pt>
                <c:pt idx="7">
                  <c:v>-1423</c:v>
                </c:pt>
                <c:pt idx="8">
                  <c:v>0</c:v>
                </c:pt>
              </c:numCache>
            </c:numRef>
          </c:val>
        </c:ser>
        <c:dLbls>
          <c:showLegendKey val="0"/>
          <c:showVal val="0"/>
          <c:showCatName val="0"/>
          <c:showSerName val="0"/>
          <c:showPercent val="0"/>
          <c:showBubbleSize val="0"/>
        </c:dLbls>
        <c:gapWidth val="60"/>
        <c:axId val="198392832"/>
        <c:axId val="198394624"/>
      </c:barChart>
      <c:catAx>
        <c:axId val="198392832"/>
        <c:scaling>
          <c:orientation val="minMax"/>
        </c:scaling>
        <c:delete val="0"/>
        <c:axPos val="b"/>
        <c:majorTickMark val="none"/>
        <c:minorTickMark val="none"/>
        <c:tickLblPos val="low"/>
        <c:txPr>
          <a:bodyPr rot="-2040000" anchor="t" anchorCtr="0"/>
          <a:lstStyle/>
          <a:p>
            <a:pPr>
              <a:defRPr sz="900" b="0"/>
            </a:pPr>
            <a:endParaRPr lang="cs-CZ"/>
          </a:p>
        </c:txPr>
        <c:crossAx val="198394624"/>
        <c:crosses val="autoZero"/>
        <c:auto val="1"/>
        <c:lblAlgn val="ctr"/>
        <c:lblOffset val="100"/>
        <c:noMultiLvlLbl val="0"/>
      </c:catAx>
      <c:valAx>
        <c:axId val="198394624"/>
        <c:scaling>
          <c:orientation val="minMax"/>
          <c:max val="7000"/>
        </c:scaling>
        <c:delete val="0"/>
        <c:axPos val="l"/>
        <c:majorGridlines/>
        <c:numFmt formatCode="#,##0" sourceLinked="0"/>
        <c:majorTickMark val="out"/>
        <c:minorTickMark val="none"/>
        <c:tickLblPos val="nextTo"/>
        <c:spPr>
          <a:ln>
            <a:noFill/>
          </a:ln>
        </c:spPr>
        <c:txPr>
          <a:bodyPr/>
          <a:lstStyle/>
          <a:p>
            <a:pPr>
              <a:defRPr sz="900"/>
            </a:pPr>
            <a:endParaRPr lang="cs-CZ"/>
          </a:p>
        </c:txPr>
        <c:crossAx val="198392832"/>
        <c:crosses val="autoZero"/>
        <c:crossBetween val="between"/>
      </c:valAx>
    </c:plotArea>
    <c:legend>
      <c:legendPos val="b"/>
      <c:layout>
        <c:manualLayout>
          <c:xMode val="edge"/>
          <c:yMode val="edge"/>
          <c:x val="0.25865940170940172"/>
          <c:y val="0.93584546615581099"/>
          <c:w val="0.51412207061903514"/>
          <c:h val="6.4154214559386968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 (GWh)</a:t>
            </a:r>
          </a:p>
        </c:rich>
      </c:tx>
      <c:layout>
        <c:manualLayout>
          <c:xMode val="edge"/>
          <c:yMode val="edge"/>
          <c:x val="0.21730961538461535"/>
          <c:y val="0"/>
        </c:manualLayout>
      </c:layout>
      <c:overlay val="0"/>
    </c:title>
    <c:autoTitleDeleted val="0"/>
    <c:plotArea>
      <c:layout>
        <c:manualLayout>
          <c:layoutTarget val="inner"/>
          <c:xMode val="edge"/>
          <c:yMode val="edge"/>
          <c:x val="8.1164516129032263E-2"/>
          <c:y val="0.14087592592592593"/>
          <c:w val="0.9188354838709677"/>
          <c:h val="0.57509067688378024"/>
        </c:manualLayout>
      </c:layout>
      <c:barChart>
        <c:barDir val="col"/>
        <c:grouping val="stacked"/>
        <c:varyColors val="0"/>
        <c:ser>
          <c:idx val="0"/>
          <c:order val="0"/>
          <c:tx>
            <c:strRef>
              <c:f>'23'!$P$34</c:f>
              <c:strCache>
                <c:ptCount val="1"/>
                <c:pt idx="0">
                  <c:v>Biomasa</c:v>
                </c:pt>
              </c:strCache>
            </c:strRef>
          </c:tx>
          <c:invertIfNegative val="0"/>
          <c:cat>
            <c:strRef>
              <c:f>'23'!$Q$33:$T$33</c:f>
              <c:strCache>
                <c:ptCount val="4"/>
                <c:pt idx="0">
                  <c:v>JE</c:v>
                </c:pt>
                <c:pt idx="1">
                  <c:v>PE</c:v>
                </c:pt>
                <c:pt idx="2">
                  <c:v>PPE</c:v>
                </c:pt>
                <c:pt idx="3">
                  <c:v>PSE</c:v>
                </c:pt>
              </c:strCache>
            </c:strRef>
          </c:cat>
          <c:val>
            <c:numRef>
              <c:f>'23'!$Q$34:$T$34</c:f>
              <c:numCache>
                <c:formatCode>General</c:formatCode>
                <c:ptCount val="4"/>
                <c:pt idx="1">
                  <c:v>2206.488315999999</c:v>
                </c:pt>
                <c:pt idx="2">
                  <c:v>0</c:v>
                </c:pt>
                <c:pt idx="3">
                  <c:v>4.8640529999999975</c:v>
                </c:pt>
              </c:numCache>
            </c:numRef>
          </c:val>
        </c:ser>
        <c:ser>
          <c:idx val="1"/>
          <c:order val="1"/>
          <c:tx>
            <c:strRef>
              <c:f>'23'!$P$35</c:f>
              <c:strCache>
                <c:ptCount val="1"/>
                <c:pt idx="0">
                  <c:v>Bioplyn</c:v>
                </c:pt>
              </c:strCache>
            </c:strRef>
          </c:tx>
          <c:invertIfNegative val="0"/>
          <c:cat>
            <c:strRef>
              <c:f>'23'!$Q$33:$T$33</c:f>
              <c:strCache>
                <c:ptCount val="4"/>
                <c:pt idx="0">
                  <c:v>JE</c:v>
                </c:pt>
                <c:pt idx="1">
                  <c:v>PE</c:v>
                </c:pt>
                <c:pt idx="2">
                  <c:v>PPE</c:v>
                </c:pt>
                <c:pt idx="3">
                  <c:v>PSE</c:v>
                </c:pt>
              </c:strCache>
            </c:strRef>
          </c:cat>
          <c:val>
            <c:numRef>
              <c:f>'23'!$Q$35:$T$35</c:f>
              <c:numCache>
                <c:formatCode>General</c:formatCode>
                <c:ptCount val="4"/>
                <c:pt idx="1">
                  <c:v>12.567809</c:v>
                </c:pt>
                <c:pt idx="2">
                  <c:v>0</c:v>
                </c:pt>
                <c:pt idx="3">
                  <c:v>2626.4090760000008</c:v>
                </c:pt>
              </c:numCache>
            </c:numRef>
          </c:val>
        </c:ser>
        <c:ser>
          <c:idx val="2"/>
          <c:order val="2"/>
          <c:tx>
            <c:strRef>
              <c:f>'23'!$P$36</c:f>
              <c:strCache>
                <c:ptCount val="1"/>
                <c:pt idx="0">
                  <c:v>Černé uhlí</c:v>
                </c:pt>
              </c:strCache>
            </c:strRef>
          </c:tx>
          <c:invertIfNegative val="0"/>
          <c:cat>
            <c:strRef>
              <c:f>'23'!$Q$33:$T$33</c:f>
              <c:strCache>
                <c:ptCount val="4"/>
                <c:pt idx="0">
                  <c:v>JE</c:v>
                </c:pt>
                <c:pt idx="1">
                  <c:v>PE</c:v>
                </c:pt>
                <c:pt idx="2">
                  <c:v>PPE</c:v>
                </c:pt>
                <c:pt idx="3">
                  <c:v>PSE</c:v>
                </c:pt>
              </c:strCache>
            </c:strRef>
          </c:cat>
          <c:val>
            <c:numRef>
              <c:f>'23'!$Q$36:$T$36</c:f>
              <c:numCache>
                <c:formatCode>General</c:formatCode>
                <c:ptCount val="4"/>
                <c:pt idx="1">
                  <c:v>4453.0348240000021</c:v>
                </c:pt>
                <c:pt idx="2">
                  <c:v>0</c:v>
                </c:pt>
                <c:pt idx="3">
                  <c:v>0</c:v>
                </c:pt>
              </c:numCache>
            </c:numRef>
          </c:val>
        </c:ser>
        <c:ser>
          <c:idx val="3"/>
          <c:order val="3"/>
          <c:tx>
            <c:strRef>
              <c:f>'23'!$P$37</c:f>
              <c:strCache>
                <c:ptCount val="1"/>
                <c:pt idx="0">
                  <c:v>Hnědé uhlí</c:v>
                </c:pt>
              </c:strCache>
            </c:strRef>
          </c:tx>
          <c:invertIfNegative val="0"/>
          <c:cat>
            <c:strRef>
              <c:f>'23'!$Q$33:$T$33</c:f>
              <c:strCache>
                <c:ptCount val="4"/>
                <c:pt idx="0">
                  <c:v>JE</c:v>
                </c:pt>
                <c:pt idx="1">
                  <c:v>PE</c:v>
                </c:pt>
                <c:pt idx="2">
                  <c:v>PPE</c:v>
                </c:pt>
                <c:pt idx="3">
                  <c:v>PSE</c:v>
                </c:pt>
              </c:strCache>
            </c:strRef>
          </c:cat>
          <c:val>
            <c:numRef>
              <c:f>'23'!$Q$37:$T$37</c:f>
              <c:numCache>
                <c:formatCode>General</c:formatCode>
                <c:ptCount val="4"/>
                <c:pt idx="1">
                  <c:v>36978.071257000018</c:v>
                </c:pt>
                <c:pt idx="2">
                  <c:v>0</c:v>
                </c:pt>
                <c:pt idx="3">
                  <c:v>0</c:v>
                </c:pt>
              </c:numCache>
            </c:numRef>
          </c:val>
        </c:ser>
        <c:ser>
          <c:idx val="4"/>
          <c:order val="4"/>
          <c:tx>
            <c:strRef>
              <c:f>'23'!$P$38</c:f>
              <c:strCache>
                <c:ptCount val="1"/>
                <c:pt idx="0">
                  <c:v>Koks</c:v>
                </c:pt>
              </c:strCache>
            </c:strRef>
          </c:tx>
          <c:invertIfNegative val="0"/>
          <c:cat>
            <c:strRef>
              <c:f>'23'!$Q$33:$T$33</c:f>
              <c:strCache>
                <c:ptCount val="4"/>
                <c:pt idx="0">
                  <c:v>JE</c:v>
                </c:pt>
                <c:pt idx="1">
                  <c:v>PE</c:v>
                </c:pt>
                <c:pt idx="2">
                  <c:v>PPE</c:v>
                </c:pt>
                <c:pt idx="3">
                  <c:v>PSE</c:v>
                </c:pt>
              </c:strCache>
            </c:strRef>
          </c:cat>
          <c:val>
            <c:numRef>
              <c:f>'23'!$Q$38:$T$38</c:f>
              <c:numCache>
                <c:formatCode>General</c:formatCode>
                <c:ptCount val="4"/>
                <c:pt idx="1">
                  <c:v>0</c:v>
                </c:pt>
                <c:pt idx="2">
                  <c:v>0</c:v>
                </c:pt>
                <c:pt idx="3">
                  <c:v>0</c:v>
                </c:pt>
              </c:numCache>
            </c:numRef>
          </c:val>
        </c:ser>
        <c:ser>
          <c:idx val="5"/>
          <c:order val="5"/>
          <c:tx>
            <c:strRef>
              <c:f>'23'!$P$39</c:f>
              <c:strCache>
                <c:ptCount val="1"/>
                <c:pt idx="0">
                  <c:v>Odpadní teplo</c:v>
                </c:pt>
              </c:strCache>
            </c:strRef>
          </c:tx>
          <c:invertIfNegative val="0"/>
          <c:cat>
            <c:strRef>
              <c:f>'23'!$Q$33:$T$33</c:f>
              <c:strCache>
                <c:ptCount val="4"/>
                <c:pt idx="0">
                  <c:v>JE</c:v>
                </c:pt>
                <c:pt idx="1">
                  <c:v>PE</c:v>
                </c:pt>
                <c:pt idx="2">
                  <c:v>PPE</c:v>
                </c:pt>
                <c:pt idx="3">
                  <c:v>PSE</c:v>
                </c:pt>
              </c:strCache>
            </c:strRef>
          </c:cat>
          <c:val>
            <c:numRef>
              <c:f>'23'!$Q$39:$T$39</c:f>
              <c:numCache>
                <c:formatCode>General</c:formatCode>
                <c:ptCount val="4"/>
                <c:pt idx="1">
                  <c:v>45.116604999999986</c:v>
                </c:pt>
                <c:pt idx="2">
                  <c:v>0</c:v>
                </c:pt>
                <c:pt idx="3">
                  <c:v>0.46382899999999999</c:v>
                </c:pt>
              </c:numCache>
            </c:numRef>
          </c:val>
        </c:ser>
        <c:ser>
          <c:idx val="6"/>
          <c:order val="6"/>
          <c:tx>
            <c:strRef>
              <c:f>'23'!$P$40</c:f>
              <c:strCache>
                <c:ptCount val="1"/>
                <c:pt idx="0">
                  <c:v>Ostatní kapalná paliva</c:v>
                </c:pt>
              </c:strCache>
            </c:strRef>
          </c:tx>
          <c:invertIfNegative val="0"/>
          <c:cat>
            <c:strRef>
              <c:f>'23'!$Q$33:$T$33</c:f>
              <c:strCache>
                <c:ptCount val="4"/>
                <c:pt idx="0">
                  <c:v>JE</c:v>
                </c:pt>
                <c:pt idx="1">
                  <c:v>PE</c:v>
                </c:pt>
                <c:pt idx="2">
                  <c:v>PPE</c:v>
                </c:pt>
                <c:pt idx="3">
                  <c:v>PSE</c:v>
                </c:pt>
              </c:strCache>
            </c:strRef>
          </c:cat>
          <c:val>
            <c:numRef>
              <c:f>'23'!$Q$40:$T$40</c:f>
              <c:numCache>
                <c:formatCode>General</c:formatCode>
                <c:ptCount val="4"/>
                <c:pt idx="1">
                  <c:v>22.791072</c:v>
                </c:pt>
                <c:pt idx="2">
                  <c:v>0</c:v>
                </c:pt>
                <c:pt idx="3">
                  <c:v>9.8370000000000003E-3</c:v>
                </c:pt>
              </c:numCache>
            </c:numRef>
          </c:val>
        </c:ser>
        <c:ser>
          <c:idx val="7"/>
          <c:order val="7"/>
          <c:tx>
            <c:strRef>
              <c:f>'23'!$P$41</c:f>
              <c:strCache>
                <c:ptCount val="1"/>
                <c:pt idx="0">
                  <c:v>Ostatní pevná paliva</c:v>
                </c:pt>
              </c:strCache>
            </c:strRef>
          </c:tx>
          <c:invertIfNegative val="0"/>
          <c:cat>
            <c:strRef>
              <c:f>'23'!$Q$33:$T$33</c:f>
              <c:strCache>
                <c:ptCount val="4"/>
                <c:pt idx="0">
                  <c:v>JE</c:v>
                </c:pt>
                <c:pt idx="1">
                  <c:v>PE</c:v>
                </c:pt>
                <c:pt idx="2">
                  <c:v>PPE</c:v>
                </c:pt>
                <c:pt idx="3">
                  <c:v>PSE</c:v>
                </c:pt>
              </c:strCache>
            </c:strRef>
          </c:cat>
          <c:val>
            <c:numRef>
              <c:f>'23'!$Q$41:$T$41</c:f>
              <c:numCache>
                <c:formatCode>General</c:formatCode>
                <c:ptCount val="4"/>
                <c:pt idx="1">
                  <c:v>202.05449500000003</c:v>
                </c:pt>
                <c:pt idx="2">
                  <c:v>0</c:v>
                </c:pt>
                <c:pt idx="3">
                  <c:v>0</c:v>
                </c:pt>
              </c:numCache>
            </c:numRef>
          </c:val>
        </c:ser>
        <c:ser>
          <c:idx val="8"/>
          <c:order val="8"/>
          <c:tx>
            <c:strRef>
              <c:f>'23'!$P$42</c:f>
              <c:strCache>
                <c:ptCount val="1"/>
                <c:pt idx="0">
                  <c:v>Ostatní plyny</c:v>
                </c:pt>
              </c:strCache>
            </c:strRef>
          </c:tx>
          <c:invertIfNegative val="0"/>
          <c:cat>
            <c:strRef>
              <c:f>'23'!$Q$33:$T$33</c:f>
              <c:strCache>
                <c:ptCount val="4"/>
                <c:pt idx="0">
                  <c:v>JE</c:v>
                </c:pt>
                <c:pt idx="1">
                  <c:v>PE</c:v>
                </c:pt>
                <c:pt idx="2">
                  <c:v>PPE</c:v>
                </c:pt>
                <c:pt idx="3">
                  <c:v>PSE</c:v>
                </c:pt>
              </c:strCache>
            </c:strRef>
          </c:cat>
          <c:val>
            <c:numRef>
              <c:f>'23'!$Q$42:$T$42</c:f>
              <c:numCache>
                <c:formatCode>General</c:formatCode>
                <c:ptCount val="4"/>
                <c:pt idx="1">
                  <c:v>841.87353299999984</c:v>
                </c:pt>
                <c:pt idx="2">
                  <c:v>1773.43984</c:v>
                </c:pt>
                <c:pt idx="3">
                  <c:v>264.43442600000003</c:v>
                </c:pt>
              </c:numCache>
            </c:numRef>
          </c:val>
        </c:ser>
        <c:ser>
          <c:idx val="9"/>
          <c:order val="9"/>
          <c:tx>
            <c:strRef>
              <c:f>'23'!$P$43</c:f>
              <c:strCache>
                <c:ptCount val="1"/>
                <c:pt idx="0">
                  <c:v>Ostatní</c:v>
                </c:pt>
              </c:strCache>
            </c:strRef>
          </c:tx>
          <c:invertIfNegative val="0"/>
          <c:cat>
            <c:strRef>
              <c:f>'23'!$Q$33:$T$33</c:f>
              <c:strCache>
                <c:ptCount val="4"/>
                <c:pt idx="0">
                  <c:v>JE</c:v>
                </c:pt>
                <c:pt idx="1">
                  <c:v>PE</c:v>
                </c:pt>
                <c:pt idx="2">
                  <c:v>PPE</c:v>
                </c:pt>
                <c:pt idx="3">
                  <c:v>PSE</c:v>
                </c:pt>
              </c:strCache>
            </c:strRef>
          </c:cat>
          <c:val>
            <c:numRef>
              <c:f>'23'!$Q$43:$T$43</c:f>
              <c:numCache>
                <c:formatCode>General</c:formatCode>
                <c:ptCount val="4"/>
                <c:pt idx="1">
                  <c:v>0</c:v>
                </c:pt>
                <c:pt idx="2">
                  <c:v>0</c:v>
                </c:pt>
                <c:pt idx="3">
                  <c:v>0</c:v>
                </c:pt>
              </c:numCache>
            </c:numRef>
          </c:val>
        </c:ser>
        <c:ser>
          <c:idx val="10"/>
          <c:order val="10"/>
          <c:tx>
            <c:strRef>
              <c:f>'23'!$P$44</c:f>
              <c:strCache>
                <c:ptCount val="1"/>
                <c:pt idx="0">
                  <c:v>Topné oleje</c:v>
                </c:pt>
              </c:strCache>
            </c:strRef>
          </c:tx>
          <c:invertIfNegative val="0"/>
          <c:cat>
            <c:strRef>
              <c:f>'23'!$Q$33:$T$33</c:f>
              <c:strCache>
                <c:ptCount val="4"/>
                <c:pt idx="0">
                  <c:v>JE</c:v>
                </c:pt>
                <c:pt idx="1">
                  <c:v>PE</c:v>
                </c:pt>
                <c:pt idx="2">
                  <c:v>PPE</c:v>
                </c:pt>
                <c:pt idx="3">
                  <c:v>PSE</c:v>
                </c:pt>
              </c:strCache>
            </c:strRef>
          </c:cat>
          <c:val>
            <c:numRef>
              <c:f>'23'!$Q$44:$T$44</c:f>
              <c:numCache>
                <c:formatCode>General</c:formatCode>
                <c:ptCount val="4"/>
                <c:pt idx="1">
                  <c:v>40.484080999999982</c:v>
                </c:pt>
                <c:pt idx="2">
                  <c:v>0</c:v>
                </c:pt>
                <c:pt idx="3">
                  <c:v>13.425534999999995</c:v>
                </c:pt>
              </c:numCache>
            </c:numRef>
          </c:val>
        </c:ser>
        <c:ser>
          <c:idx val="11"/>
          <c:order val="11"/>
          <c:tx>
            <c:strRef>
              <c:f>'23'!$P$45</c:f>
              <c:strCache>
                <c:ptCount val="1"/>
                <c:pt idx="0">
                  <c:v>Zemní plyn</c:v>
                </c:pt>
              </c:strCache>
            </c:strRef>
          </c:tx>
          <c:invertIfNegative val="0"/>
          <c:cat>
            <c:strRef>
              <c:f>'23'!$Q$33:$T$33</c:f>
              <c:strCache>
                <c:ptCount val="4"/>
                <c:pt idx="0">
                  <c:v>JE</c:v>
                </c:pt>
                <c:pt idx="1">
                  <c:v>PE</c:v>
                </c:pt>
                <c:pt idx="2">
                  <c:v>PPE</c:v>
                </c:pt>
                <c:pt idx="3">
                  <c:v>PSE</c:v>
                </c:pt>
              </c:strCache>
            </c:strRef>
          </c:cat>
          <c:val>
            <c:numRef>
              <c:f>'23'!$Q$45:$T$45</c:f>
              <c:numCache>
                <c:formatCode>General</c:formatCode>
                <c:ptCount val="4"/>
                <c:pt idx="1">
                  <c:v>629.19819600000039</c:v>
                </c:pt>
                <c:pt idx="2">
                  <c:v>1948.9655940000002</c:v>
                </c:pt>
                <c:pt idx="3">
                  <c:v>810.02123300000017</c:v>
                </c:pt>
              </c:numCache>
            </c:numRef>
          </c:val>
        </c:ser>
        <c:ser>
          <c:idx val="12"/>
          <c:order val="12"/>
          <c:tx>
            <c:strRef>
              <c:f>'23'!$P$46</c:f>
              <c:strCache>
                <c:ptCount val="1"/>
                <c:pt idx="0">
                  <c:v>Jaderné palivo</c:v>
                </c:pt>
              </c:strCache>
            </c:strRef>
          </c:tx>
          <c:invertIfNegative val="0"/>
          <c:cat>
            <c:strRef>
              <c:f>'23'!$Q$33:$T$33</c:f>
              <c:strCache>
                <c:ptCount val="4"/>
                <c:pt idx="0">
                  <c:v>JE</c:v>
                </c:pt>
                <c:pt idx="1">
                  <c:v>PE</c:v>
                </c:pt>
                <c:pt idx="2">
                  <c:v>PPE</c:v>
                </c:pt>
                <c:pt idx="3">
                  <c:v>PSE</c:v>
                </c:pt>
              </c:strCache>
            </c:strRef>
          </c:cat>
          <c:val>
            <c:numRef>
              <c:f>'23'!$Q$46:$T$46</c:f>
              <c:numCache>
                <c:formatCode>General</c:formatCode>
                <c:ptCount val="4"/>
                <c:pt idx="0">
                  <c:v>28339.577040000004</c:v>
                </c:pt>
              </c:numCache>
            </c:numRef>
          </c:val>
        </c:ser>
        <c:dLbls>
          <c:showLegendKey val="0"/>
          <c:showVal val="0"/>
          <c:showCatName val="0"/>
          <c:showSerName val="0"/>
          <c:showPercent val="0"/>
          <c:showBubbleSize val="0"/>
        </c:dLbls>
        <c:gapWidth val="150"/>
        <c:overlap val="100"/>
        <c:axId val="198875392"/>
        <c:axId val="198881280"/>
      </c:barChart>
      <c:catAx>
        <c:axId val="198875392"/>
        <c:scaling>
          <c:orientation val="minMax"/>
        </c:scaling>
        <c:delete val="0"/>
        <c:axPos val="b"/>
        <c:numFmt formatCode="General" sourceLinked="1"/>
        <c:majorTickMark val="none"/>
        <c:minorTickMark val="none"/>
        <c:tickLblPos val="nextTo"/>
        <c:txPr>
          <a:bodyPr/>
          <a:lstStyle/>
          <a:p>
            <a:pPr>
              <a:defRPr sz="900"/>
            </a:pPr>
            <a:endParaRPr lang="cs-CZ"/>
          </a:p>
        </c:txPr>
        <c:crossAx val="198881280"/>
        <c:crosses val="autoZero"/>
        <c:auto val="1"/>
        <c:lblAlgn val="ctr"/>
        <c:lblOffset val="100"/>
        <c:noMultiLvlLbl val="0"/>
      </c:catAx>
      <c:valAx>
        <c:axId val="198881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875392"/>
        <c:crosses val="autoZero"/>
        <c:crossBetween val="between"/>
      </c:valAx>
    </c:plotArea>
    <c:legend>
      <c:legendPos val="b"/>
      <c:layout>
        <c:manualLayout>
          <c:xMode val="edge"/>
          <c:yMode val="edge"/>
          <c:x val="1.9153846153846155E-3"/>
          <c:y val="0.83841762452107282"/>
          <c:w val="0.99808459753898915"/>
          <c:h val="0.1615822481952964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overlay val="0"/>
    </c:title>
    <c:autoTitleDeleted val="0"/>
    <c:plotArea>
      <c:layout>
        <c:manualLayout>
          <c:layoutTarget val="inner"/>
          <c:xMode val="edge"/>
          <c:yMode val="edge"/>
          <c:x val="0.11868817368702698"/>
          <c:y val="0.17125268432355045"/>
          <c:w val="0.83813132063323104"/>
          <c:h val="0.56909674329501914"/>
        </c:manualLayout>
      </c:layout>
      <c:scatterChart>
        <c:scatterStyle val="smoothMarker"/>
        <c:varyColors val="0"/>
        <c:ser>
          <c:idx val="0"/>
          <c:order val="0"/>
          <c:tx>
            <c:v>Zatížení</c:v>
          </c:tx>
          <c:spPr>
            <a:ln w="31750"/>
          </c:spPr>
          <c:marker>
            <c:symbol val="none"/>
          </c:marker>
          <c:xVal>
            <c:numLit>
              <c:formatCode>General</c:formatCode>
              <c:ptCount val="401"/>
              <c:pt idx="0">
                <c:v>0</c:v>
              </c:pt>
              <c:pt idx="1">
                <c:v>22</c:v>
              </c:pt>
              <c:pt idx="2">
                <c:v>44</c:v>
              </c:pt>
              <c:pt idx="3">
                <c:v>66</c:v>
              </c:pt>
              <c:pt idx="4">
                <c:v>88</c:v>
              </c:pt>
              <c:pt idx="5">
                <c:v>109</c:v>
              </c:pt>
              <c:pt idx="6">
                <c:v>131</c:v>
              </c:pt>
              <c:pt idx="7">
                <c:v>153</c:v>
              </c:pt>
              <c:pt idx="8">
                <c:v>175</c:v>
              </c:pt>
              <c:pt idx="9">
                <c:v>197</c:v>
              </c:pt>
              <c:pt idx="10">
                <c:v>219</c:v>
              </c:pt>
              <c:pt idx="11">
                <c:v>241</c:v>
              </c:pt>
              <c:pt idx="12">
                <c:v>263</c:v>
              </c:pt>
              <c:pt idx="13">
                <c:v>285</c:v>
              </c:pt>
              <c:pt idx="14">
                <c:v>307</c:v>
              </c:pt>
              <c:pt idx="15">
                <c:v>328</c:v>
              </c:pt>
              <c:pt idx="16">
                <c:v>350</c:v>
              </c:pt>
              <c:pt idx="17">
                <c:v>372</c:v>
              </c:pt>
              <c:pt idx="18">
                <c:v>394</c:v>
              </c:pt>
              <c:pt idx="19">
                <c:v>416</c:v>
              </c:pt>
              <c:pt idx="20">
                <c:v>438</c:v>
              </c:pt>
              <c:pt idx="21">
                <c:v>460</c:v>
              </c:pt>
              <c:pt idx="22">
                <c:v>482</c:v>
              </c:pt>
              <c:pt idx="23">
                <c:v>504</c:v>
              </c:pt>
              <c:pt idx="24">
                <c:v>526</c:v>
              </c:pt>
              <c:pt idx="25">
                <c:v>547</c:v>
              </c:pt>
              <c:pt idx="26">
                <c:v>569</c:v>
              </c:pt>
              <c:pt idx="27">
                <c:v>591</c:v>
              </c:pt>
              <c:pt idx="28">
                <c:v>613</c:v>
              </c:pt>
              <c:pt idx="29">
                <c:v>635</c:v>
              </c:pt>
              <c:pt idx="30">
                <c:v>657</c:v>
              </c:pt>
              <c:pt idx="31">
                <c:v>679</c:v>
              </c:pt>
              <c:pt idx="32">
                <c:v>701</c:v>
              </c:pt>
              <c:pt idx="33">
                <c:v>723</c:v>
              </c:pt>
              <c:pt idx="34">
                <c:v>745</c:v>
              </c:pt>
              <c:pt idx="35">
                <c:v>766</c:v>
              </c:pt>
              <c:pt idx="36">
                <c:v>788</c:v>
              </c:pt>
              <c:pt idx="37">
                <c:v>810</c:v>
              </c:pt>
              <c:pt idx="38">
                <c:v>832</c:v>
              </c:pt>
              <c:pt idx="39">
                <c:v>854</c:v>
              </c:pt>
              <c:pt idx="40">
                <c:v>876</c:v>
              </c:pt>
              <c:pt idx="41">
                <c:v>898</c:v>
              </c:pt>
              <c:pt idx="42">
                <c:v>920</c:v>
              </c:pt>
              <c:pt idx="43">
                <c:v>942</c:v>
              </c:pt>
              <c:pt idx="44">
                <c:v>963</c:v>
              </c:pt>
              <c:pt idx="45">
                <c:v>985</c:v>
              </c:pt>
              <c:pt idx="46">
                <c:v>1007</c:v>
              </c:pt>
              <c:pt idx="47">
                <c:v>1029</c:v>
              </c:pt>
              <c:pt idx="48">
                <c:v>1051</c:v>
              </c:pt>
              <c:pt idx="49">
                <c:v>1073</c:v>
              </c:pt>
              <c:pt idx="50">
                <c:v>1095</c:v>
              </c:pt>
              <c:pt idx="51">
                <c:v>1117</c:v>
              </c:pt>
              <c:pt idx="52">
                <c:v>1139</c:v>
              </c:pt>
              <c:pt idx="53">
                <c:v>1161</c:v>
              </c:pt>
              <c:pt idx="54">
                <c:v>1182</c:v>
              </c:pt>
              <c:pt idx="55">
                <c:v>1204</c:v>
              </c:pt>
              <c:pt idx="56">
                <c:v>1226</c:v>
              </c:pt>
              <c:pt idx="57">
                <c:v>1248</c:v>
              </c:pt>
              <c:pt idx="58">
                <c:v>1270</c:v>
              </c:pt>
              <c:pt idx="59">
                <c:v>1292</c:v>
              </c:pt>
              <c:pt idx="60">
                <c:v>1314</c:v>
              </c:pt>
              <c:pt idx="61">
                <c:v>1336</c:v>
              </c:pt>
              <c:pt idx="62">
                <c:v>1358</c:v>
              </c:pt>
              <c:pt idx="63">
                <c:v>1380</c:v>
              </c:pt>
              <c:pt idx="64">
                <c:v>1401</c:v>
              </c:pt>
              <c:pt idx="65">
                <c:v>1423</c:v>
              </c:pt>
              <c:pt idx="66">
                <c:v>1445</c:v>
              </c:pt>
              <c:pt idx="67">
                <c:v>1467</c:v>
              </c:pt>
              <c:pt idx="68">
                <c:v>1489</c:v>
              </c:pt>
              <c:pt idx="69">
                <c:v>1511</c:v>
              </c:pt>
              <c:pt idx="70">
                <c:v>1533</c:v>
              </c:pt>
              <c:pt idx="71">
                <c:v>1555</c:v>
              </c:pt>
              <c:pt idx="72">
                <c:v>1577</c:v>
              </c:pt>
              <c:pt idx="73">
                <c:v>1599</c:v>
              </c:pt>
              <c:pt idx="74">
                <c:v>1620</c:v>
              </c:pt>
              <c:pt idx="75">
                <c:v>1642</c:v>
              </c:pt>
              <c:pt idx="76">
                <c:v>1664</c:v>
              </c:pt>
              <c:pt idx="77">
                <c:v>1686</c:v>
              </c:pt>
              <c:pt idx="78">
                <c:v>1708</c:v>
              </c:pt>
              <c:pt idx="79">
                <c:v>1730</c:v>
              </c:pt>
              <c:pt idx="80">
                <c:v>1752</c:v>
              </c:pt>
              <c:pt idx="81">
                <c:v>1774</c:v>
              </c:pt>
              <c:pt idx="82">
                <c:v>1796</c:v>
              </c:pt>
              <c:pt idx="83">
                <c:v>1817</c:v>
              </c:pt>
              <c:pt idx="84">
                <c:v>1839</c:v>
              </c:pt>
              <c:pt idx="85">
                <c:v>1861</c:v>
              </c:pt>
              <c:pt idx="86">
                <c:v>1883</c:v>
              </c:pt>
              <c:pt idx="87">
                <c:v>1905</c:v>
              </c:pt>
              <c:pt idx="88">
                <c:v>1927</c:v>
              </c:pt>
              <c:pt idx="89">
                <c:v>1949</c:v>
              </c:pt>
              <c:pt idx="90">
                <c:v>1971</c:v>
              </c:pt>
              <c:pt idx="91">
                <c:v>1993</c:v>
              </c:pt>
              <c:pt idx="92">
                <c:v>2015</c:v>
              </c:pt>
              <c:pt idx="93">
                <c:v>2036</c:v>
              </c:pt>
              <c:pt idx="94">
                <c:v>2058</c:v>
              </c:pt>
              <c:pt idx="95">
                <c:v>2080</c:v>
              </c:pt>
              <c:pt idx="96">
                <c:v>2102</c:v>
              </c:pt>
              <c:pt idx="97">
                <c:v>2124</c:v>
              </c:pt>
              <c:pt idx="98">
                <c:v>2146</c:v>
              </c:pt>
              <c:pt idx="99">
                <c:v>2168</c:v>
              </c:pt>
              <c:pt idx="100">
                <c:v>2190</c:v>
              </c:pt>
              <c:pt idx="101">
                <c:v>2212</c:v>
              </c:pt>
              <c:pt idx="102">
                <c:v>2234</c:v>
              </c:pt>
              <c:pt idx="103">
                <c:v>2255</c:v>
              </c:pt>
              <c:pt idx="104">
                <c:v>2277</c:v>
              </c:pt>
              <c:pt idx="105">
                <c:v>2299</c:v>
              </c:pt>
              <c:pt idx="106">
                <c:v>2321</c:v>
              </c:pt>
              <c:pt idx="107">
                <c:v>2343</c:v>
              </c:pt>
              <c:pt idx="108">
                <c:v>2365</c:v>
              </c:pt>
              <c:pt idx="109">
                <c:v>2387</c:v>
              </c:pt>
              <c:pt idx="110">
                <c:v>2409</c:v>
              </c:pt>
              <c:pt idx="111">
                <c:v>2431</c:v>
              </c:pt>
              <c:pt idx="112">
                <c:v>2453</c:v>
              </c:pt>
              <c:pt idx="113">
                <c:v>2474</c:v>
              </c:pt>
              <c:pt idx="114">
                <c:v>2496</c:v>
              </c:pt>
              <c:pt idx="115">
                <c:v>2518</c:v>
              </c:pt>
              <c:pt idx="116">
                <c:v>2540</c:v>
              </c:pt>
              <c:pt idx="117">
                <c:v>2562</c:v>
              </c:pt>
              <c:pt idx="118">
                <c:v>2584</c:v>
              </c:pt>
              <c:pt idx="119">
                <c:v>2606</c:v>
              </c:pt>
              <c:pt idx="120">
                <c:v>2628</c:v>
              </c:pt>
              <c:pt idx="121">
                <c:v>2650</c:v>
              </c:pt>
              <c:pt idx="122">
                <c:v>2671</c:v>
              </c:pt>
              <c:pt idx="123">
                <c:v>2693</c:v>
              </c:pt>
              <c:pt idx="124">
                <c:v>2715</c:v>
              </c:pt>
              <c:pt idx="125">
                <c:v>2737</c:v>
              </c:pt>
              <c:pt idx="126">
                <c:v>2759</c:v>
              </c:pt>
              <c:pt idx="127">
                <c:v>2781</c:v>
              </c:pt>
              <c:pt idx="128">
                <c:v>2803</c:v>
              </c:pt>
              <c:pt idx="129">
                <c:v>2825</c:v>
              </c:pt>
              <c:pt idx="130">
                <c:v>2847</c:v>
              </c:pt>
              <c:pt idx="131">
                <c:v>2869</c:v>
              </c:pt>
              <c:pt idx="132">
                <c:v>2890</c:v>
              </c:pt>
              <c:pt idx="133">
                <c:v>2912</c:v>
              </c:pt>
              <c:pt idx="134">
                <c:v>2934</c:v>
              </c:pt>
              <c:pt idx="135">
                <c:v>2956</c:v>
              </c:pt>
              <c:pt idx="136">
                <c:v>2978</c:v>
              </c:pt>
              <c:pt idx="137">
                <c:v>3000</c:v>
              </c:pt>
              <c:pt idx="138">
                <c:v>3022</c:v>
              </c:pt>
              <c:pt idx="139">
                <c:v>3044</c:v>
              </c:pt>
              <c:pt idx="140">
                <c:v>3066</c:v>
              </c:pt>
              <c:pt idx="141">
                <c:v>3088</c:v>
              </c:pt>
              <c:pt idx="142">
                <c:v>3109</c:v>
              </c:pt>
              <c:pt idx="143">
                <c:v>3131</c:v>
              </c:pt>
              <c:pt idx="144">
                <c:v>3153</c:v>
              </c:pt>
              <c:pt idx="145">
                <c:v>3175</c:v>
              </c:pt>
              <c:pt idx="146">
                <c:v>3197</c:v>
              </c:pt>
              <c:pt idx="147">
                <c:v>3219</c:v>
              </c:pt>
              <c:pt idx="148">
                <c:v>3241</c:v>
              </c:pt>
              <c:pt idx="149">
                <c:v>3263</c:v>
              </c:pt>
              <c:pt idx="150">
                <c:v>3285</c:v>
              </c:pt>
              <c:pt idx="151">
                <c:v>3307</c:v>
              </c:pt>
              <c:pt idx="152">
                <c:v>3328</c:v>
              </c:pt>
              <c:pt idx="153">
                <c:v>3350</c:v>
              </c:pt>
              <c:pt idx="154">
                <c:v>3372</c:v>
              </c:pt>
              <c:pt idx="155">
                <c:v>3394</c:v>
              </c:pt>
              <c:pt idx="156">
                <c:v>3416</c:v>
              </c:pt>
              <c:pt idx="157">
                <c:v>3438</c:v>
              </c:pt>
              <c:pt idx="158">
                <c:v>3460</c:v>
              </c:pt>
              <c:pt idx="159">
                <c:v>3482</c:v>
              </c:pt>
              <c:pt idx="160">
                <c:v>3504</c:v>
              </c:pt>
              <c:pt idx="161">
                <c:v>3525</c:v>
              </c:pt>
              <c:pt idx="162">
                <c:v>3547</c:v>
              </c:pt>
              <c:pt idx="163">
                <c:v>3569</c:v>
              </c:pt>
              <c:pt idx="164">
                <c:v>3591</c:v>
              </c:pt>
              <c:pt idx="165">
                <c:v>3613</c:v>
              </c:pt>
              <c:pt idx="166">
                <c:v>3635</c:v>
              </c:pt>
              <c:pt idx="167">
                <c:v>3657</c:v>
              </c:pt>
              <c:pt idx="168">
                <c:v>3679</c:v>
              </c:pt>
              <c:pt idx="169">
                <c:v>3701</c:v>
              </c:pt>
              <c:pt idx="170">
                <c:v>3723</c:v>
              </c:pt>
              <c:pt idx="171">
                <c:v>3744</c:v>
              </c:pt>
              <c:pt idx="172">
                <c:v>3766</c:v>
              </c:pt>
              <c:pt idx="173">
                <c:v>3788</c:v>
              </c:pt>
              <c:pt idx="174">
                <c:v>3810</c:v>
              </c:pt>
              <c:pt idx="175">
                <c:v>3832</c:v>
              </c:pt>
              <c:pt idx="176">
                <c:v>3854</c:v>
              </c:pt>
              <c:pt idx="177">
                <c:v>3876</c:v>
              </c:pt>
              <c:pt idx="178">
                <c:v>3898</c:v>
              </c:pt>
              <c:pt idx="179">
                <c:v>3920</c:v>
              </c:pt>
              <c:pt idx="180">
                <c:v>3942</c:v>
              </c:pt>
              <c:pt idx="181">
                <c:v>3963</c:v>
              </c:pt>
              <c:pt idx="182">
                <c:v>3985</c:v>
              </c:pt>
              <c:pt idx="183">
                <c:v>4007</c:v>
              </c:pt>
              <c:pt idx="184">
                <c:v>4029</c:v>
              </c:pt>
              <c:pt idx="185">
                <c:v>4051</c:v>
              </c:pt>
              <c:pt idx="186">
                <c:v>4073</c:v>
              </c:pt>
              <c:pt idx="187">
                <c:v>4095</c:v>
              </c:pt>
              <c:pt idx="188">
                <c:v>4117</c:v>
              </c:pt>
              <c:pt idx="189">
                <c:v>4139</c:v>
              </c:pt>
              <c:pt idx="190">
                <c:v>4161</c:v>
              </c:pt>
              <c:pt idx="191">
                <c:v>4182</c:v>
              </c:pt>
              <c:pt idx="192">
                <c:v>4204</c:v>
              </c:pt>
              <c:pt idx="193">
                <c:v>4226</c:v>
              </c:pt>
              <c:pt idx="194">
                <c:v>4248</c:v>
              </c:pt>
              <c:pt idx="195">
                <c:v>4270</c:v>
              </c:pt>
              <c:pt idx="196">
                <c:v>4292</c:v>
              </c:pt>
              <c:pt idx="197">
                <c:v>4314</c:v>
              </c:pt>
              <c:pt idx="198">
                <c:v>4336</c:v>
              </c:pt>
              <c:pt idx="199">
                <c:v>4358</c:v>
              </c:pt>
              <c:pt idx="200">
                <c:v>4380</c:v>
              </c:pt>
              <c:pt idx="201">
                <c:v>4401</c:v>
              </c:pt>
              <c:pt idx="202">
                <c:v>4423</c:v>
              </c:pt>
              <c:pt idx="203">
                <c:v>4445</c:v>
              </c:pt>
              <c:pt idx="204">
                <c:v>4467</c:v>
              </c:pt>
              <c:pt idx="205">
                <c:v>4489</c:v>
              </c:pt>
              <c:pt idx="206">
                <c:v>4511</c:v>
              </c:pt>
              <c:pt idx="207">
                <c:v>4533</c:v>
              </c:pt>
              <c:pt idx="208">
                <c:v>4555</c:v>
              </c:pt>
              <c:pt idx="209">
                <c:v>4577</c:v>
              </c:pt>
              <c:pt idx="210">
                <c:v>4598</c:v>
              </c:pt>
              <c:pt idx="211">
                <c:v>4620</c:v>
              </c:pt>
              <c:pt idx="212">
                <c:v>4642</c:v>
              </c:pt>
              <c:pt idx="213">
                <c:v>4664</c:v>
              </c:pt>
              <c:pt idx="214">
                <c:v>4686</c:v>
              </c:pt>
              <c:pt idx="215">
                <c:v>4708</c:v>
              </c:pt>
              <c:pt idx="216">
                <c:v>4730</c:v>
              </c:pt>
              <c:pt idx="217">
                <c:v>4752</c:v>
              </c:pt>
              <c:pt idx="218">
                <c:v>4774</c:v>
              </c:pt>
              <c:pt idx="219">
                <c:v>4796</c:v>
              </c:pt>
              <c:pt idx="220">
                <c:v>4817</c:v>
              </c:pt>
              <c:pt idx="221">
                <c:v>4839</c:v>
              </c:pt>
              <c:pt idx="222">
                <c:v>4861</c:v>
              </c:pt>
              <c:pt idx="223">
                <c:v>4883</c:v>
              </c:pt>
              <c:pt idx="224">
                <c:v>4905</c:v>
              </c:pt>
              <c:pt idx="225">
                <c:v>4927</c:v>
              </c:pt>
              <c:pt idx="226">
                <c:v>4949</c:v>
              </c:pt>
              <c:pt idx="227">
                <c:v>4971</c:v>
              </c:pt>
              <c:pt idx="228">
                <c:v>4993</c:v>
              </c:pt>
              <c:pt idx="229">
                <c:v>5015</c:v>
              </c:pt>
              <c:pt idx="230">
                <c:v>5036</c:v>
              </c:pt>
              <c:pt idx="231">
                <c:v>5058</c:v>
              </c:pt>
              <c:pt idx="232">
                <c:v>5080</c:v>
              </c:pt>
              <c:pt idx="233">
                <c:v>5102</c:v>
              </c:pt>
              <c:pt idx="234">
                <c:v>5124</c:v>
              </c:pt>
              <c:pt idx="235">
                <c:v>5146</c:v>
              </c:pt>
              <c:pt idx="236">
                <c:v>5168</c:v>
              </c:pt>
              <c:pt idx="237">
                <c:v>5190</c:v>
              </c:pt>
              <c:pt idx="238">
                <c:v>5212</c:v>
              </c:pt>
              <c:pt idx="239">
                <c:v>5234</c:v>
              </c:pt>
              <c:pt idx="240">
                <c:v>5255</c:v>
              </c:pt>
              <c:pt idx="241">
                <c:v>5277</c:v>
              </c:pt>
              <c:pt idx="242">
                <c:v>5299</c:v>
              </c:pt>
              <c:pt idx="243">
                <c:v>5321</c:v>
              </c:pt>
              <c:pt idx="244">
                <c:v>5343</c:v>
              </c:pt>
              <c:pt idx="245">
                <c:v>5365</c:v>
              </c:pt>
              <c:pt idx="246">
                <c:v>5387</c:v>
              </c:pt>
              <c:pt idx="247">
                <c:v>5409</c:v>
              </c:pt>
              <c:pt idx="248">
                <c:v>5431</c:v>
              </c:pt>
              <c:pt idx="249">
                <c:v>5452</c:v>
              </c:pt>
              <c:pt idx="250">
                <c:v>5474</c:v>
              </c:pt>
              <c:pt idx="251">
                <c:v>5496</c:v>
              </c:pt>
              <c:pt idx="252">
                <c:v>5518</c:v>
              </c:pt>
              <c:pt idx="253">
                <c:v>5540</c:v>
              </c:pt>
              <c:pt idx="254">
                <c:v>5562</c:v>
              </c:pt>
              <c:pt idx="255">
                <c:v>5584</c:v>
              </c:pt>
              <c:pt idx="256">
                <c:v>5606</c:v>
              </c:pt>
              <c:pt idx="257">
                <c:v>5628</c:v>
              </c:pt>
              <c:pt idx="258">
                <c:v>5650</c:v>
              </c:pt>
              <c:pt idx="259">
                <c:v>5671</c:v>
              </c:pt>
              <c:pt idx="260">
                <c:v>5693</c:v>
              </c:pt>
              <c:pt idx="261">
                <c:v>5715</c:v>
              </c:pt>
              <c:pt idx="262">
                <c:v>5737</c:v>
              </c:pt>
              <c:pt idx="263">
                <c:v>5759</c:v>
              </c:pt>
              <c:pt idx="264">
                <c:v>5781</c:v>
              </c:pt>
              <c:pt idx="265">
                <c:v>5803</c:v>
              </c:pt>
              <c:pt idx="266">
                <c:v>5825</c:v>
              </c:pt>
              <c:pt idx="267">
                <c:v>5847</c:v>
              </c:pt>
              <c:pt idx="268">
                <c:v>5869</c:v>
              </c:pt>
              <c:pt idx="269">
                <c:v>5890</c:v>
              </c:pt>
              <c:pt idx="270">
                <c:v>5912</c:v>
              </c:pt>
              <c:pt idx="271">
                <c:v>5934</c:v>
              </c:pt>
              <c:pt idx="272">
                <c:v>5956</c:v>
              </c:pt>
              <c:pt idx="273">
                <c:v>5978</c:v>
              </c:pt>
              <c:pt idx="274">
                <c:v>6000</c:v>
              </c:pt>
              <c:pt idx="275">
                <c:v>6022</c:v>
              </c:pt>
              <c:pt idx="276">
                <c:v>6044</c:v>
              </c:pt>
              <c:pt idx="277">
                <c:v>6066</c:v>
              </c:pt>
              <c:pt idx="278">
                <c:v>6088</c:v>
              </c:pt>
              <c:pt idx="279">
                <c:v>6109</c:v>
              </c:pt>
              <c:pt idx="280">
                <c:v>6131</c:v>
              </c:pt>
              <c:pt idx="281">
                <c:v>6153</c:v>
              </c:pt>
              <c:pt idx="282">
                <c:v>6175</c:v>
              </c:pt>
              <c:pt idx="283">
                <c:v>6197</c:v>
              </c:pt>
              <c:pt idx="284">
                <c:v>6219</c:v>
              </c:pt>
              <c:pt idx="285">
                <c:v>6241</c:v>
              </c:pt>
              <c:pt idx="286">
                <c:v>6263</c:v>
              </c:pt>
              <c:pt idx="287">
                <c:v>6285</c:v>
              </c:pt>
              <c:pt idx="288">
                <c:v>6306</c:v>
              </c:pt>
              <c:pt idx="289">
                <c:v>6328</c:v>
              </c:pt>
              <c:pt idx="290">
                <c:v>6350</c:v>
              </c:pt>
              <c:pt idx="291">
                <c:v>6372</c:v>
              </c:pt>
              <c:pt idx="292">
                <c:v>6394</c:v>
              </c:pt>
              <c:pt idx="293">
                <c:v>6416</c:v>
              </c:pt>
              <c:pt idx="294">
                <c:v>6438</c:v>
              </c:pt>
              <c:pt idx="295">
                <c:v>6460</c:v>
              </c:pt>
              <c:pt idx="296">
                <c:v>6482</c:v>
              </c:pt>
              <c:pt idx="297">
                <c:v>6504</c:v>
              </c:pt>
              <c:pt idx="298">
                <c:v>6525</c:v>
              </c:pt>
              <c:pt idx="299">
                <c:v>6547</c:v>
              </c:pt>
              <c:pt idx="300">
                <c:v>6569</c:v>
              </c:pt>
              <c:pt idx="301">
                <c:v>6591</c:v>
              </c:pt>
              <c:pt idx="302">
                <c:v>6613</c:v>
              </c:pt>
              <c:pt idx="303">
                <c:v>6635</c:v>
              </c:pt>
              <c:pt idx="304">
                <c:v>6657</c:v>
              </c:pt>
              <c:pt idx="305">
                <c:v>6679</c:v>
              </c:pt>
              <c:pt idx="306">
                <c:v>6701</c:v>
              </c:pt>
              <c:pt idx="307">
                <c:v>6723</c:v>
              </c:pt>
              <c:pt idx="308">
                <c:v>6744</c:v>
              </c:pt>
              <c:pt idx="309">
                <c:v>6766</c:v>
              </c:pt>
              <c:pt idx="310">
                <c:v>6788</c:v>
              </c:pt>
              <c:pt idx="311">
                <c:v>6810</c:v>
              </c:pt>
              <c:pt idx="312">
                <c:v>6832</c:v>
              </c:pt>
              <c:pt idx="313">
                <c:v>6854</c:v>
              </c:pt>
              <c:pt idx="314">
                <c:v>6876</c:v>
              </c:pt>
              <c:pt idx="315">
                <c:v>6898</c:v>
              </c:pt>
              <c:pt idx="316">
                <c:v>6920</c:v>
              </c:pt>
              <c:pt idx="317">
                <c:v>6942</c:v>
              </c:pt>
              <c:pt idx="318">
                <c:v>6963</c:v>
              </c:pt>
              <c:pt idx="319">
                <c:v>6985</c:v>
              </c:pt>
              <c:pt idx="320">
                <c:v>7007</c:v>
              </c:pt>
              <c:pt idx="321">
                <c:v>7029</c:v>
              </c:pt>
              <c:pt idx="322">
                <c:v>7051</c:v>
              </c:pt>
              <c:pt idx="323">
                <c:v>7073</c:v>
              </c:pt>
              <c:pt idx="324">
                <c:v>7095</c:v>
              </c:pt>
              <c:pt idx="325">
                <c:v>7117</c:v>
              </c:pt>
              <c:pt idx="326">
                <c:v>7139</c:v>
              </c:pt>
              <c:pt idx="327">
                <c:v>7160</c:v>
              </c:pt>
              <c:pt idx="328">
                <c:v>7182</c:v>
              </c:pt>
              <c:pt idx="329">
                <c:v>7204</c:v>
              </c:pt>
              <c:pt idx="330">
                <c:v>7226</c:v>
              </c:pt>
              <c:pt idx="331">
                <c:v>7248</c:v>
              </c:pt>
              <c:pt idx="332">
                <c:v>7270</c:v>
              </c:pt>
              <c:pt idx="333">
                <c:v>7292</c:v>
              </c:pt>
              <c:pt idx="334">
                <c:v>7314</c:v>
              </c:pt>
              <c:pt idx="335">
                <c:v>7336</c:v>
              </c:pt>
              <c:pt idx="336">
                <c:v>7358</c:v>
              </c:pt>
              <c:pt idx="337">
                <c:v>7379</c:v>
              </c:pt>
              <c:pt idx="338">
                <c:v>7401</c:v>
              </c:pt>
              <c:pt idx="339">
                <c:v>7423</c:v>
              </c:pt>
              <c:pt idx="340">
                <c:v>7445</c:v>
              </c:pt>
              <c:pt idx="341">
                <c:v>7467</c:v>
              </c:pt>
              <c:pt idx="342">
                <c:v>7489</c:v>
              </c:pt>
              <c:pt idx="343">
                <c:v>7511</c:v>
              </c:pt>
              <c:pt idx="344">
                <c:v>7533</c:v>
              </c:pt>
              <c:pt idx="345">
                <c:v>7555</c:v>
              </c:pt>
              <c:pt idx="346">
                <c:v>7577</c:v>
              </c:pt>
              <c:pt idx="347">
                <c:v>7598</c:v>
              </c:pt>
              <c:pt idx="348">
                <c:v>7620</c:v>
              </c:pt>
              <c:pt idx="349">
                <c:v>7642</c:v>
              </c:pt>
              <c:pt idx="350">
                <c:v>7664</c:v>
              </c:pt>
              <c:pt idx="351">
                <c:v>7686</c:v>
              </c:pt>
              <c:pt idx="352">
                <c:v>7708</c:v>
              </c:pt>
              <c:pt idx="353">
                <c:v>7730</c:v>
              </c:pt>
              <c:pt idx="354">
                <c:v>7752</c:v>
              </c:pt>
              <c:pt idx="355">
                <c:v>7774</c:v>
              </c:pt>
              <c:pt idx="356">
                <c:v>7796</c:v>
              </c:pt>
              <c:pt idx="357">
                <c:v>7817</c:v>
              </c:pt>
              <c:pt idx="358">
                <c:v>7839</c:v>
              </c:pt>
              <c:pt idx="359">
                <c:v>7861</c:v>
              </c:pt>
              <c:pt idx="360">
                <c:v>7883</c:v>
              </c:pt>
              <c:pt idx="361">
                <c:v>7905</c:v>
              </c:pt>
              <c:pt idx="362">
                <c:v>7927</c:v>
              </c:pt>
              <c:pt idx="363">
                <c:v>7949</c:v>
              </c:pt>
              <c:pt idx="364">
                <c:v>7971</c:v>
              </c:pt>
              <c:pt idx="365">
                <c:v>7993</c:v>
              </c:pt>
              <c:pt idx="366">
                <c:v>8014</c:v>
              </c:pt>
              <c:pt idx="367">
                <c:v>8036</c:v>
              </c:pt>
              <c:pt idx="368">
                <c:v>8058</c:v>
              </c:pt>
              <c:pt idx="369">
                <c:v>8080</c:v>
              </c:pt>
              <c:pt idx="370">
                <c:v>8102</c:v>
              </c:pt>
              <c:pt idx="371">
                <c:v>8124</c:v>
              </c:pt>
              <c:pt idx="372">
                <c:v>8146</c:v>
              </c:pt>
              <c:pt idx="373">
                <c:v>8168</c:v>
              </c:pt>
              <c:pt idx="374">
                <c:v>8190</c:v>
              </c:pt>
              <c:pt idx="375">
                <c:v>8212</c:v>
              </c:pt>
              <c:pt idx="376">
                <c:v>8233</c:v>
              </c:pt>
              <c:pt idx="377">
                <c:v>8255</c:v>
              </c:pt>
              <c:pt idx="378">
                <c:v>8277</c:v>
              </c:pt>
              <c:pt idx="379">
                <c:v>8299</c:v>
              </c:pt>
              <c:pt idx="380">
                <c:v>8321</c:v>
              </c:pt>
              <c:pt idx="381">
                <c:v>8343</c:v>
              </c:pt>
              <c:pt idx="382">
                <c:v>8365</c:v>
              </c:pt>
              <c:pt idx="383">
                <c:v>8387</c:v>
              </c:pt>
              <c:pt idx="384">
                <c:v>8409</c:v>
              </c:pt>
              <c:pt idx="385">
                <c:v>8431</c:v>
              </c:pt>
              <c:pt idx="386">
                <c:v>8452</c:v>
              </c:pt>
              <c:pt idx="387">
                <c:v>8474</c:v>
              </c:pt>
              <c:pt idx="388">
                <c:v>8496</c:v>
              </c:pt>
              <c:pt idx="389">
                <c:v>8518</c:v>
              </c:pt>
              <c:pt idx="390">
                <c:v>8540</c:v>
              </c:pt>
              <c:pt idx="391">
                <c:v>8562</c:v>
              </c:pt>
              <c:pt idx="392">
                <c:v>8584</c:v>
              </c:pt>
              <c:pt idx="393">
                <c:v>8606</c:v>
              </c:pt>
              <c:pt idx="394">
                <c:v>8628</c:v>
              </c:pt>
              <c:pt idx="395">
                <c:v>8650</c:v>
              </c:pt>
              <c:pt idx="396">
                <c:v>8671</c:v>
              </c:pt>
              <c:pt idx="397">
                <c:v>8693</c:v>
              </c:pt>
              <c:pt idx="398">
                <c:v>8715</c:v>
              </c:pt>
              <c:pt idx="399">
                <c:v>8737</c:v>
              </c:pt>
              <c:pt idx="400">
                <c:v>8759</c:v>
              </c:pt>
            </c:numLit>
          </c:xVal>
          <c:yVal>
            <c:numLit>
              <c:formatCode>General</c:formatCode>
              <c:ptCount val="401"/>
              <c:pt idx="0">
                <c:v>11768</c:v>
              </c:pt>
              <c:pt idx="1">
                <c:v>11561</c:v>
              </c:pt>
              <c:pt idx="2">
                <c:v>11459</c:v>
              </c:pt>
              <c:pt idx="3">
                <c:v>11403</c:v>
              </c:pt>
              <c:pt idx="4">
                <c:v>11335</c:v>
              </c:pt>
              <c:pt idx="5">
                <c:v>11268</c:v>
              </c:pt>
              <c:pt idx="6">
                <c:v>11209</c:v>
              </c:pt>
              <c:pt idx="7">
                <c:v>11161</c:v>
              </c:pt>
              <c:pt idx="8">
                <c:v>11100</c:v>
              </c:pt>
              <c:pt idx="9">
                <c:v>11061</c:v>
              </c:pt>
              <c:pt idx="10">
                <c:v>11016</c:v>
              </c:pt>
              <c:pt idx="11">
                <c:v>10974</c:v>
              </c:pt>
              <c:pt idx="12">
                <c:v>10940</c:v>
              </c:pt>
              <c:pt idx="13">
                <c:v>10898</c:v>
              </c:pt>
              <c:pt idx="14">
                <c:v>10860</c:v>
              </c:pt>
              <c:pt idx="15">
                <c:v>10827</c:v>
              </c:pt>
              <c:pt idx="16">
                <c:v>10796</c:v>
              </c:pt>
              <c:pt idx="17">
                <c:v>10759</c:v>
              </c:pt>
              <c:pt idx="18">
                <c:v>10735</c:v>
              </c:pt>
              <c:pt idx="19">
                <c:v>10709</c:v>
              </c:pt>
              <c:pt idx="20">
                <c:v>10680</c:v>
              </c:pt>
              <c:pt idx="21">
                <c:v>10648</c:v>
              </c:pt>
              <c:pt idx="22">
                <c:v>10626</c:v>
              </c:pt>
              <c:pt idx="23">
                <c:v>10591</c:v>
              </c:pt>
              <c:pt idx="24">
                <c:v>10565</c:v>
              </c:pt>
              <c:pt idx="25">
                <c:v>10535</c:v>
              </c:pt>
              <c:pt idx="26">
                <c:v>10511</c:v>
              </c:pt>
              <c:pt idx="27">
                <c:v>10491</c:v>
              </c:pt>
              <c:pt idx="28">
                <c:v>10466</c:v>
              </c:pt>
              <c:pt idx="29">
                <c:v>10442</c:v>
              </c:pt>
              <c:pt idx="30">
                <c:v>10413</c:v>
              </c:pt>
              <c:pt idx="31">
                <c:v>10390</c:v>
              </c:pt>
              <c:pt idx="32">
                <c:v>10361</c:v>
              </c:pt>
              <c:pt idx="33">
                <c:v>10344</c:v>
              </c:pt>
              <c:pt idx="34">
                <c:v>10319</c:v>
              </c:pt>
              <c:pt idx="35">
                <c:v>10283</c:v>
              </c:pt>
              <c:pt idx="36">
                <c:v>10253</c:v>
              </c:pt>
              <c:pt idx="37">
                <c:v>10228</c:v>
              </c:pt>
              <c:pt idx="38">
                <c:v>10198</c:v>
              </c:pt>
              <c:pt idx="39">
                <c:v>10181</c:v>
              </c:pt>
              <c:pt idx="40">
                <c:v>10149</c:v>
              </c:pt>
              <c:pt idx="41">
                <c:v>10126</c:v>
              </c:pt>
              <c:pt idx="42">
                <c:v>10105</c:v>
              </c:pt>
              <c:pt idx="43">
                <c:v>10080</c:v>
              </c:pt>
              <c:pt idx="44">
                <c:v>10052</c:v>
              </c:pt>
              <c:pt idx="45">
                <c:v>10031</c:v>
              </c:pt>
              <c:pt idx="46">
                <c:v>10008</c:v>
              </c:pt>
              <c:pt idx="47">
                <c:v>9990</c:v>
              </c:pt>
              <c:pt idx="48">
                <c:v>9967</c:v>
              </c:pt>
              <c:pt idx="49">
                <c:v>9946</c:v>
              </c:pt>
              <c:pt idx="50">
                <c:v>9925</c:v>
              </c:pt>
              <c:pt idx="51">
                <c:v>9904</c:v>
              </c:pt>
              <c:pt idx="52">
                <c:v>9893</c:v>
              </c:pt>
              <c:pt idx="53">
                <c:v>9881</c:v>
              </c:pt>
              <c:pt idx="54">
                <c:v>9864</c:v>
              </c:pt>
              <c:pt idx="55">
                <c:v>9843</c:v>
              </c:pt>
              <c:pt idx="56">
                <c:v>9817</c:v>
              </c:pt>
              <c:pt idx="57">
                <c:v>9799</c:v>
              </c:pt>
              <c:pt idx="58">
                <c:v>9783</c:v>
              </c:pt>
              <c:pt idx="59">
                <c:v>9770</c:v>
              </c:pt>
              <c:pt idx="60">
                <c:v>9758</c:v>
              </c:pt>
              <c:pt idx="61">
                <c:v>9741</c:v>
              </c:pt>
              <c:pt idx="62">
                <c:v>9727</c:v>
              </c:pt>
              <c:pt idx="63">
                <c:v>9715</c:v>
              </c:pt>
              <c:pt idx="64">
                <c:v>9697</c:v>
              </c:pt>
              <c:pt idx="65">
                <c:v>9679</c:v>
              </c:pt>
              <c:pt idx="66">
                <c:v>9664</c:v>
              </c:pt>
              <c:pt idx="67">
                <c:v>9651</c:v>
              </c:pt>
              <c:pt idx="68">
                <c:v>9633</c:v>
              </c:pt>
              <c:pt idx="69">
                <c:v>9616</c:v>
              </c:pt>
              <c:pt idx="70">
                <c:v>9604</c:v>
              </c:pt>
              <c:pt idx="71">
                <c:v>9587</c:v>
              </c:pt>
              <c:pt idx="72">
                <c:v>9570</c:v>
              </c:pt>
              <c:pt idx="73">
                <c:v>9559</c:v>
              </c:pt>
              <c:pt idx="74">
                <c:v>9544</c:v>
              </c:pt>
              <c:pt idx="75">
                <c:v>9525</c:v>
              </c:pt>
              <c:pt idx="76">
                <c:v>9509</c:v>
              </c:pt>
              <c:pt idx="77">
                <c:v>9499</c:v>
              </c:pt>
              <c:pt idx="78">
                <c:v>9486</c:v>
              </c:pt>
              <c:pt idx="79">
                <c:v>9475</c:v>
              </c:pt>
              <c:pt idx="80">
                <c:v>9463</c:v>
              </c:pt>
              <c:pt idx="81">
                <c:v>9444</c:v>
              </c:pt>
              <c:pt idx="82">
                <c:v>9434</c:v>
              </c:pt>
              <c:pt idx="83">
                <c:v>9422</c:v>
              </c:pt>
              <c:pt idx="84">
                <c:v>9413</c:v>
              </c:pt>
              <c:pt idx="85">
                <c:v>9401</c:v>
              </c:pt>
              <c:pt idx="86">
                <c:v>9391</c:v>
              </c:pt>
              <c:pt idx="87">
                <c:v>9381</c:v>
              </c:pt>
              <c:pt idx="88">
                <c:v>9372</c:v>
              </c:pt>
              <c:pt idx="89">
                <c:v>9358</c:v>
              </c:pt>
              <c:pt idx="90">
                <c:v>9347</c:v>
              </c:pt>
              <c:pt idx="91">
                <c:v>9335</c:v>
              </c:pt>
              <c:pt idx="92">
                <c:v>9324</c:v>
              </c:pt>
              <c:pt idx="93">
                <c:v>9311</c:v>
              </c:pt>
              <c:pt idx="94">
                <c:v>9303</c:v>
              </c:pt>
              <c:pt idx="95">
                <c:v>9290</c:v>
              </c:pt>
              <c:pt idx="96">
                <c:v>9277</c:v>
              </c:pt>
              <c:pt idx="97">
                <c:v>9264</c:v>
              </c:pt>
              <c:pt idx="98">
                <c:v>9252</c:v>
              </c:pt>
              <c:pt idx="99">
                <c:v>9236</c:v>
              </c:pt>
              <c:pt idx="100">
                <c:v>9226</c:v>
              </c:pt>
              <c:pt idx="101">
                <c:v>9215</c:v>
              </c:pt>
              <c:pt idx="102">
                <c:v>9206</c:v>
              </c:pt>
              <c:pt idx="103">
                <c:v>9194</c:v>
              </c:pt>
              <c:pt idx="104">
                <c:v>9183</c:v>
              </c:pt>
              <c:pt idx="105">
                <c:v>9172</c:v>
              </c:pt>
              <c:pt idx="106">
                <c:v>9163</c:v>
              </c:pt>
              <c:pt idx="107">
                <c:v>9143</c:v>
              </c:pt>
              <c:pt idx="108">
                <c:v>9135</c:v>
              </c:pt>
              <c:pt idx="109">
                <c:v>9125</c:v>
              </c:pt>
              <c:pt idx="110">
                <c:v>9116</c:v>
              </c:pt>
              <c:pt idx="111">
                <c:v>9107</c:v>
              </c:pt>
              <c:pt idx="112">
                <c:v>9097</c:v>
              </c:pt>
              <c:pt idx="113">
                <c:v>9089</c:v>
              </c:pt>
              <c:pt idx="114">
                <c:v>9074</c:v>
              </c:pt>
              <c:pt idx="115">
                <c:v>9059</c:v>
              </c:pt>
              <c:pt idx="116">
                <c:v>9050</c:v>
              </c:pt>
              <c:pt idx="117">
                <c:v>9040</c:v>
              </c:pt>
              <c:pt idx="118">
                <c:v>9025</c:v>
              </c:pt>
              <c:pt idx="119">
                <c:v>9014</c:v>
              </c:pt>
              <c:pt idx="120">
                <c:v>9000</c:v>
              </c:pt>
              <c:pt idx="121">
                <c:v>8989</c:v>
              </c:pt>
              <c:pt idx="122">
                <c:v>8980</c:v>
              </c:pt>
              <c:pt idx="123">
                <c:v>8969</c:v>
              </c:pt>
              <c:pt idx="124">
                <c:v>8956</c:v>
              </c:pt>
              <c:pt idx="125">
                <c:v>8943</c:v>
              </c:pt>
              <c:pt idx="126">
                <c:v>8933</c:v>
              </c:pt>
              <c:pt idx="127">
                <c:v>8926</c:v>
              </c:pt>
              <c:pt idx="128">
                <c:v>8913</c:v>
              </c:pt>
              <c:pt idx="129">
                <c:v>8900</c:v>
              </c:pt>
              <c:pt idx="130">
                <c:v>8887</c:v>
              </c:pt>
              <c:pt idx="131">
                <c:v>8878</c:v>
              </c:pt>
              <c:pt idx="132">
                <c:v>8868</c:v>
              </c:pt>
              <c:pt idx="133">
                <c:v>8861</c:v>
              </c:pt>
              <c:pt idx="134">
                <c:v>8853</c:v>
              </c:pt>
              <c:pt idx="135">
                <c:v>8840</c:v>
              </c:pt>
              <c:pt idx="136">
                <c:v>8829</c:v>
              </c:pt>
              <c:pt idx="137">
                <c:v>8816</c:v>
              </c:pt>
              <c:pt idx="138">
                <c:v>8807</c:v>
              </c:pt>
              <c:pt idx="139">
                <c:v>8796</c:v>
              </c:pt>
              <c:pt idx="140">
                <c:v>8791</c:v>
              </c:pt>
              <c:pt idx="141">
                <c:v>8779</c:v>
              </c:pt>
              <c:pt idx="142">
                <c:v>8770</c:v>
              </c:pt>
              <c:pt idx="143">
                <c:v>8759</c:v>
              </c:pt>
              <c:pt idx="144">
                <c:v>8751</c:v>
              </c:pt>
              <c:pt idx="145">
                <c:v>8743</c:v>
              </c:pt>
              <c:pt idx="146">
                <c:v>8733</c:v>
              </c:pt>
              <c:pt idx="147">
                <c:v>8721</c:v>
              </c:pt>
              <c:pt idx="148">
                <c:v>8711</c:v>
              </c:pt>
              <c:pt idx="149">
                <c:v>8706</c:v>
              </c:pt>
              <c:pt idx="150">
                <c:v>8695</c:v>
              </c:pt>
              <c:pt idx="151">
                <c:v>8684</c:v>
              </c:pt>
              <c:pt idx="152">
                <c:v>8677</c:v>
              </c:pt>
              <c:pt idx="153">
                <c:v>8667</c:v>
              </c:pt>
              <c:pt idx="154">
                <c:v>8659</c:v>
              </c:pt>
              <c:pt idx="155">
                <c:v>8650</c:v>
              </c:pt>
              <c:pt idx="156">
                <c:v>8642</c:v>
              </c:pt>
              <c:pt idx="157">
                <c:v>8633</c:v>
              </c:pt>
              <c:pt idx="158">
                <c:v>8626</c:v>
              </c:pt>
              <c:pt idx="159">
                <c:v>8617</c:v>
              </c:pt>
              <c:pt idx="160">
                <c:v>8604</c:v>
              </c:pt>
              <c:pt idx="161">
                <c:v>8596</c:v>
              </c:pt>
              <c:pt idx="162">
                <c:v>8587</c:v>
              </c:pt>
              <c:pt idx="163">
                <c:v>8577</c:v>
              </c:pt>
              <c:pt idx="164">
                <c:v>8566</c:v>
              </c:pt>
              <c:pt idx="165">
                <c:v>8558</c:v>
              </c:pt>
              <c:pt idx="166">
                <c:v>8547</c:v>
              </c:pt>
              <c:pt idx="167">
                <c:v>8537</c:v>
              </c:pt>
              <c:pt idx="168">
                <c:v>8528</c:v>
              </c:pt>
              <c:pt idx="169">
                <c:v>8517</c:v>
              </c:pt>
              <c:pt idx="170">
                <c:v>8508</c:v>
              </c:pt>
              <c:pt idx="171">
                <c:v>8502</c:v>
              </c:pt>
              <c:pt idx="172">
                <c:v>8495</c:v>
              </c:pt>
              <c:pt idx="173">
                <c:v>8485</c:v>
              </c:pt>
              <c:pt idx="174">
                <c:v>8476</c:v>
              </c:pt>
              <c:pt idx="175">
                <c:v>8465</c:v>
              </c:pt>
              <c:pt idx="176">
                <c:v>8457</c:v>
              </c:pt>
              <c:pt idx="177">
                <c:v>8445</c:v>
              </c:pt>
              <c:pt idx="178">
                <c:v>8436</c:v>
              </c:pt>
              <c:pt idx="179">
                <c:v>8424</c:v>
              </c:pt>
              <c:pt idx="180">
                <c:v>8416</c:v>
              </c:pt>
              <c:pt idx="181">
                <c:v>8407</c:v>
              </c:pt>
              <c:pt idx="182">
                <c:v>8398</c:v>
              </c:pt>
              <c:pt idx="183">
                <c:v>8390</c:v>
              </c:pt>
              <c:pt idx="184">
                <c:v>8381</c:v>
              </c:pt>
              <c:pt idx="185">
                <c:v>8370</c:v>
              </c:pt>
              <c:pt idx="186">
                <c:v>8362</c:v>
              </c:pt>
              <c:pt idx="187">
                <c:v>8355</c:v>
              </c:pt>
              <c:pt idx="188">
                <c:v>8347</c:v>
              </c:pt>
              <c:pt idx="189">
                <c:v>8339</c:v>
              </c:pt>
              <c:pt idx="190">
                <c:v>8325</c:v>
              </c:pt>
              <c:pt idx="191">
                <c:v>8315</c:v>
              </c:pt>
              <c:pt idx="192">
                <c:v>8308</c:v>
              </c:pt>
              <c:pt idx="193">
                <c:v>8296</c:v>
              </c:pt>
              <c:pt idx="194">
                <c:v>8285</c:v>
              </c:pt>
              <c:pt idx="195">
                <c:v>8275</c:v>
              </c:pt>
              <c:pt idx="196">
                <c:v>8263</c:v>
              </c:pt>
              <c:pt idx="197">
                <c:v>8249</c:v>
              </c:pt>
              <c:pt idx="198">
                <c:v>8239</c:v>
              </c:pt>
              <c:pt idx="199">
                <c:v>8231</c:v>
              </c:pt>
              <c:pt idx="200">
                <c:v>8224</c:v>
              </c:pt>
              <c:pt idx="201">
                <c:v>8212</c:v>
              </c:pt>
              <c:pt idx="202">
                <c:v>8203</c:v>
              </c:pt>
              <c:pt idx="203">
                <c:v>8194</c:v>
              </c:pt>
              <c:pt idx="204">
                <c:v>8185</c:v>
              </c:pt>
              <c:pt idx="205">
                <c:v>8173</c:v>
              </c:pt>
              <c:pt idx="206">
                <c:v>8162</c:v>
              </c:pt>
              <c:pt idx="207">
                <c:v>8153</c:v>
              </c:pt>
              <c:pt idx="208">
                <c:v>8143</c:v>
              </c:pt>
              <c:pt idx="209">
                <c:v>8130</c:v>
              </c:pt>
              <c:pt idx="210">
                <c:v>8118</c:v>
              </c:pt>
              <c:pt idx="211">
                <c:v>8105</c:v>
              </c:pt>
              <c:pt idx="212">
                <c:v>8095</c:v>
              </c:pt>
              <c:pt idx="213">
                <c:v>8081</c:v>
              </c:pt>
              <c:pt idx="214">
                <c:v>8072</c:v>
              </c:pt>
              <c:pt idx="215">
                <c:v>8061</c:v>
              </c:pt>
              <c:pt idx="216">
                <c:v>8051</c:v>
              </c:pt>
              <c:pt idx="217">
                <c:v>8045</c:v>
              </c:pt>
              <c:pt idx="218">
                <c:v>8032</c:v>
              </c:pt>
              <c:pt idx="219">
                <c:v>8023</c:v>
              </c:pt>
              <c:pt idx="220">
                <c:v>8014</c:v>
              </c:pt>
              <c:pt idx="221">
                <c:v>8006</c:v>
              </c:pt>
              <c:pt idx="222">
                <c:v>7995</c:v>
              </c:pt>
              <c:pt idx="223">
                <c:v>7985</c:v>
              </c:pt>
              <c:pt idx="224">
                <c:v>7975</c:v>
              </c:pt>
              <c:pt idx="225">
                <c:v>7966</c:v>
              </c:pt>
              <c:pt idx="226">
                <c:v>7956</c:v>
              </c:pt>
              <c:pt idx="227">
                <c:v>7943</c:v>
              </c:pt>
              <c:pt idx="228">
                <c:v>7929</c:v>
              </c:pt>
              <c:pt idx="229">
                <c:v>7918</c:v>
              </c:pt>
              <c:pt idx="230">
                <c:v>7907</c:v>
              </c:pt>
              <c:pt idx="231">
                <c:v>7898</c:v>
              </c:pt>
              <c:pt idx="232">
                <c:v>7888</c:v>
              </c:pt>
              <c:pt idx="233">
                <c:v>7877</c:v>
              </c:pt>
              <c:pt idx="234">
                <c:v>7867</c:v>
              </c:pt>
              <c:pt idx="235">
                <c:v>7858</c:v>
              </c:pt>
              <c:pt idx="236">
                <c:v>7847</c:v>
              </c:pt>
              <c:pt idx="237">
                <c:v>7835</c:v>
              </c:pt>
              <c:pt idx="238">
                <c:v>7826</c:v>
              </c:pt>
              <c:pt idx="239">
                <c:v>7818</c:v>
              </c:pt>
              <c:pt idx="240">
                <c:v>7808</c:v>
              </c:pt>
              <c:pt idx="241">
                <c:v>7799</c:v>
              </c:pt>
              <c:pt idx="242">
                <c:v>7789</c:v>
              </c:pt>
              <c:pt idx="243">
                <c:v>7780</c:v>
              </c:pt>
              <c:pt idx="244">
                <c:v>7771</c:v>
              </c:pt>
              <c:pt idx="245">
                <c:v>7760</c:v>
              </c:pt>
              <c:pt idx="246">
                <c:v>7745</c:v>
              </c:pt>
              <c:pt idx="247">
                <c:v>7733</c:v>
              </c:pt>
              <c:pt idx="248">
                <c:v>7722</c:v>
              </c:pt>
              <c:pt idx="249">
                <c:v>7712</c:v>
              </c:pt>
              <c:pt idx="250">
                <c:v>7699</c:v>
              </c:pt>
              <c:pt idx="251">
                <c:v>7684</c:v>
              </c:pt>
              <c:pt idx="252">
                <c:v>7671</c:v>
              </c:pt>
              <c:pt idx="253">
                <c:v>7664</c:v>
              </c:pt>
              <c:pt idx="254">
                <c:v>7657</c:v>
              </c:pt>
              <c:pt idx="255">
                <c:v>7644</c:v>
              </c:pt>
              <c:pt idx="256">
                <c:v>7631</c:v>
              </c:pt>
              <c:pt idx="257">
                <c:v>7621</c:v>
              </c:pt>
              <c:pt idx="258">
                <c:v>7611</c:v>
              </c:pt>
              <c:pt idx="259">
                <c:v>7602</c:v>
              </c:pt>
              <c:pt idx="260">
                <c:v>7587</c:v>
              </c:pt>
              <c:pt idx="261">
                <c:v>7580</c:v>
              </c:pt>
              <c:pt idx="262">
                <c:v>7572</c:v>
              </c:pt>
              <c:pt idx="263">
                <c:v>7562</c:v>
              </c:pt>
              <c:pt idx="264">
                <c:v>7553</c:v>
              </c:pt>
              <c:pt idx="265">
                <c:v>7544</c:v>
              </c:pt>
              <c:pt idx="266">
                <c:v>7533</c:v>
              </c:pt>
              <c:pt idx="267">
                <c:v>7525</c:v>
              </c:pt>
              <c:pt idx="268">
                <c:v>7519</c:v>
              </c:pt>
              <c:pt idx="269">
                <c:v>7508</c:v>
              </c:pt>
              <c:pt idx="270">
                <c:v>7499</c:v>
              </c:pt>
              <c:pt idx="271">
                <c:v>7491</c:v>
              </c:pt>
              <c:pt idx="272">
                <c:v>7483</c:v>
              </c:pt>
              <c:pt idx="273">
                <c:v>7468</c:v>
              </c:pt>
              <c:pt idx="274">
                <c:v>7457</c:v>
              </c:pt>
              <c:pt idx="275">
                <c:v>7446</c:v>
              </c:pt>
              <c:pt idx="276">
                <c:v>7434</c:v>
              </c:pt>
              <c:pt idx="277">
                <c:v>7424</c:v>
              </c:pt>
              <c:pt idx="278">
                <c:v>7413</c:v>
              </c:pt>
              <c:pt idx="279">
                <c:v>7406</c:v>
              </c:pt>
              <c:pt idx="280">
                <c:v>7397</c:v>
              </c:pt>
              <c:pt idx="281">
                <c:v>7386</c:v>
              </c:pt>
              <c:pt idx="282">
                <c:v>7375</c:v>
              </c:pt>
              <c:pt idx="283">
                <c:v>7363</c:v>
              </c:pt>
              <c:pt idx="284">
                <c:v>7352</c:v>
              </c:pt>
              <c:pt idx="285">
                <c:v>7340</c:v>
              </c:pt>
              <c:pt idx="286">
                <c:v>7329</c:v>
              </c:pt>
              <c:pt idx="287">
                <c:v>7320</c:v>
              </c:pt>
              <c:pt idx="288">
                <c:v>7311</c:v>
              </c:pt>
              <c:pt idx="289">
                <c:v>7299</c:v>
              </c:pt>
              <c:pt idx="290">
                <c:v>7288</c:v>
              </c:pt>
              <c:pt idx="291">
                <c:v>7271</c:v>
              </c:pt>
              <c:pt idx="292">
                <c:v>7260</c:v>
              </c:pt>
              <c:pt idx="293">
                <c:v>7249</c:v>
              </c:pt>
              <c:pt idx="294">
                <c:v>7238</c:v>
              </c:pt>
              <c:pt idx="295">
                <c:v>7222</c:v>
              </c:pt>
              <c:pt idx="296">
                <c:v>7211</c:v>
              </c:pt>
              <c:pt idx="297">
                <c:v>7197</c:v>
              </c:pt>
              <c:pt idx="298">
                <c:v>7188</c:v>
              </c:pt>
              <c:pt idx="299">
                <c:v>7178</c:v>
              </c:pt>
              <c:pt idx="300">
                <c:v>7167</c:v>
              </c:pt>
              <c:pt idx="301">
                <c:v>7155</c:v>
              </c:pt>
              <c:pt idx="302">
                <c:v>7145</c:v>
              </c:pt>
              <c:pt idx="303">
                <c:v>7136</c:v>
              </c:pt>
              <c:pt idx="304">
                <c:v>7126</c:v>
              </c:pt>
              <c:pt idx="305">
                <c:v>7116</c:v>
              </c:pt>
              <c:pt idx="306">
                <c:v>7102</c:v>
              </c:pt>
              <c:pt idx="307">
                <c:v>7092</c:v>
              </c:pt>
              <c:pt idx="308">
                <c:v>7083</c:v>
              </c:pt>
              <c:pt idx="309">
                <c:v>7073</c:v>
              </c:pt>
              <c:pt idx="310">
                <c:v>7065</c:v>
              </c:pt>
              <c:pt idx="311">
                <c:v>7057</c:v>
              </c:pt>
              <c:pt idx="312">
                <c:v>7041</c:v>
              </c:pt>
              <c:pt idx="313">
                <c:v>7032</c:v>
              </c:pt>
              <c:pt idx="314">
                <c:v>7023</c:v>
              </c:pt>
              <c:pt idx="315">
                <c:v>7012</c:v>
              </c:pt>
              <c:pt idx="316">
                <c:v>7003</c:v>
              </c:pt>
              <c:pt idx="317">
                <c:v>6992</c:v>
              </c:pt>
              <c:pt idx="318">
                <c:v>6977</c:v>
              </c:pt>
              <c:pt idx="319">
                <c:v>6965</c:v>
              </c:pt>
              <c:pt idx="320">
                <c:v>6954</c:v>
              </c:pt>
              <c:pt idx="321">
                <c:v>6943</c:v>
              </c:pt>
              <c:pt idx="322">
                <c:v>6934</c:v>
              </c:pt>
              <c:pt idx="323">
                <c:v>6919</c:v>
              </c:pt>
              <c:pt idx="324">
                <c:v>6898</c:v>
              </c:pt>
              <c:pt idx="325">
                <c:v>6885</c:v>
              </c:pt>
              <c:pt idx="326">
                <c:v>6875</c:v>
              </c:pt>
              <c:pt idx="327">
                <c:v>6864</c:v>
              </c:pt>
              <c:pt idx="328">
                <c:v>6851</c:v>
              </c:pt>
              <c:pt idx="329">
                <c:v>6837</c:v>
              </c:pt>
              <c:pt idx="330">
                <c:v>6826</c:v>
              </c:pt>
              <c:pt idx="331">
                <c:v>6806</c:v>
              </c:pt>
              <c:pt idx="332">
                <c:v>6792</c:v>
              </c:pt>
              <c:pt idx="333">
                <c:v>6780</c:v>
              </c:pt>
              <c:pt idx="334">
                <c:v>6766</c:v>
              </c:pt>
              <c:pt idx="335">
                <c:v>6755</c:v>
              </c:pt>
              <c:pt idx="336">
                <c:v>6744</c:v>
              </c:pt>
              <c:pt idx="337">
                <c:v>6737</c:v>
              </c:pt>
              <c:pt idx="338">
                <c:v>6725</c:v>
              </c:pt>
              <c:pt idx="339">
                <c:v>6717</c:v>
              </c:pt>
              <c:pt idx="340">
                <c:v>6708</c:v>
              </c:pt>
              <c:pt idx="341">
                <c:v>6697</c:v>
              </c:pt>
              <c:pt idx="342">
                <c:v>6684</c:v>
              </c:pt>
              <c:pt idx="343">
                <c:v>6669</c:v>
              </c:pt>
              <c:pt idx="344">
                <c:v>6661</c:v>
              </c:pt>
              <c:pt idx="345">
                <c:v>6649</c:v>
              </c:pt>
              <c:pt idx="346">
                <c:v>6638</c:v>
              </c:pt>
              <c:pt idx="347">
                <c:v>6625</c:v>
              </c:pt>
              <c:pt idx="348">
                <c:v>6615</c:v>
              </c:pt>
              <c:pt idx="349">
                <c:v>6605</c:v>
              </c:pt>
              <c:pt idx="350">
                <c:v>6594</c:v>
              </c:pt>
              <c:pt idx="351">
                <c:v>6585</c:v>
              </c:pt>
              <c:pt idx="352">
                <c:v>6573</c:v>
              </c:pt>
              <c:pt idx="353">
                <c:v>6559</c:v>
              </c:pt>
              <c:pt idx="354">
                <c:v>6545</c:v>
              </c:pt>
              <c:pt idx="355">
                <c:v>6536</c:v>
              </c:pt>
              <c:pt idx="356">
                <c:v>6528</c:v>
              </c:pt>
              <c:pt idx="357">
                <c:v>6516</c:v>
              </c:pt>
              <c:pt idx="358">
                <c:v>6505</c:v>
              </c:pt>
              <c:pt idx="359">
                <c:v>6487</c:v>
              </c:pt>
              <c:pt idx="360">
                <c:v>6474</c:v>
              </c:pt>
              <c:pt idx="361">
                <c:v>6460</c:v>
              </c:pt>
              <c:pt idx="362">
                <c:v>6449</c:v>
              </c:pt>
              <c:pt idx="363">
                <c:v>6437</c:v>
              </c:pt>
              <c:pt idx="364">
                <c:v>6422</c:v>
              </c:pt>
              <c:pt idx="365">
                <c:v>6407</c:v>
              </c:pt>
              <c:pt idx="366">
                <c:v>6389</c:v>
              </c:pt>
              <c:pt idx="367">
                <c:v>6366</c:v>
              </c:pt>
              <c:pt idx="368">
                <c:v>6344</c:v>
              </c:pt>
              <c:pt idx="369">
                <c:v>6319</c:v>
              </c:pt>
              <c:pt idx="370">
                <c:v>6304</c:v>
              </c:pt>
              <c:pt idx="371">
                <c:v>6280</c:v>
              </c:pt>
              <c:pt idx="372">
                <c:v>6260</c:v>
              </c:pt>
              <c:pt idx="373">
                <c:v>6244</c:v>
              </c:pt>
              <c:pt idx="374">
                <c:v>6230</c:v>
              </c:pt>
              <c:pt idx="375">
                <c:v>6209</c:v>
              </c:pt>
              <c:pt idx="376">
                <c:v>6192</c:v>
              </c:pt>
              <c:pt idx="377">
                <c:v>6170</c:v>
              </c:pt>
              <c:pt idx="378">
                <c:v>6144</c:v>
              </c:pt>
              <c:pt idx="379">
                <c:v>6128</c:v>
              </c:pt>
              <c:pt idx="380">
                <c:v>6111</c:v>
              </c:pt>
              <c:pt idx="381">
                <c:v>6085</c:v>
              </c:pt>
              <c:pt idx="382">
                <c:v>6056</c:v>
              </c:pt>
              <c:pt idx="383">
                <c:v>6036</c:v>
              </c:pt>
              <c:pt idx="384">
                <c:v>6015</c:v>
              </c:pt>
              <c:pt idx="385">
                <c:v>5995</c:v>
              </c:pt>
              <c:pt idx="386">
                <c:v>5970</c:v>
              </c:pt>
              <c:pt idx="387">
                <c:v>5949</c:v>
              </c:pt>
              <c:pt idx="388">
                <c:v>5911</c:v>
              </c:pt>
              <c:pt idx="389">
                <c:v>5879</c:v>
              </c:pt>
              <c:pt idx="390">
                <c:v>5854</c:v>
              </c:pt>
              <c:pt idx="391">
                <c:v>5791</c:v>
              </c:pt>
              <c:pt idx="392">
                <c:v>5731</c:v>
              </c:pt>
              <c:pt idx="393">
                <c:v>5665</c:v>
              </c:pt>
              <c:pt idx="394">
                <c:v>5619</c:v>
              </c:pt>
              <c:pt idx="395">
                <c:v>5565</c:v>
              </c:pt>
              <c:pt idx="396">
                <c:v>5521</c:v>
              </c:pt>
              <c:pt idx="397">
                <c:v>5452</c:v>
              </c:pt>
              <c:pt idx="398">
                <c:v>5372</c:v>
              </c:pt>
              <c:pt idx="399">
                <c:v>5238</c:v>
              </c:pt>
              <c:pt idx="400">
                <c:v>4885</c:v>
              </c:pt>
            </c:numLit>
          </c:yVal>
          <c:smooth val="1"/>
        </c:ser>
        <c:dLbls>
          <c:showLegendKey val="0"/>
          <c:showVal val="0"/>
          <c:showCatName val="0"/>
          <c:showSerName val="0"/>
          <c:showPercent val="0"/>
          <c:showBubbleSize val="0"/>
        </c:dLbls>
        <c:axId val="198902144"/>
        <c:axId val="198904064"/>
      </c:scatterChart>
      <c:valAx>
        <c:axId val="198902144"/>
        <c:scaling>
          <c:orientation val="minMax"/>
          <c:max val="8800"/>
          <c:min val="0"/>
        </c:scaling>
        <c:delete val="0"/>
        <c:axPos val="b"/>
        <c:title>
          <c:tx>
            <c:rich>
              <a:bodyPr/>
              <a:lstStyle/>
              <a:p>
                <a:pPr>
                  <a:defRPr sz="900" b="0"/>
                </a:pPr>
                <a:r>
                  <a:rPr lang="en-US" sz="900" b="0"/>
                  <a:t>hod</a:t>
                </a:r>
                <a:r>
                  <a:rPr lang="cs-CZ" sz="900" b="0"/>
                  <a:t>iny</a:t>
                </a:r>
                <a:r>
                  <a:rPr lang="cs-CZ" sz="900" b="0" baseline="0"/>
                  <a:t> ročního časového fondu</a:t>
                </a:r>
                <a:endParaRPr lang="en-US" sz="900" b="0"/>
              </a:p>
            </c:rich>
          </c:tx>
          <c:layout>
            <c:manualLayout>
              <c:xMode val="edge"/>
              <c:yMode val="edge"/>
              <c:x val="0.33746068376068378"/>
              <c:y val="0.82508588761174972"/>
            </c:manualLayout>
          </c:layout>
          <c:overlay val="0"/>
        </c:title>
        <c:numFmt formatCode="#,##0" sourceLinked="0"/>
        <c:majorTickMark val="none"/>
        <c:minorTickMark val="none"/>
        <c:tickLblPos val="nextTo"/>
        <c:txPr>
          <a:bodyPr/>
          <a:lstStyle/>
          <a:p>
            <a:pPr>
              <a:defRPr sz="900"/>
            </a:pPr>
            <a:endParaRPr lang="cs-CZ"/>
          </a:p>
        </c:txPr>
        <c:crossAx val="198904064"/>
        <c:crosses val="autoZero"/>
        <c:crossBetween val="midCat"/>
        <c:majorUnit val="1000"/>
      </c:valAx>
      <c:valAx>
        <c:axId val="198904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902144"/>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'3.6'!$A$11</c:f>
              <c:strCache>
                <c:ptCount val="1"/>
              </c:strCache>
            </c:strRef>
          </c:tx>
          <c:invertIfNegative val="0"/>
          <c:cat>
            <c:numRef>
              <c:f>'3.6'!$B$10</c:f>
              <c:numCache>
                <c:formatCode>General</c:formatCode>
                <c:ptCount val="1"/>
              </c:numCache>
            </c:numRef>
          </c:cat>
          <c:val>
            <c:numRef>
              <c:f>'3.6'!$B$11</c:f>
              <c:numCache>
                <c:formatCode>General</c:formatCode>
                <c:ptCount val="1"/>
              </c:numCache>
            </c:numRef>
          </c:val>
        </c:ser>
        <c:ser>
          <c:idx val="1"/>
          <c:order val="1"/>
          <c:tx>
            <c:strRef>
              <c:f>'3.6'!$A$12</c:f>
              <c:strCache>
                <c:ptCount val="1"/>
              </c:strCache>
            </c:strRef>
          </c:tx>
          <c:invertIfNegative val="0"/>
          <c:cat>
            <c:numRef>
              <c:f>'3.6'!$B$10</c:f>
              <c:numCache>
                <c:formatCode>General</c:formatCode>
                <c:ptCount val="1"/>
              </c:numCache>
            </c:numRef>
          </c:cat>
          <c:val>
            <c:numRef>
              <c:f>'3.6'!$B$12</c:f>
              <c:numCache>
                <c:formatCode>General</c:formatCode>
                <c:ptCount val="1"/>
              </c:numCache>
            </c:numRef>
          </c:val>
        </c:ser>
        <c:ser>
          <c:idx val="2"/>
          <c:order val="2"/>
          <c:tx>
            <c:strRef>
              <c:f>'3.6'!$A$13</c:f>
              <c:strCache>
                <c:ptCount val="1"/>
              </c:strCache>
            </c:strRef>
          </c:tx>
          <c:invertIfNegative val="0"/>
          <c:cat>
            <c:numRef>
              <c:f>'3.6'!$B$10</c:f>
              <c:numCache>
                <c:formatCode>General</c:formatCode>
                <c:ptCount val="1"/>
              </c:numCache>
            </c:numRef>
          </c:cat>
          <c:val>
            <c:numRef>
              <c:f>'3.6'!$B$13</c:f>
              <c:numCache>
                <c:formatCode>General</c:formatCode>
                <c:ptCount val="1"/>
              </c:numCache>
            </c:numRef>
          </c:val>
        </c:ser>
        <c:ser>
          <c:idx val="3"/>
          <c:order val="3"/>
          <c:tx>
            <c:strRef>
              <c:f>'3.6'!$A$14</c:f>
              <c:strCache>
                <c:ptCount val="1"/>
              </c:strCache>
            </c:strRef>
          </c:tx>
          <c:invertIfNegative val="0"/>
          <c:cat>
            <c:numRef>
              <c:f>'3.6'!$B$10</c:f>
              <c:numCache>
                <c:formatCode>General</c:formatCode>
                <c:ptCount val="1"/>
              </c:numCache>
            </c:numRef>
          </c:cat>
          <c:val>
            <c:numRef>
              <c:f>'3.6'!$B$14</c:f>
              <c:numCache>
                <c:formatCode>General</c:formatCode>
                <c:ptCount val="1"/>
              </c:numCache>
            </c:numRef>
          </c:val>
        </c:ser>
        <c:dLbls>
          <c:showLegendKey val="0"/>
          <c:showVal val="0"/>
          <c:showCatName val="0"/>
          <c:showSerName val="0"/>
          <c:showPercent val="0"/>
          <c:showBubbleSize val="0"/>
        </c:dLbls>
        <c:gapWidth val="150"/>
        <c:axId val="89013248"/>
        <c:axId val="89023232"/>
      </c:barChart>
      <c:catAx>
        <c:axId val="89013248"/>
        <c:scaling>
          <c:orientation val="minMax"/>
        </c:scaling>
        <c:delete val="1"/>
        <c:axPos val="b"/>
        <c:numFmt formatCode="General" sourceLinked="1"/>
        <c:majorTickMark val="out"/>
        <c:minorTickMark val="none"/>
        <c:tickLblPos val="nextTo"/>
        <c:crossAx val="89023232"/>
        <c:crosses val="autoZero"/>
        <c:auto val="1"/>
        <c:lblAlgn val="ctr"/>
        <c:lblOffset val="100"/>
        <c:noMultiLvlLbl val="0"/>
      </c:catAx>
      <c:valAx>
        <c:axId val="89023232"/>
        <c:scaling>
          <c:orientation val="minMax"/>
        </c:scaling>
        <c:delete val="1"/>
        <c:axPos val="l"/>
        <c:numFmt formatCode="General" sourceLinked="1"/>
        <c:majorTickMark val="out"/>
        <c:minorTickMark val="none"/>
        <c:tickLblPos val="nextTo"/>
        <c:crossAx val="89013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fyzikálních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'18'!$A$5</c:f>
              <c:strCache>
                <c:ptCount val="1"/>
                <c:pt idx="0">
                  <c:v>Dodávka elektřiny od výrobců</c:v>
                </c:pt>
              </c:strCache>
            </c:strRef>
          </c:tx>
          <c:invertIfNegative val="0"/>
          <c:val>
            <c:numRef>
              <c:f>'18'!$B$5:$M$5</c:f>
              <c:numCache>
                <c:formatCode>#,##0.0</c:formatCode>
                <c:ptCount val="12"/>
                <c:pt idx="0">
                  <c:v>5158.8220000000001</c:v>
                </c:pt>
                <c:pt idx="1">
                  <c:v>4380.652</c:v>
                </c:pt>
                <c:pt idx="2">
                  <c:v>4649.2039999999997</c:v>
                </c:pt>
                <c:pt idx="3">
                  <c:v>4875.8779999999997</c:v>
                </c:pt>
                <c:pt idx="4">
                  <c:v>3886.444</c:v>
                </c:pt>
                <c:pt idx="5">
                  <c:v>3323.107</c:v>
                </c:pt>
                <c:pt idx="6">
                  <c:v>3149.8319999999999</c:v>
                </c:pt>
                <c:pt idx="7">
                  <c:v>4219.4399999999996</c:v>
                </c:pt>
                <c:pt idx="8">
                  <c:v>4819.8329999999996</c:v>
                </c:pt>
                <c:pt idx="9">
                  <c:v>4914.58</c:v>
                </c:pt>
                <c:pt idx="10">
                  <c:v>5078.8040000000001</c:v>
                </c:pt>
                <c:pt idx="11">
                  <c:v>4420.7690000000002</c:v>
                </c:pt>
              </c:numCache>
            </c:numRef>
          </c:val>
        </c:ser>
        <c:ser>
          <c:idx val="1"/>
          <c:order val="1"/>
          <c:tx>
            <c:strRef>
              <c:f>'18'!$A$6</c:f>
              <c:strCache>
                <c:ptCount val="1"/>
                <c:pt idx="0">
                  <c:v>Dodávka elektřiny ze sítí RDS</c:v>
                </c:pt>
              </c:strCache>
            </c:strRef>
          </c:tx>
          <c:invertIfNegative val="0"/>
          <c:val>
            <c:numRef>
              <c:f>'18'!$B$6:$M$6</c:f>
              <c:numCache>
                <c:formatCode>#,##0.0</c:formatCode>
                <c:ptCount val="12"/>
                <c:pt idx="0">
                  <c:v>184.63300000000001</c:v>
                </c:pt>
                <c:pt idx="1">
                  <c:v>144.54900000000001</c:v>
                </c:pt>
                <c:pt idx="2">
                  <c:v>120.083</c:v>
                </c:pt>
                <c:pt idx="3">
                  <c:v>123.765</c:v>
                </c:pt>
                <c:pt idx="4">
                  <c:v>120.72199999999999</c:v>
                </c:pt>
                <c:pt idx="5">
                  <c:v>73.188000000000002</c:v>
                </c:pt>
                <c:pt idx="6">
                  <c:v>64.575999999999993</c:v>
                </c:pt>
                <c:pt idx="7">
                  <c:v>21.77</c:v>
                </c:pt>
                <c:pt idx="8">
                  <c:v>39.226999999999997</c:v>
                </c:pt>
                <c:pt idx="9">
                  <c:v>69.86</c:v>
                </c:pt>
                <c:pt idx="10">
                  <c:v>73.597999999999999</c:v>
                </c:pt>
                <c:pt idx="11">
                  <c:v>97.141999999999996</c:v>
                </c:pt>
              </c:numCache>
            </c:numRef>
          </c:val>
        </c:ser>
        <c:ser>
          <c:idx val="2"/>
          <c:order val="2"/>
          <c:tx>
            <c:strRef>
              <c:f>'18'!$A$7</c:f>
              <c:strCache>
                <c:ptCount val="1"/>
                <c:pt idx="0">
                  <c:v>Import elektřiny (dodávka ze zahraničí)</c:v>
                </c:pt>
              </c:strCache>
            </c:strRef>
          </c:tx>
          <c:invertIfNegative val="0"/>
          <c:val>
            <c:numRef>
              <c:f>'18'!$B$7:$M$7</c:f>
              <c:numCache>
                <c:formatCode>#,##0.0</c:formatCode>
                <c:ptCount val="12"/>
                <c:pt idx="0">
                  <c:v>1751.2539999999999</c:v>
                </c:pt>
                <c:pt idx="1">
                  <c:v>1606.0139999999999</c:v>
                </c:pt>
                <c:pt idx="2">
                  <c:v>1101.829</c:v>
                </c:pt>
                <c:pt idx="3">
                  <c:v>1032.4839999999999</c:v>
                </c:pt>
                <c:pt idx="4">
                  <c:v>1196.9110000000001</c:v>
                </c:pt>
                <c:pt idx="5">
                  <c:v>1603.5740000000001</c:v>
                </c:pt>
                <c:pt idx="6">
                  <c:v>1391.873</c:v>
                </c:pt>
                <c:pt idx="7">
                  <c:v>786.18</c:v>
                </c:pt>
                <c:pt idx="8">
                  <c:v>587.94000000000005</c:v>
                </c:pt>
                <c:pt idx="9">
                  <c:v>1114.81</c:v>
                </c:pt>
                <c:pt idx="10">
                  <c:v>1094.8240000000001</c:v>
                </c:pt>
                <c:pt idx="11">
                  <c:v>1375.48</c:v>
                </c:pt>
              </c:numCache>
            </c:numRef>
          </c:val>
        </c:ser>
        <c:ser>
          <c:idx val="3"/>
          <c:order val="3"/>
          <c:tx>
            <c:strRef>
              <c:f>'18'!$A$9</c:f>
              <c:strCache>
                <c:ptCount val="1"/>
                <c:pt idx="0">
                  <c:v>Dodávka elektřiny do sítí RDS</c:v>
                </c:pt>
              </c:strCache>
            </c:strRef>
          </c:tx>
          <c:invertIfNegative val="0"/>
          <c:val>
            <c:numRef>
              <c:f>'18'!$B$9:$M$9</c:f>
              <c:numCache>
                <c:formatCode>#,##0.0</c:formatCode>
                <c:ptCount val="12"/>
                <c:pt idx="0">
                  <c:v>-3884.886</c:v>
                </c:pt>
                <c:pt idx="1">
                  <c:v>-3214.8090000000002</c:v>
                </c:pt>
                <c:pt idx="2">
                  <c:v>-3130.02</c:v>
                </c:pt>
                <c:pt idx="3">
                  <c:v>-2967.2359999999999</c:v>
                </c:pt>
                <c:pt idx="4">
                  <c:v>-2827.5859999999998</c:v>
                </c:pt>
                <c:pt idx="5">
                  <c:v>-2838.2109999999998</c:v>
                </c:pt>
                <c:pt idx="6">
                  <c:v>-2788.8359999999998</c:v>
                </c:pt>
                <c:pt idx="7">
                  <c:v>-3051.41</c:v>
                </c:pt>
                <c:pt idx="8">
                  <c:v>-3164.8519999999999</c:v>
                </c:pt>
                <c:pt idx="9">
                  <c:v>-3349.04</c:v>
                </c:pt>
                <c:pt idx="10">
                  <c:v>-3356.3890000000001</c:v>
                </c:pt>
                <c:pt idx="11">
                  <c:v>-3389.4229999999998</c:v>
                </c:pt>
              </c:numCache>
            </c:numRef>
          </c:val>
        </c:ser>
        <c:ser>
          <c:idx val="4"/>
          <c:order val="4"/>
          <c:tx>
            <c:strRef>
              <c:f>'18'!$A$10</c:f>
              <c:strCache>
                <c:ptCount val="1"/>
                <c:pt idx="0">
                  <c:v>Export elektřiny (dodávka do zahraničí)</c:v>
                </c:pt>
              </c:strCache>
            </c:strRef>
          </c:tx>
          <c:invertIfNegative val="0"/>
          <c:val>
            <c:numRef>
              <c:f>'18'!$B$10:$M$10</c:f>
              <c:numCache>
                <c:formatCode>#,##0.0</c:formatCode>
                <c:ptCount val="12"/>
                <c:pt idx="0">
                  <c:v>-2938.8440000000001</c:v>
                </c:pt>
                <c:pt idx="1">
                  <c:v>-2661.2919999999999</c:v>
                </c:pt>
                <c:pt idx="2">
                  <c:v>-2492.107</c:v>
                </c:pt>
                <c:pt idx="3">
                  <c:v>-2836.2330000000002</c:v>
                </c:pt>
                <c:pt idx="4">
                  <c:v>-2155.308</c:v>
                </c:pt>
                <c:pt idx="5">
                  <c:v>-1955.0129999999999</c:v>
                </c:pt>
                <c:pt idx="6">
                  <c:v>-1658.1479999999999</c:v>
                </c:pt>
                <c:pt idx="7">
                  <c:v>-1750.62</c:v>
                </c:pt>
                <c:pt idx="8">
                  <c:v>-2061.5010000000002</c:v>
                </c:pt>
                <c:pt idx="9">
                  <c:v>-2517.56</c:v>
                </c:pt>
                <c:pt idx="10">
                  <c:v>-2629.819</c:v>
                </c:pt>
                <c:pt idx="11">
                  <c:v>-2229.6680000000001</c:v>
                </c:pt>
              </c:numCache>
            </c:numRef>
          </c:val>
        </c:ser>
        <c:ser>
          <c:idx val="5"/>
          <c:order val="5"/>
          <c:tx>
            <c:strRef>
              <c:f>'18'!$A$11</c:f>
              <c:strCache>
                <c:ptCount val="1"/>
                <c:pt idx="0">
                  <c:v>Dodávka elektřiny zákazníkům připojeným do PS</c:v>
                </c:pt>
              </c:strCache>
            </c:strRef>
          </c:tx>
          <c:invertIfNegative val="0"/>
          <c:val>
            <c:numRef>
              <c:f>'18'!$B$11:$M$11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'18'!$A$12</c:f>
              <c:strCache>
                <c:ptCount val="1"/>
                <c:pt idx="0">
                  <c:v>Odběr elektřiny PVE v režimu čerpání </c:v>
                </c:pt>
              </c:strCache>
            </c:strRef>
          </c:tx>
          <c:invertIfNegative val="0"/>
          <c:val>
            <c:numRef>
              <c:f>'18'!$B$12:$M$12</c:f>
              <c:numCache>
                <c:formatCode>#,##0.0</c:formatCode>
                <c:ptCount val="12"/>
                <c:pt idx="0">
                  <c:v>-137.54599999999999</c:v>
                </c:pt>
                <c:pt idx="1">
                  <c:v>-131.06700000000001</c:v>
                </c:pt>
                <c:pt idx="2">
                  <c:v>-137.59899999999999</c:v>
                </c:pt>
                <c:pt idx="3">
                  <c:v>-118.714</c:v>
                </c:pt>
                <c:pt idx="4">
                  <c:v>-121.84</c:v>
                </c:pt>
                <c:pt idx="5">
                  <c:v>-105.116</c:v>
                </c:pt>
                <c:pt idx="6">
                  <c:v>-58.421999999999997</c:v>
                </c:pt>
                <c:pt idx="7">
                  <c:v>-118.47</c:v>
                </c:pt>
                <c:pt idx="8">
                  <c:v>-115.59</c:v>
                </c:pt>
                <c:pt idx="9">
                  <c:v>-99.55</c:v>
                </c:pt>
                <c:pt idx="10">
                  <c:v>-140.66399999999999</c:v>
                </c:pt>
                <c:pt idx="11">
                  <c:v>-176.06800000000001</c:v>
                </c:pt>
              </c:numCache>
            </c:numRef>
          </c:val>
        </c:ser>
        <c:ser>
          <c:idx val="7"/>
          <c:order val="7"/>
          <c:tx>
            <c:strRef>
              <c:f>'18'!$A$13</c:f>
              <c:strCache>
                <c:ptCount val="1"/>
                <c:pt idx="0">
                  <c:v>Ostatní dodávky</c:v>
                </c:pt>
              </c:strCache>
            </c:strRef>
          </c:tx>
          <c:invertIfNegative val="0"/>
          <c:val>
            <c:numRef>
              <c:f>'18'!$B$13:$M$13</c:f>
              <c:numCache>
                <c:formatCode>#,##0.0</c:formatCode>
                <c:ptCount val="12"/>
                <c:pt idx="0">
                  <c:v>-8.202</c:v>
                </c:pt>
                <c:pt idx="1">
                  <c:v>-10.391</c:v>
                </c:pt>
                <c:pt idx="2">
                  <c:v>-14.034000000000001</c:v>
                </c:pt>
                <c:pt idx="3">
                  <c:v>-4.5410000000000004</c:v>
                </c:pt>
                <c:pt idx="4">
                  <c:v>-13.593999999999999</c:v>
                </c:pt>
                <c:pt idx="5">
                  <c:v>-8.9730000000000008</c:v>
                </c:pt>
                <c:pt idx="6">
                  <c:v>-16.547999999999998</c:v>
                </c:pt>
                <c:pt idx="7">
                  <c:v>-9.41</c:v>
                </c:pt>
                <c:pt idx="8">
                  <c:v>-10.363</c:v>
                </c:pt>
                <c:pt idx="9">
                  <c:v>-12.66</c:v>
                </c:pt>
                <c:pt idx="10">
                  <c:v>-12.183</c:v>
                </c:pt>
                <c:pt idx="11">
                  <c:v>-11.242000000000001</c:v>
                </c:pt>
              </c:numCache>
            </c:numRef>
          </c:val>
        </c:ser>
        <c:ser>
          <c:idx val="8"/>
          <c:order val="8"/>
          <c:tx>
            <c:strRef>
              <c:f>'18'!$A$14</c:f>
              <c:strCache>
                <c:ptCount val="1"/>
                <c:pt idx="0">
                  <c:v>Celkové ztráty v sítích</c:v>
                </c:pt>
              </c:strCache>
            </c:strRef>
          </c:tx>
          <c:invertIfNegative val="0"/>
          <c:val>
            <c:numRef>
              <c:f>'18'!$B$14:$M$14</c:f>
              <c:numCache>
                <c:formatCode>#,##0.0</c:formatCode>
                <c:ptCount val="12"/>
                <c:pt idx="0">
                  <c:v>-125.233</c:v>
                </c:pt>
                <c:pt idx="1">
                  <c:v>-113.657</c:v>
                </c:pt>
                <c:pt idx="2">
                  <c:v>-97.355999999999995</c:v>
                </c:pt>
                <c:pt idx="3">
                  <c:v>-105.402</c:v>
                </c:pt>
                <c:pt idx="4">
                  <c:v>-85.748999999999995</c:v>
                </c:pt>
                <c:pt idx="5">
                  <c:v>-92.557000000000002</c:v>
                </c:pt>
                <c:pt idx="6">
                  <c:v>-84.328000000000003</c:v>
                </c:pt>
                <c:pt idx="7">
                  <c:v>-97.48</c:v>
                </c:pt>
                <c:pt idx="8">
                  <c:v>-94.694999999999993</c:v>
                </c:pt>
                <c:pt idx="9">
                  <c:v>-120.44</c:v>
                </c:pt>
                <c:pt idx="10">
                  <c:v>-108.172</c:v>
                </c:pt>
                <c:pt idx="11">
                  <c:v>-86.99</c:v>
                </c:pt>
              </c:numCache>
            </c:numRef>
          </c:val>
        </c:ser>
        <c:dLbls>
          <c:showLegendKey val="0"/>
          <c:showVal val="0"/>
          <c:showCatName val="0"/>
          <c:showSerName val="0"/>
          <c:showPercent val="0"/>
          <c:showBubbleSize val="0"/>
        </c:dLbls>
        <c:gapWidth val="100"/>
        <c:overlap val="100"/>
        <c:axId val="198968064"/>
        <c:axId val="198969600"/>
      </c:barChart>
      <c:catAx>
        <c:axId val="198968064"/>
        <c:scaling>
          <c:orientation val="minMax"/>
        </c:scaling>
        <c:delete val="0"/>
        <c:axPos val="b"/>
        <c:majorTickMark val="none"/>
        <c:minorTickMark val="none"/>
        <c:tickLblPos val="low"/>
        <c:txPr>
          <a:bodyPr/>
          <a:lstStyle/>
          <a:p>
            <a:pPr>
              <a:defRPr sz="900"/>
            </a:pPr>
            <a:endParaRPr lang="cs-CZ"/>
          </a:p>
        </c:txPr>
        <c:crossAx val="198969600"/>
        <c:crosses val="autoZero"/>
        <c:auto val="1"/>
        <c:lblAlgn val="ctr"/>
        <c:lblOffset val="100"/>
        <c:noMultiLvlLbl val="0"/>
      </c:catAx>
      <c:valAx>
        <c:axId val="198969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968064"/>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fyzikálních</a:t>
            </a:r>
            <a:r>
              <a:rPr lang="cs-CZ" sz="1000"/>
              <a:t>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'18'!$A$19</c:f>
              <c:strCache>
                <c:ptCount val="1"/>
                <c:pt idx="0">
                  <c:v>Dodávka elektřiny ze sítě PPS</c:v>
                </c:pt>
              </c:strCache>
            </c:strRef>
          </c:tx>
          <c:invertIfNegative val="0"/>
          <c:val>
            <c:numRef>
              <c:f>'18'!$B$19:$M$19</c:f>
              <c:numCache>
                <c:formatCode>#,##0.0</c:formatCode>
                <c:ptCount val="12"/>
                <c:pt idx="0">
                  <c:v>3884.8856720000003</c:v>
                </c:pt>
                <c:pt idx="1">
                  <c:v>3214.8089369999998</c:v>
                </c:pt>
                <c:pt idx="2">
                  <c:v>3130.0202209999998</c:v>
                </c:pt>
                <c:pt idx="3">
                  <c:v>2967.2359110000002</c:v>
                </c:pt>
                <c:pt idx="4">
                  <c:v>2827.5857669999996</c:v>
                </c:pt>
                <c:pt idx="5">
                  <c:v>2838.2106489999996</c:v>
                </c:pt>
                <c:pt idx="6">
                  <c:v>2788.8359</c:v>
                </c:pt>
                <c:pt idx="7">
                  <c:v>3051.4112120000004</c:v>
                </c:pt>
                <c:pt idx="8">
                  <c:v>3164.8520099999996</c:v>
                </c:pt>
                <c:pt idx="9">
                  <c:v>3349.0440070000004</c:v>
                </c:pt>
                <c:pt idx="10">
                  <c:v>3356.3890310000002</c:v>
                </c:pt>
                <c:pt idx="11">
                  <c:v>3389.4229579999997</c:v>
                </c:pt>
              </c:numCache>
            </c:numRef>
          </c:val>
        </c:ser>
        <c:ser>
          <c:idx val="1"/>
          <c:order val="1"/>
          <c:tx>
            <c:strRef>
              <c:f>'18'!$A$20</c:f>
              <c:strCache>
                <c:ptCount val="1"/>
                <c:pt idx="0">
                  <c:v>Dodávka elektřiny ze sousedních regionálních PDS</c:v>
                </c:pt>
              </c:strCache>
            </c:strRef>
          </c:tx>
          <c:invertIfNegative val="0"/>
          <c:val>
            <c:numRef>
              <c:f>'18'!$B$20:$M$20</c:f>
              <c:numCache>
                <c:formatCode>#,##0.0</c:formatCode>
                <c:ptCount val="12"/>
                <c:pt idx="0">
                  <c:v>753.44995800000004</c:v>
                </c:pt>
                <c:pt idx="1">
                  <c:v>617.65809330000002</c:v>
                </c:pt>
                <c:pt idx="2">
                  <c:v>629.96937500000001</c:v>
                </c:pt>
                <c:pt idx="3">
                  <c:v>585.70230400000003</c:v>
                </c:pt>
                <c:pt idx="4">
                  <c:v>536.12581699999998</c:v>
                </c:pt>
                <c:pt idx="5">
                  <c:v>598.39023499999996</c:v>
                </c:pt>
                <c:pt idx="6">
                  <c:v>558.51065100000005</c:v>
                </c:pt>
                <c:pt idx="7">
                  <c:v>533.02051700000015</c:v>
                </c:pt>
                <c:pt idx="8">
                  <c:v>550.0619210000001</c:v>
                </c:pt>
                <c:pt idx="9">
                  <c:v>597.29506000000003</c:v>
                </c:pt>
                <c:pt idx="10">
                  <c:v>650.10603000000003</c:v>
                </c:pt>
                <c:pt idx="11">
                  <c:v>688.65424900000005</c:v>
                </c:pt>
              </c:numCache>
            </c:numRef>
          </c:val>
        </c:ser>
        <c:ser>
          <c:idx val="2"/>
          <c:order val="2"/>
          <c:tx>
            <c:strRef>
              <c:f>'18'!$A$21</c:f>
              <c:strCache>
                <c:ptCount val="1"/>
                <c:pt idx="0">
                  <c:v>Dodávka elektřiny od výrobců</c:v>
                </c:pt>
              </c:strCache>
            </c:strRef>
          </c:tx>
          <c:invertIfNegative val="0"/>
          <c:val>
            <c:numRef>
              <c:f>'18'!$B$21:$M$21</c:f>
              <c:numCache>
                <c:formatCode>#,##0.0</c:formatCode>
                <c:ptCount val="12"/>
                <c:pt idx="0">
                  <c:v>1931.5164579999998</c:v>
                </c:pt>
                <c:pt idx="1">
                  <c:v>1715.1207149999998</c:v>
                </c:pt>
                <c:pt idx="2">
                  <c:v>1845.9425769999998</c:v>
                </c:pt>
                <c:pt idx="3">
                  <c:v>1618.9418939999998</c:v>
                </c:pt>
                <c:pt idx="4">
                  <c:v>1619.0548899999999</c:v>
                </c:pt>
                <c:pt idx="5">
                  <c:v>1443.5911310000001</c:v>
                </c:pt>
                <c:pt idx="6">
                  <c:v>1312.364157</c:v>
                </c:pt>
                <c:pt idx="7">
                  <c:v>1171.6592520000002</c:v>
                </c:pt>
                <c:pt idx="8">
                  <c:v>1190.803488</c:v>
                </c:pt>
                <c:pt idx="9">
                  <c:v>1416.8987509999999</c:v>
                </c:pt>
                <c:pt idx="10">
                  <c:v>1644.7241979999999</c:v>
                </c:pt>
                <c:pt idx="11">
                  <c:v>1678.411338000006</c:v>
                </c:pt>
              </c:numCache>
            </c:numRef>
          </c:val>
        </c:ser>
        <c:ser>
          <c:idx val="3"/>
          <c:order val="3"/>
          <c:tx>
            <c:strRef>
              <c:f>'18'!$A$22</c:f>
              <c:strCache>
                <c:ptCount val="1"/>
                <c:pt idx="0">
                  <c:v>Dodávka elektřiny z LDS</c:v>
                </c:pt>
              </c:strCache>
            </c:strRef>
          </c:tx>
          <c:invertIfNegative val="0"/>
          <c:val>
            <c:numRef>
              <c:f>'18'!$B$22:$M$22</c:f>
              <c:numCache>
                <c:formatCode>#,##0.0</c:formatCode>
                <c:ptCount val="12"/>
                <c:pt idx="0">
                  <c:v>348.47977599999996</c:v>
                </c:pt>
                <c:pt idx="1">
                  <c:v>288.029</c:v>
                </c:pt>
                <c:pt idx="2">
                  <c:v>299.19985699999995</c:v>
                </c:pt>
                <c:pt idx="3">
                  <c:v>292.08450199999999</c:v>
                </c:pt>
                <c:pt idx="4">
                  <c:v>297.33727300000004</c:v>
                </c:pt>
                <c:pt idx="5">
                  <c:v>215.31460499999997</c:v>
                </c:pt>
                <c:pt idx="6">
                  <c:v>198.28717</c:v>
                </c:pt>
                <c:pt idx="7">
                  <c:v>214.21906899999999</c:v>
                </c:pt>
                <c:pt idx="8">
                  <c:v>224.31641500000001</c:v>
                </c:pt>
                <c:pt idx="9">
                  <c:v>304.28725899999995</c:v>
                </c:pt>
                <c:pt idx="10">
                  <c:v>297.07500599999997</c:v>
                </c:pt>
                <c:pt idx="11">
                  <c:v>313.58109400000001</c:v>
                </c:pt>
              </c:numCache>
            </c:numRef>
          </c:val>
        </c:ser>
        <c:ser>
          <c:idx val="4"/>
          <c:order val="4"/>
          <c:tx>
            <c:strRef>
              <c:f>'18'!$A$23</c:f>
              <c:strCache>
                <c:ptCount val="1"/>
                <c:pt idx="0">
                  <c:v>Import elektřiny (dodávka ze zahraničí)</c:v>
                </c:pt>
              </c:strCache>
            </c:strRef>
          </c:tx>
          <c:invertIfNegative val="0"/>
          <c:val>
            <c:numRef>
              <c:f>'18'!$B$23:$M$23</c:f>
              <c:numCache>
                <c:formatCode>#,##0.0</c:formatCode>
                <c:ptCount val="12"/>
                <c:pt idx="0">
                  <c:v>63.385878000000005</c:v>
                </c:pt>
                <c:pt idx="1">
                  <c:v>48.527647999999999</c:v>
                </c:pt>
                <c:pt idx="2">
                  <c:v>19.083909999999999</c:v>
                </c:pt>
                <c:pt idx="3">
                  <c:v>6.7024E-2</c:v>
                </c:pt>
                <c:pt idx="4">
                  <c:v>0.20802799999999999</c:v>
                </c:pt>
                <c:pt idx="5">
                  <c:v>0.12117599999999999</c:v>
                </c:pt>
                <c:pt idx="6">
                  <c:v>11.563928000000001</c:v>
                </c:pt>
                <c:pt idx="7">
                  <c:v>8.0185999999999993E-2</c:v>
                </c:pt>
                <c:pt idx="8">
                  <c:v>7.9393000000000005E-2</c:v>
                </c:pt>
                <c:pt idx="9">
                  <c:v>0.11673900000000001</c:v>
                </c:pt>
                <c:pt idx="10">
                  <c:v>14.448092000000001</c:v>
                </c:pt>
                <c:pt idx="11">
                  <c:v>26.351694999999999</c:v>
                </c:pt>
              </c:numCache>
            </c:numRef>
          </c:val>
        </c:ser>
        <c:ser>
          <c:idx val="5"/>
          <c:order val="5"/>
          <c:tx>
            <c:strRef>
              <c:f>'18'!$A$25</c:f>
              <c:strCache>
                <c:ptCount val="1"/>
                <c:pt idx="0">
                  <c:v>Dodávka elektřiny do sítě PPS</c:v>
                </c:pt>
              </c:strCache>
            </c:strRef>
          </c:tx>
          <c:invertIfNegative val="0"/>
          <c:val>
            <c:numRef>
              <c:f>'18'!$B$25:$M$25</c:f>
              <c:numCache>
                <c:formatCode>#,##0.0</c:formatCode>
                <c:ptCount val="12"/>
                <c:pt idx="0">
                  <c:v>-184.63399400000003</c:v>
                </c:pt>
                <c:pt idx="1">
                  <c:v>-144.54860600000004</c:v>
                </c:pt>
                <c:pt idx="2">
                  <c:v>-120.082553</c:v>
                </c:pt>
                <c:pt idx="3">
                  <c:v>-123.764527</c:v>
                </c:pt>
                <c:pt idx="4">
                  <c:v>-120.72154699999999</c:v>
                </c:pt>
                <c:pt idx="5">
                  <c:v>-73.187888999999998</c:v>
                </c:pt>
                <c:pt idx="6">
                  <c:v>-64.575849000000005</c:v>
                </c:pt>
                <c:pt idx="7">
                  <c:v>-21.768841999999999</c:v>
                </c:pt>
                <c:pt idx="8">
                  <c:v>-39.226938000000011</c:v>
                </c:pt>
                <c:pt idx="9">
                  <c:v>-69.863200999999989</c:v>
                </c:pt>
                <c:pt idx="10">
                  <c:v>-73.598467999999997</c:v>
                </c:pt>
                <c:pt idx="11">
                  <c:v>-97.141929999999988</c:v>
                </c:pt>
              </c:numCache>
            </c:numRef>
          </c:val>
        </c:ser>
        <c:ser>
          <c:idx val="6"/>
          <c:order val="6"/>
          <c:tx>
            <c:strRef>
              <c:f>'18'!$A$26</c:f>
              <c:strCache>
                <c:ptCount val="1"/>
                <c:pt idx="0">
                  <c:v>Dodávka elektřiny sousedním regionálním PDS</c:v>
                </c:pt>
              </c:strCache>
            </c:strRef>
          </c:tx>
          <c:invertIfNegative val="0"/>
          <c:val>
            <c:numRef>
              <c:f>'18'!$B$26:$M$26</c:f>
              <c:numCache>
                <c:formatCode>#,##0.0</c:formatCode>
                <c:ptCount val="12"/>
                <c:pt idx="0">
                  <c:v>-753.44995800000004</c:v>
                </c:pt>
                <c:pt idx="1">
                  <c:v>-617.65809300000012</c:v>
                </c:pt>
                <c:pt idx="2">
                  <c:v>-629.96937500000001</c:v>
                </c:pt>
                <c:pt idx="3">
                  <c:v>-585.70230400000003</c:v>
                </c:pt>
                <c:pt idx="4">
                  <c:v>-536.12581699999987</c:v>
                </c:pt>
                <c:pt idx="5">
                  <c:v>-598.39014500000008</c:v>
                </c:pt>
                <c:pt idx="6">
                  <c:v>-558.51065099999994</c:v>
                </c:pt>
                <c:pt idx="7">
                  <c:v>-533.02051700000004</c:v>
                </c:pt>
                <c:pt idx="8">
                  <c:v>-550.06192099999998</c:v>
                </c:pt>
                <c:pt idx="9">
                  <c:v>-597.29506000000003</c:v>
                </c:pt>
                <c:pt idx="10">
                  <c:v>-650.10603000000003</c:v>
                </c:pt>
                <c:pt idx="11">
                  <c:v>-688.65424899999994</c:v>
                </c:pt>
              </c:numCache>
            </c:numRef>
          </c:val>
        </c:ser>
        <c:ser>
          <c:idx val="7"/>
          <c:order val="7"/>
          <c:tx>
            <c:strRef>
              <c:f>'18'!$A$27</c:f>
              <c:strCache>
                <c:ptCount val="1"/>
                <c:pt idx="0">
                  <c:v>Export elektřiny (dodávka do zahraničí)</c:v>
                </c:pt>
              </c:strCache>
            </c:strRef>
          </c:tx>
          <c:invertIfNegative val="0"/>
          <c:val>
            <c:numRef>
              <c:f>'18'!$B$27:$M$27</c:f>
              <c:numCache>
                <c:formatCode>#,##0.0</c:formatCode>
                <c:ptCount val="12"/>
                <c:pt idx="0">
                  <c:v>-0.16517799999999999</c:v>
                </c:pt>
                <c:pt idx="1">
                  <c:v>-0.117886</c:v>
                </c:pt>
                <c:pt idx="2">
                  <c:v>-0.840785</c:v>
                </c:pt>
                <c:pt idx="3">
                  <c:v>-47.575145000000006</c:v>
                </c:pt>
                <c:pt idx="4">
                  <c:v>-36.149031000000001</c:v>
                </c:pt>
                <c:pt idx="5">
                  <c:v>-28.601562000000001</c:v>
                </c:pt>
                <c:pt idx="6">
                  <c:v>-9.6162790000000005</c:v>
                </c:pt>
                <c:pt idx="7">
                  <c:v>-27.982351999999999</c:v>
                </c:pt>
                <c:pt idx="8">
                  <c:v>-34.313353999999997</c:v>
                </c:pt>
                <c:pt idx="9">
                  <c:v>-33.090116999999999</c:v>
                </c:pt>
                <c:pt idx="10">
                  <c:v>-2.845364</c:v>
                </c:pt>
                <c:pt idx="11">
                  <c:v>-1.5170069999999998</c:v>
                </c:pt>
              </c:numCache>
            </c:numRef>
          </c:val>
        </c:ser>
        <c:ser>
          <c:idx val="8"/>
          <c:order val="8"/>
          <c:tx>
            <c:strRef>
              <c:f>'18'!$A$28</c:f>
              <c:strCache>
                <c:ptCount val="1"/>
                <c:pt idx="0">
                  <c:v>Dodávka elektřiny do LDS</c:v>
                </c:pt>
              </c:strCache>
            </c:strRef>
          </c:tx>
          <c:invertIfNegative val="0"/>
          <c:val>
            <c:numRef>
              <c:f>'18'!$B$28:$M$28</c:f>
              <c:numCache>
                <c:formatCode>#,##0.0</c:formatCode>
                <c:ptCount val="12"/>
                <c:pt idx="0">
                  <c:v>-693.68781300000012</c:v>
                </c:pt>
                <c:pt idx="1">
                  <c:v>-622.86664900000005</c:v>
                </c:pt>
                <c:pt idx="2">
                  <c:v>-664.38585499999999</c:v>
                </c:pt>
                <c:pt idx="3">
                  <c:v>-626.57373200000006</c:v>
                </c:pt>
                <c:pt idx="4">
                  <c:v>-662.42351300000007</c:v>
                </c:pt>
                <c:pt idx="5">
                  <c:v>-657.01720499999999</c:v>
                </c:pt>
                <c:pt idx="6">
                  <c:v>-600.77211900000009</c:v>
                </c:pt>
                <c:pt idx="7">
                  <c:v>-597.34327599999995</c:v>
                </c:pt>
                <c:pt idx="8">
                  <c:v>-619.03624000000002</c:v>
                </c:pt>
                <c:pt idx="9">
                  <c:v>-637.66211900000008</c:v>
                </c:pt>
                <c:pt idx="10">
                  <c:v>-596.2342020000001</c:v>
                </c:pt>
                <c:pt idx="11">
                  <c:v>-549.74056899999994</c:v>
                </c:pt>
              </c:numCache>
            </c:numRef>
          </c:val>
        </c:ser>
        <c:ser>
          <c:idx val="9"/>
          <c:order val="9"/>
          <c:tx>
            <c:strRef>
              <c:f>'18'!$A$29</c:f>
              <c:strCache>
                <c:ptCount val="1"/>
                <c:pt idx="0">
                  <c:v>Dodávka elektřiny výrobcům (kromě PVE)</c:v>
                </c:pt>
              </c:strCache>
            </c:strRef>
          </c:tx>
          <c:invertIfNegative val="0"/>
          <c:val>
            <c:numRef>
              <c:f>'18'!$B$29:$M$29</c:f>
              <c:numCache>
                <c:formatCode>#,##0.0</c:formatCode>
                <c:ptCount val="12"/>
                <c:pt idx="0">
                  <c:v>-237.88919099999998</c:v>
                </c:pt>
                <c:pt idx="1">
                  <c:v>-212.49029799999997</c:v>
                </c:pt>
                <c:pt idx="2">
                  <c:v>-225.3694100000001</c:v>
                </c:pt>
                <c:pt idx="3">
                  <c:v>-209.93436000000003</c:v>
                </c:pt>
                <c:pt idx="4">
                  <c:v>-202.72868299999999</c:v>
                </c:pt>
                <c:pt idx="5">
                  <c:v>-224.772775</c:v>
                </c:pt>
                <c:pt idx="6">
                  <c:v>-223.12936700000003</c:v>
                </c:pt>
                <c:pt idx="7">
                  <c:v>-227.2328270000001</c:v>
                </c:pt>
                <c:pt idx="8">
                  <c:v>-222.81501900000001</c:v>
                </c:pt>
                <c:pt idx="9">
                  <c:v>-252.174149</c:v>
                </c:pt>
                <c:pt idx="10">
                  <c:v>-232.04740600000011</c:v>
                </c:pt>
                <c:pt idx="11">
                  <c:v>-205.75748199999538</c:v>
                </c:pt>
              </c:numCache>
            </c:numRef>
          </c:val>
        </c:ser>
        <c:ser>
          <c:idx val="10"/>
          <c:order val="10"/>
          <c:tx>
            <c:strRef>
              <c:f>'18'!$A$30</c:f>
              <c:strCache>
                <c:ptCount val="1"/>
                <c:pt idx="0">
                  <c:v>Odběr elektřiny PVE v režimu čerpání </c:v>
                </c:pt>
              </c:strCache>
            </c:strRef>
          </c:tx>
          <c:invertIfNegative val="0"/>
          <c:val>
            <c:numRef>
              <c:f>'18'!$B$30:$M$30</c:f>
              <c:numCache>
                <c:formatCode>#,##0.0</c:formatCode>
                <c:ptCount val="12"/>
                <c:pt idx="0">
                  <c:v>-6.1719460000000002</c:v>
                </c:pt>
                <c:pt idx="1">
                  <c:v>-5.0511200000000001</c:v>
                </c:pt>
                <c:pt idx="2">
                  <c:v>-6.3580009999999998</c:v>
                </c:pt>
                <c:pt idx="3">
                  <c:v>-5.1344950000000003</c:v>
                </c:pt>
                <c:pt idx="4">
                  <c:v>-5.1617659999999992</c:v>
                </c:pt>
                <c:pt idx="5">
                  <c:v>-4.6290680000000002</c:v>
                </c:pt>
                <c:pt idx="6">
                  <c:v>-5.6711559999999999</c:v>
                </c:pt>
                <c:pt idx="7">
                  <c:v>-3.0681129999999999</c:v>
                </c:pt>
                <c:pt idx="8">
                  <c:v>-6.9427729999999999</c:v>
                </c:pt>
                <c:pt idx="9">
                  <c:v>-7.2770979999999996</c:v>
                </c:pt>
                <c:pt idx="10">
                  <c:v>-7.0661400000000008</c:v>
                </c:pt>
                <c:pt idx="11">
                  <c:v>-7.2886980000000001</c:v>
                </c:pt>
              </c:numCache>
            </c:numRef>
          </c:val>
        </c:ser>
        <c:ser>
          <c:idx val="11"/>
          <c:order val="11"/>
          <c:tx>
            <c:strRef>
              <c:f>'18'!$A$31</c:f>
              <c:strCache>
                <c:ptCount val="1"/>
                <c:pt idx="0">
                  <c:v>Dodávka elektřiny zákazníkům VO na hladině vvn</c:v>
                </c:pt>
              </c:strCache>
            </c:strRef>
          </c:tx>
          <c:invertIfNegative val="0"/>
          <c:val>
            <c:numRef>
              <c:f>'18'!$B$31:$M$31</c:f>
              <c:numCache>
                <c:formatCode>#,##0.0</c:formatCode>
                <c:ptCount val="12"/>
                <c:pt idx="0">
                  <c:v>-109.433741</c:v>
                </c:pt>
                <c:pt idx="1">
                  <c:v>-85.462659000000016</c:v>
                </c:pt>
                <c:pt idx="2">
                  <c:v>-120.37663900000001</c:v>
                </c:pt>
                <c:pt idx="3">
                  <c:v>-109.068533</c:v>
                </c:pt>
                <c:pt idx="4">
                  <c:v>-119.7457430000001</c:v>
                </c:pt>
                <c:pt idx="5">
                  <c:v>-124.888969</c:v>
                </c:pt>
                <c:pt idx="6">
                  <c:v>-137.76102499999999</c:v>
                </c:pt>
                <c:pt idx="7">
                  <c:v>-139.57931600000012</c:v>
                </c:pt>
                <c:pt idx="8">
                  <c:v>-145.69598199999979</c:v>
                </c:pt>
                <c:pt idx="9">
                  <c:v>-146.16148099999992</c:v>
                </c:pt>
                <c:pt idx="10">
                  <c:v>-151.59316199999989</c:v>
                </c:pt>
                <c:pt idx="11">
                  <c:v>-141.61742600000022</c:v>
                </c:pt>
              </c:numCache>
            </c:numRef>
          </c:val>
        </c:ser>
        <c:ser>
          <c:idx val="12"/>
          <c:order val="12"/>
          <c:tx>
            <c:strRef>
              <c:f>'18'!$A$32</c:f>
              <c:strCache>
                <c:ptCount val="1"/>
                <c:pt idx="0">
                  <c:v>Dodávka elektřiny zákazníkům VO na hladině vn</c:v>
                </c:pt>
              </c:strCache>
            </c:strRef>
          </c:tx>
          <c:invertIfNegative val="0"/>
          <c:val>
            <c:numRef>
              <c:f>'18'!$B$32:$M$32</c:f>
              <c:numCache>
                <c:formatCode>#,##0.0</c:formatCode>
                <c:ptCount val="12"/>
                <c:pt idx="0">
                  <c:v>-1835.2340179999999</c:v>
                </c:pt>
                <c:pt idx="1">
                  <c:v>-1656.1503860000003</c:v>
                </c:pt>
                <c:pt idx="2">
                  <c:v>-1795.4709850000002</c:v>
                </c:pt>
                <c:pt idx="3">
                  <c:v>-1619.5086079999999</c:v>
                </c:pt>
                <c:pt idx="4">
                  <c:v>-1715.2751090000002</c:v>
                </c:pt>
                <c:pt idx="5">
                  <c:v>-1715.4294219999999</c:v>
                </c:pt>
                <c:pt idx="6">
                  <c:v>-1580.4220000000003</c:v>
                </c:pt>
                <c:pt idx="7">
                  <c:v>-1697.0977169999999</c:v>
                </c:pt>
                <c:pt idx="8">
                  <c:v>-1659.8928910000011</c:v>
                </c:pt>
                <c:pt idx="9">
                  <c:v>-1786.460952999998</c:v>
                </c:pt>
                <c:pt idx="10">
                  <c:v>-1788.6550490000011</c:v>
                </c:pt>
                <c:pt idx="11">
                  <c:v>-1595.5383580000009</c:v>
                </c:pt>
              </c:numCache>
            </c:numRef>
          </c:val>
        </c:ser>
        <c:ser>
          <c:idx val="13"/>
          <c:order val="13"/>
          <c:tx>
            <c:strRef>
              <c:f>'18'!$A$33</c:f>
              <c:strCache>
                <c:ptCount val="1"/>
                <c:pt idx="0">
                  <c:v>Dodávka elektřiny zákazníkům MOP</c:v>
                </c:pt>
              </c:strCache>
            </c:strRef>
          </c:tx>
          <c:invertIfNegative val="0"/>
          <c:val>
            <c:numRef>
              <c:f>'18'!$B$33:$M$33</c:f>
              <c:numCache>
                <c:formatCode>#,##0.0</c:formatCode>
                <c:ptCount val="12"/>
                <c:pt idx="0">
                  <c:v>-905.99013234885092</c:v>
                </c:pt>
                <c:pt idx="1">
                  <c:v>-741.32311645330412</c:v>
                </c:pt>
                <c:pt idx="2">
                  <c:v>-741.66583634001199</c:v>
                </c:pt>
                <c:pt idx="3">
                  <c:v>-636.311592376146</c:v>
                </c:pt>
                <c:pt idx="4">
                  <c:v>-587.46283364953706</c:v>
                </c:pt>
                <c:pt idx="5">
                  <c:v>-550.96029782132302</c:v>
                </c:pt>
                <c:pt idx="6">
                  <c:v>-530.39228914553905</c:v>
                </c:pt>
                <c:pt idx="7">
                  <c:v>-562.36963350712199</c:v>
                </c:pt>
                <c:pt idx="8">
                  <c:v>-578.00902197819812</c:v>
                </c:pt>
                <c:pt idx="9">
                  <c:v>-669.50286148543989</c:v>
                </c:pt>
                <c:pt idx="10">
                  <c:v>-735.43626524625211</c:v>
                </c:pt>
                <c:pt idx="11">
                  <c:v>-789.877454526218</c:v>
                </c:pt>
              </c:numCache>
            </c:numRef>
          </c:val>
        </c:ser>
        <c:ser>
          <c:idx val="14"/>
          <c:order val="14"/>
          <c:tx>
            <c:strRef>
              <c:f>'18'!$A$34</c:f>
              <c:strCache>
                <c:ptCount val="1"/>
                <c:pt idx="0">
                  <c:v>Dodávka elektřiny zákazníkům MOO</c:v>
                </c:pt>
              </c:strCache>
            </c:strRef>
          </c:tx>
          <c:invertIfNegative val="0"/>
          <c:val>
            <c:numRef>
              <c:f>'18'!$B$34:$M$34</c:f>
              <c:numCache>
                <c:formatCode>#,##0.0</c:formatCode>
                <c:ptCount val="12"/>
                <c:pt idx="0">
                  <c:v>-1894.1032756511499</c:v>
                </c:pt>
                <c:pt idx="1">
                  <c:v>-1498.7397545466961</c:v>
                </c:pt>
                <c:pt idx="2">
                  <c:v>-1333.7405616599881</c:v>
                </c:pt>
                <c:pt idx="3">
                  <c:v>-1242.4628246238542</c:v>
                </c:pt>
                <c:pt idx="4">
                  <c:v>-1053.141930350464</c:v>
                </c:pt>
                <c:pt idx="5">
                  <c:v>-896.22586117867502</c:v>
                </c:pt>
                <c:pt idx="6">
                  <c:v>-939.783085854462</c:v>
                </c:pt>
                <c:pt idx="7">
                  <c:v>-934.71816749287893</c:v>
                </c:pt>
                <c:pt idx="8">
                  <c:v>-1036.9838980218021</c:v>
                </c:pt>
                <c:pt idx="9">
                  <c:v>-1203.505265514563</c:v>
                </c:pt>
                <c:pt idx="10">
                  <c:v>-1425.1352317537451</c:v>
                </c:pt>
                <c:pt idx="11">
                  <c:v>-1693.437217473788</c:v>
                </c:pt>
              </c:numCache>
            </c:numRef>
          </c:val>
        </c:ser>
        <c:ser>
          <c:idx val="15"/>
          <c:order val="15"/>
          <c:tx>
            <c:strRef>
              <c:f>'18'!$A$35</c:f>
              <c:strCache>
                <c:ptCount val="1"/>
                <c:pt idx="0">
                  <c:v>Ostatní spotřeba elektřiny PDS</c:v>
                </c:pt>
              </c:strCache>
            </c:strRef>
          </c:tx>
          <c:invertIfNegative val="0"/>
          <c:val>
            <c:numRef>
              <c:f>'18'!$B$35:$M$35</c:f>
              <c:numCache>
                <c:formatCode>#,##0.0</c:formatCode>
                <c:ptCount val="12"/>
                <c:pt idx="0">
                  <c:v>-12.03077</c:v>
                </c:pt>
                <c:pt idx="1">
                  <c:v>-9.6785789999999992</c:v>
                </c:pt>
                <c:pt idx="2">
                  <c:v>-7.9654129999999999</c:v>
                </c:pt>
                <c:pt idx="3">
                  <c:v>-6.247891000000001</c:v>
                </c:pt>
                <c:pt idx="4">
                  <c:v>-4.5124300000000002</c:v>
                </c:pt>
                <c:pt idx="5">
                  <c:v>-3.328265</c:v>
                </c:pt>
                <c:pt idx="6">
                  <c:v>-3.262016</c:v>
                </c:pt>
                <c:pt idx="7">
                  <c:v>-3.2805590000000002</c:v>
                </c:pt>
                <c:pt idx="8">
                  <c:v>-3.8905180000000001</c:v>
                </c:pt>
                <c:pt idx="9">
                  <c:v>-5.4441649999999999</c:v>
                </c:pt>
                <c:pt idx="10">
                  <c:v>-8.0061319999999991</c:v>
                </c:pt>
                <c:pt idx="11">
                  <c:v>-10.011483</c:v>
                </c:pt>
              </c:numCache>
            </c:numRef>
          </c:val>
        </c:ser>
        <c:ser>
          <c:idx val="16"/>
          <c:order val="16"/>
          <c:tx>
            <c:strRef>
              <c:f>'18'!$A$36</c:f>
              <c:strCache>
                <c:ptCount val="1"/>
                <c:pt idx="0">
                  <c:v>Celkové ztráty v sítích</c:v>
                </c:pt>
              </c:strCache>
            </c:strRef>
          </c:tx>
          <c:invertIfNegative val="0"/>
          <c:val>
            <c:numRef>
              <c:f>'18'!$B$36:$M$36</c:f>
              <c:numCache>
                <c:formatCode>#,##0.0</c:formatCode>
                <c:ptCount val="12"/>
                <c:pt idx="0">
                  <c:v>-348.92772499999995</c:v>
                </c:pt>
                <c:pt idx="1">
                  <c:v>-290.05724600000002</c:v>
                </c:pt>
                <c:pt idx="2">
                  <c:v>-277.99052599999999</c:v>
                </c:pt>
                <c:pt idx="3">
                  <c:v>-251.747623</c:v>
                </c:pt>
                <c:pt idx="4">
                  <c:v>-236.863372</c:v>
                </c:pt>
                <c:pt idx="5">
                  <c:v>-218.19633699999997</c:v>
                </c:pt>
                <c:pt idx="6">
                  <c:v>-215.66596900000002</c:v>
                </c:pt>
                <c:pt idx="7">
                  <c:v>-222.92891599999999</c:v>
                </c:pt>
                <c:pt idx="8">
                  <c:v>-233.24467100000001</c:v>
                </c:pt>
                <c:pt idx="9">
                  <c:v>-259.20534599999996</c:v>
                </c:pt>
                <c:pt idx="10">
                  <c:v>-292.01890700000001</c:v>
                </c:pt>
                <c:pt idx="11">
                  <c:v>-315.83945999999997</c:v>
                </c:pt>
              </c:numCache>
            </c:numRef>
          </c:val>
        </c:ser>
        <c:dLbls>
          <c:showLegendKey val="0"/>
          <c:showVal val="0"/>
          <c:showCatName val="0"/>
          <c:showSerName val="0"/>
          <c:showPercent val="0"/>
          <c:showBubbleSize val="0"/>
        </c:dLbls>
        <c:gapWidth val="100"/>
        <c:overlap val="100"/>
        <c:axId val="199040384"/>
        <c:axId val="199046272"/>
      </c:barChart>
      <c:catAx>
        <c:axId val="199040384"/>
        <c:scaling>
          <c:orientation val="minMax"/>
        </c:scaling>
        <c:delete val="0"/>
        <c:axPos val="b"/>
        <c:majorTickMark val="none"/>
        <c:minorTickMark val="none"/>
        <c:tickLblPos val="low"/>
        <c:txPr>
          <a:bodyPr/>
          <a:lstStyle/>
          <a:p>
            <a:pPr>
              <a:defRPr sz="900"/>
            </a:pPr>
            <a:endParaRPr lang="cs-CZ"/>
          </a:p>
        </c:txPr>
        <c:crossAx val="199046272"/>
        <c:crosses val="autoZero"/>
        <c:auto val="1"/>
        <c:lblAlgn val="ctr"/>
        <c:lblOffset val="100"/>
        <c:noMultiLvlLbl val="0"/>
      </c:catAx>
      <c:valAx>
        <c:axId val="1990462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040384"/>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a:t>
            </a:r>
            <a:r>
              <a:rPr lang="cs-CZ" sz="1000"/>
              <a:t> netto</a:t>
            </a:r>
            <a:r>
              <a:rPr lang="en-US" sz="1000"/>
              <a:t> v krajích ČR (GWh)</a:t>
            </a:r>
          </a:p>
        </c:rich>
      </c:tx>
      <c:layout>
        <c:manualLayout>
          <c:xMode val="edge"/>
          <c:yMode val="edge"/>
          <c:x val="0.2125463494781985"/>
          <c:y val="4.4742713543408008E-3"/>
        </c:manualLayout>
      </c:layout>
      <c:overlay val="0"/>
    </c:title>
    <c:autoTitleDeleted val="0"/>
    <c:plotArea>
      <c:layout>
        <c:manualLayout>
          <c:layoutTarget val="inner"/>
          <c:xMode val="edge"/>
          <c:yMode val="edge"/>
          <c:x val="7.1540584054212153E-2"/>
          <c:y val="0.11864957330600386"/>
          <c:w val="0.92056986959470299"/>
          <c:h val="0.5264787026445058"/>
        </c:manualLayout>
      </c:layout>
      <c:barChart>
        <c:barDir val="col"/>
        <c:grouping val="stacked"/>
        <c:varyColors val="0"/>
        <c:ser>
          <c:idx val="0"/>
          <c:order val="0"/>
          <c:tx>
            <c:strRef>
              <c:f>'4.1,4.2'!$B$23</c:f>
              <c:strCache>
                <c:ptCount val="1"/>
                <c:pt idx="0">
                  <c:v>VO z vvn</c:v>
                </c:pt>
              </c:strCache>
            </c:strRef>
          </c:tx>
          <c:invertIfNegative val="0"/>
          <c:cat>
            <c:strRef>
              <c:f>'4.1,4.2'!$A$25:$A$38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'4.1,4.2'!$B$25:$B$38</c:f>
              <c:numCache>
                <c:formatCode>#,##0.0</c:formatCode>
                <c:ptCount val="14"/>
                <c:pt idx="0">
                  <c:v>188164.04902599935</c:v>
                </c:pt>
                <c:pt idx="1">
                  <c:v>522944.17475262843</c:v>
                </c:pt>
                <c:pt idx="2">
                  <c:v>103417.186</c:v>
                </c:pt>
                <c:pt idx="3">
                  <c:v>501210.28599999996</c:v>
                </c:pt>
                <c:pt idx="4">
                  <c:v>67011.241999999998</c:v>
                </c:pt>
                <c:pt idx="5">
                  <c:v>1469470.3660000002</c:v>
                </c:pt>
                <c:pt idx="6">
                  <c:v>360769.07655978872</c:v>
                </c:pt>
                <c:pt idx="7">
                  <c:v>266532.61599999998</c:v>
                </c:pt>
                <c:pt idx="8">
                  <c:v>215067.98499999999</c:v>
                </c:pt>
                <c:pt idx="9">
                  <c:v>103934.95599999999</c:v>
                </c:pt>
                <c:pt idx="10">
                  <c:v>951774.13199999987</c:v>
                </c:pt>
                <c:pt idx="11">
                  <c:v>2465448.8539999998</c:v>
                </c:pt>
                <c:pt idx="12">
                  <c:v>106241.73525926552</c:v>
                </c:pt>
                <c:pt idx="13">
                  <c:v>499786.48140231799</c:v>
                </c:pt>
              </c:numCache>
            </c:numRef>
          </c:val>
        </c:ser>
        <c:ser>
          <c:idx val="1"/>
          <c:order val="1"/>
          <c:tx>
            <c:strRef>
              <c:f>'4.1,4.2'!$C$23</c:f>
              <c:strCache>
                <c:ptCount val="1"/>
                <c:pt idx="0">
                  <c:v>VO z vn</c:v>
                </c:pt>
              </c:strCache>
            </c:strRef>
          </c:tx>
          <c:invertIfNegative val="0"/>
          <c:cat>
            <c:strRef>
              <c:f>'4.1,4.2'!$A$25:$A$38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'4.1,4.2'!$C$25:$C$38</c:f>
              <c:numCache>
                <c:formatCode>#,##0.0</c:formatCode>
                <c:ptCount val="14"/>
                <c:pt idx="0">
                  <c:v>979800.23508730717</c:v>
                </c:pt>
                <c:pt idx="1">
                  <c:v>2770040.5664457562</c:v>
                </c:pt>
                <c:pt idx="2">
                  <c:v>529467.87199999997</c:v>
                </c:pt>
                <c:pt idx="3">
                  <c:v>1422137.514</c:v>
                </c:pt>
                <c:pt idx="4">
                  <c:v>1340622.5529999998</c:v>
                </c:pt>
                <c:pt idx="5">
                  <c:v>2644028.8090000004</c:v>
                </c:pt>
                <c:pt idx="6">
                  <c:v>1590543.339380037</c:v>
                </c:pt>
                <c:pt idx="7">
                  <c:v>1041698.404</c:v>
                </c:pt>
                <c:pt idx="8">
                  <c:v>1549794.544</c:v>
                </c:pt>
                <c:pt idx="9">
                  <c:v>3266157.7100000004</c:v>
                </c:pt>
                <c:pt idx="10">
                  <c:v>2853905.4670000002</c:v>
                </c:pt>
                <c:pt idx="11">
                  <c:v>1607457.9</c:v>
                </c:pt>
                <c:pt idx="12">
                  <c:v>1522179.6575180911</c:v>
                </c:pt>
                <c:pt idx="13">
                  <c:v>1053925.8145688081</c:v>
                </c:pt>
              </c:numCache>
            </c:numRef>
          </c:val>
        </c:ser>
        <c:ser>
          <c:idx val="2"/>
          <c:order val="2"/>
          <c:tx>
            <c:strRef>
              <c:f>'4.1,4.2'!$D$23</c:f>
              <c:strCache>
                <c:ptCount val="1"/>
                <c:pt idx="0">
                  <c:v>MOP</c:v>
                </c:pt>
              </c:strCache>
            </c:strRef>
          </c:tx>
          <c:invertIfNegative val="0"/>
          <c:cat>
            <c:strRef>
              <c:f>'4.1,4.2'!$A$25:$A$38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'4.1,4.2'!$D$25:$D$38</c:f>
              <c:numCache>
                <c:formatCode>#,##0.0</c:formatCode>
                <c:ptCount val="14"/>
                <c:pt idx="0">
                  <c:v>735505.66806172894</c:v>
                </c:pt>
                <c:pt idx="1">
                  <c:v>719569.34121537092</c:v>
                </c:pt>
                <c:pt idx="2">
                  <c:v>257506.674</c:v>
                </c:pt>
                <c:pt idx="3">
                  <c:v>506585.21300000005</c:v>
                </c:pt>
                <c:pt idx="4">
                  <c:v>371324.66100000002</c:v>
                </c:pt>
                <c:pt idx="5">
                  <c:v>712150.55400000024</c:v>
                </c:pt>
                <c:pt idx="6">
                  <c:v>385213.79450500041</c:v>
                </c:pt>
                <c:pt idx="7">
                  <c:v>418017.77700000006</c:v>
                </c:pt>
                <c:pt idx="8">
                  <c:v>481051.27999999997</c:v>
                </c:pt>
                <c:pt idx="9">
                  <c:v>1103400</c:v>
                </c:pt>
                <c:pt idx="10">
                  <c:v>1006237.8180000001</c:v>
                </c:pt>
                <c:pt idx="11">
                  <c:v>585719.59399999992</c:v>
                </c:pt>
                <c:pt idx="12">
                  <c:v>380530.01472824509</c:v>
                </c:pt>
                <c:pt idx="13">
                  <c:v>446233.45986759651</c:v>
                </c:pt>
              </c:numCache>
            </c:numRef>
          </c:val>
        </c:ser>
        <c:ser>
          <c:idx val="3"/>
          <c:order val="3"/>
          <c:tx>
            <c:strRef>
              <c:f>'4.1,4.2'!$E$23</c:f>
              <c:strCache>
                <c:ptCount val="1"/>
                <c:pt idx="0">
                  <c:v>MOO</c:v>
                </c:pt>
              </c:strCache>
            </c:strRef>
          </c:tx>
          <c:invertIfNegative val="0"/>
          <c:cat>
            <c:strRef>
              <c:f>'4.1,4.2'!$A$25:$A$38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'4.1,4.2'!$E$25:$E$38</c:f>
              <c:numCache>
                <c:formatCode>#,##0.0</c:formatCode>
                <c:ptCount val="14"/>
                <c:pt idx="0">
                  <c:v>1249657.5588718213</c:v>
                </c:pt>
                <c:pt idx="1">
                  <c:v>1311211.6686311127</c:v>
                </c:pt>
                <c:pt idx="2">
                  <c:v>364647.70299999992</c:v>
                </c:pt>
                <c:pt idx="3">
                  <c:v>946015.57000000007</c:v>
                </c:pt>
                <c:pt idx="4">
                  <c:v>732283.40799999994</c:v>
                </c:pt>
                <c:pt idx="5">
                  <c:v>1342856.9130000002</c:v>
                </c:pt>
                <c:pt idx="6">
                  <c:v>808272.89523707924</c:v>
                </c:pt>
                <c:pt idx="7">
                  <c:v>718090.30399999989</c:v>
                </c:pt>
                <c:pt idx="8">
                  <c:v>855403.6590000001</c:v>
                </c:pt>
                <c:pt idx="9">
                  <c:v>1518946.1780000001</c:v>
                </c:pt>
                <c:pt idx="10">
                  <c:v>2673562.6480000005</c:v>
                </c:pt>
                <c:pt idx="11">
                  <c:v>1032314.8099999999</c:v>
                </c:pt>
                <c:pt idx="12">
                  <c:v>740405.26293583913</c:v>
                </c:pt>
                <c:pt idx="13">
                  <c:v>917601.49494621216</c:v>
                </c:pt>
              </c:numCache>
            </c:numRef>
          </c:val>
        </c:ser>
        <c:dLbls>
          <c:showLegendKey val="0"/>
          <c:showVal val="0"/>
          <c:showCatName val="0"/>
          <c:showSerName val="0"/>
          <c:showPercent val="0"/>
          <c:showBubbleSize val="0"/>
        </c:dLbls>
        <c:gapWidth val="150"/>
        <c:overlap val="100"/>
        <c:axId val="89177472"/>
        <c:axId val="89179264"/>
      </c:barChart>
      <c:catAx>
        <c:axId val="89177472"/>
        <c:scaling>
          <c:orientation val="minMax"/>
        </c:scaling>
        <c:delete val="0"/>
        <c:axPos val="b"/>
        <c:majorTickMark val="none"/>
        <c:minorTickMark val="none"/>
        <c:tickLblPos val="nextTo"/>
        <c:txPr>
          <a:bodyPr/>
          <a:lstStyle/>
          <a:p>
            <a:pPr>
              <a:defRPr sz="900"/>
            </a:pPr>
            <a:endParaRPr lang="cs-CZ"/>
          </a:p>
        </c:txPr>
        <c:crossAx val="89179264"/>
        <c:crosses val="autoZero"/>
        <c:auto val="1"/>
        <c:lblAlgn val="ctr"/>
        <c:lblOffset val="100"/>
        <c:noMultiLvlLbl val="0"/>
      </c:catAx>
      <c:valAx>
        <c:axId val="891792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9177472"/>
        <c:crosses val="autoZero"/>
        <c:crossBetween val="between"/>
        <c:dispUnits>
          <c:builtInUnit val="thousands"/>
        </c:dispUnits>
      </c:valAx>
    </c:plotArea>
    <c:legend>
      <c:legendPos val="b"/>
      <c:layout>
        <c:manualLayout>
          <c:xMode val="edge"/>
          <c:yMode val="edge"/>
          <c:x val="4.0229188858024048E-3"/>
          <c:y val="0.91107332837523003"/>
          <c:w val="0.9884171905567507"/>
          <c:h val="7.550385756174758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overlay val="0"/>
    </c:title>
    <c:autoTitleDeleted val="0"/>
    <c:plotArea>
      <c:layout>
        <c:manualLayout>
          <c:layoutTarget val="inner"/>
          <c:xMode val="edge"/>
          <c:yMode val="edge"/>
          <c:x val="8.6927700577390216E-2"/>
          <c:y val="0.24209982582827749"/>
          <c:w val="0.51995159049486872"/>
          <c:h val="0.61107711787524643"/>
        </c:manualLayout>
      </c:layout>
      <c:doughnutChart>
        <c:varyColors val="1"/>
        <c:ser>
          <c:idx val="0"/>
          <c:order val="0"/>
          <c:dLbls>
            <c:dLbl>
              <c:idx val="2"/>
              <c:layout>
                <c:manualLayout>
                  <c:x val="8.2379882491548193E-2"/>
                  <c:y val="6.6091961500131399E-2"/>
                </c:manualLayout>
              </c:layout>
              <c:showLegendKey val="0"/>
              <c:showVal val="0"/>
              <c:showCatName val="0"/>
              <c:showSerName val="0"/>
              <c:showPercent val="1"/>
              <c:showBubbleSize val="0"/>
            </c:dLbl>
            <c:dLbl>
              <c:idx val="3"/>
              <c:layout>
                <c:manualLayout>
                  <c:x val="6.1022135178924589E-2"/>
                  <c:y val="9.5466166611300918E-2"/>
                </c:manualLayout>
              </c:layout>
              <c:numFmt formatCode="0.0%" sourceLinked="0"/>
              <c:spPr/>
              <c:txPr>
                <a:bodyPr/>
                <a:lstStyle/>
                <a:p>
                  <a:pPr>
                    <a:defRPr/>
                  </a:pPr>
                  <a:endParaRPr lang="cs-CZ"/>
                </a:p>
              </c:txPr>
              <c:showLegendKey val="0"/>
              <c:showVal val="0"/>
              <c:showCatName val="0"/>
              <c:showSerName val="0"/>
              <c:showPercent val="1"/>
              <c:showBubbleSize val="0"/>
            </c:dLbl>
            <c:dLbl>
              <c:idx val="4"/>
              <c:layout>
                <c:manualLayout>
                  <c:x val="1.5255533794731147E-2"/>
                  <c:y val="0.11749682044467805"/>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'4.3'!$B$3:$I$3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'4.3'!$B$4:$I$4</c:f>
              <c:numCache>
                <c:formatCode>#,##0.0</c:formatCode>
                <c:ptCount val="8"/>
                <c:pt idx="0">
                  <c:v>18604058.183070321</c:v>
                </c:pt>
                <c:pt idx="1">
                  <c:v>4442729.143262662</c:v>
                </c:pt>
                <c:pt idx="2">
                  <c:v>674091.98532729293</c:v>
                </c:pt>
                <c:pt idx="3">
                  <c:v>504914.47240247548</c:v>
                </c:pt>
                <c:pt idx="4">
                  <c:v>928702.28556282225</c:v>
                </c:pt>
                <c:pt idx="5">
                  <c:v>15212835.739622062</c:v>
                </c:pt>
                <c:pt idx="6">
                  <c:v>12494854.147507964</c:v>
                </c:pt>
                <c:pt idx="7">
                  <c:v>6150586.0962444004</c:v>
                </c:pt>
              </c:numCache>
            </c:numRef>
          </c:val>
        </c:ser>
        <c:dLbls>
          <c:showLegendKey val="0"/>
          <c:showVal val="1"/>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256277592095376"/>
          <c:h val="0.699476728604028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 krajích ČR podle sektorů národního hospodářství (GWh)</a:t>
            </a:r>
          </a:p>
        </c:rich>
      </c:tx>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'4.3'!$B$3</c:f>
              <c:strCache>
                <c:ptCount val="1"/>
                <c:pt idx="0">
                  <c:v>Průmysl</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'4.3'!$B$5:$B$18</c:f>
              <c:numCache>
                <c:formatCode>#,##0.0</c:formatCode>
                <c:ptCount val="14"/>
                <c:pt idx="0">
                  <c:v>628687.24994333775</c:v>
                </c:pt>
                <c:pt idx="1">
                  <c:v>459082.99848958349</c:v>
                </c:pt>
                <c:pt idx="2">
                  <c:v>447680.92400000012</c:v>
                </c:pt>
                <c:pt idx="3">
                  <c:v>1252324.693</c:v>
                </c:pt>
                <c:pt idx="4">
                  <c:v>1095799.5640000002</c:v>
                </c:pt>
                <c:pt idx="5">
                  <c:v>3730101.736</c:v>
                </c:pt>
                <c:pt idx="6">
                  <c:v>1299546.1858728183</c:v>
                </c:pt>
                <c:pt idx="7">
                  <c:v>1037384.6429999999</c:v>
                </c:pt>
                <c:pt idx="8">
                  <c:v>1160572.933</c:v>
                </c:pt>
                <c:pt idx="9">
                  <c:v>353166.1889999999</c:v>
                </c:pt>
                <c:pt idx="10">
                  <c:v>2938433.8109999998</c:v>
                </c:pt>
                <c:pt idx="11">
                  <c:v>2815920.3139999998</c:v>
                </c:pt>
                <c:pt idx="12">
                  <c:v>671874.53453080379</c:v>
                </c:pt>
                <c:pt idx="13">
                  <c:v>713482.40723378002</c:v>
                </c:pt>
              </c:numCache>
            </c:numRef>
          </c:val>
        </c:ser>
        <c:ser>
          <c:idx val="1"/>
          <c:order val="1"/>
          <c:tx>
            <c:strRef>
              <c:f>'4.3'!$C$3</c:f>
              <c:strCache>
                <c:ptCount val="1"/>
                <c:pt idx="0">
                  <c:v>Energetika</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'4.3'!$C$5:$C$18</c:f>
              <c:numCache>
                <c:formatCode>#,##0.0</c:formatCode>
                <c:ptCount val="14"/>
                <c:pt idx="0">
                  <c:v>28022.141871536256</c:v>
                </c:pt>
                <c:pt idx="1">
                  <c:v>105210.97345758202</c:v>
                </c:pt>
                <c:pt idx="2">
                  <c:v>270542.49900000001</c:v>
                </c:pt>
                <c:pt idx="3">
                  <c:v>283892.95500000002</c:v>
                </c:pt>
                <c:pt idx="4">
                  <c:v>116548.11200000001</c:v>
                </c:pt>
                <c:pt idx="5">
                  <c:v>1317633.3700000001</c:v>
                </c:pt>
                <c:pt idx="6">
                  <c:v>138908.37550217076</c:v>
                </c:pt>
                <c:pt idx="7">
                  <c:v>104429.47899999999</c:v>
                </c:pt>
                <c:pt idx="8">
                  <c:v>143318.82800000001</c:v>
                </c:pt>
                <c:pt idx="9">
                  <c:v>149413.41300000003</c:v>
                </c:pt>
                <c:pt idx="10">
                  <c:v>393904.13</c:v>
                </c:pt>
                <c:pt idx="11">
                  <c:v>903160.73</c:v>
                </c:pt>
                <c:pt idx="12">
                  <c:v>49473.888122547462</c:v>
                </c:pt>
                <c:pt idx="13">
                  <c:v>438270.24830882484</c:v>
                </c:pt>
              </c:numCache>
            </c:numRef>
          </c:val>
        </c:ser>
        <c:ser>
          <c:idx val="2"/>
          <c:order val="2"/>
          <c:tx>
            <c:strRef>
              <c:f>'4.3'!$D$3</c:f>
              <c:strCache>
                <c:ptCount val="1"/>
                <c:pt idx="0">
                  <c:v>Doprava</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'4.3'!$D$5:$D$18</c:f>
              <c:numCache>
                <c:formatCode>#,##0.0</c:formatCode>
                <c:ptCount val="14"/>
                <c:pt idx="0">
                  <c:v>14873.351461249715</c:v>
                </c:pt>
                <c:pt idx="1">
                  <c:v>27984.242811981512</c:v>
                </c:pt>
                <c:pt idx="2">
                  <c:v>4499.4929999999995</c:v>
                </c:pt>
                <c:pt idx="3">
                  <c:v>27246.397000000001</c:v>
                </c:pt>
                <c:pt idx="4">
                  <c:v>19502.337000000003</c:v>
                </c:pt>
                <c:pt idx="5">
                  <c:v>52304.317000000003</c:v>
                </c:pt>
                <c:pt idx="6">
                  <c:v>15931.171093692601</c:v>
                </c:pt>
                <c:pt idx="7">
                  <c:v>18691.421000000002</c:v>
                </c:pt>
                <c:pt idx="8">
                  <c:v>30457.388999999992</c:v>
                </c:pt>
                <c:pt idx="9">
                  <c:v>378219.804</c:v>
                </c:pt>
                <c:pt idx="10">
                  <c:v>40000.385000000009</c:v>
                </c:pt>
                <c:pt idx="11">
                  <c:v>31353.368999999992</c:v>
                </c:pt>
                <c:pt idx="12">
                  <c:v>6975.1132229745899</c:v>
                </c:pt>
                <c:pt idx="13">
                  <c:v>6053.1947373945441</c:v>
                </c:pt>
              </c:numCache>
            </c:numRef>
          </c:val>
        </c:ser>
        <c:ser>
          <c:idx val="3"/>
          <c:order val="3"/>
          <c:tx>
            <c:strRef>
              <c:f>'4.3'!$E$3</c:f>
              <c:strCache>
                <c:ptCount val="1"/>
                <c:pt idx="0">
                  <c:v>Stavebnictví</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'4.3'!$E$5:$E$18</c:f>
              <c:numCache>
                <c:formatCode>#,##0.0</c:formatCode>
                <c:ptCount val="14"/>
                <c:pt idx="0">
                  <c:v>9313.2360056213329</c:v>
                </c:pt>
                <c:pt idx="1">
                  <c:v>44722.576800691852</c:v>
                </c:pt>
                <c:pt idx="2">
                  <c:v>19091.543999999998</c:v>
                </c:pt>
                <c:pt idx="3">
                  <c:v>28347.864999999998</c:v>
                </c:pt>
                <c:pt idx="4">
                  <c:v>24312.996999999999</c:v>
                </c:pt>
                <c:pt idx="5">
                  <c:v>48097.226999999999</c:v>
                </c:pt>
                <c:pt idx="6">
                  <c:v>25093.968390864455</c:v>
                </c:pt>
                <c:pt idx="7">
                  <c:v>19419.147000000001</c:v>
                </c:pt>
                <c:pt idx="8">
                  <c:v>43332.211000000003</c:v>
                </c:pt>
                <c:pt idx="9">
                  <c:v>82122.06</c:v>
                </c:pt>
                <c:pt idx="10">
                  <c:v>92254.738999999987</c:v>
                </c:pt>
                <c:pt idx="11">
                  <c:v>45518.000999999989</c:v>
                </c:pt>
                <c:pt idx="12">
                  <c:v>7990.9045147881607</c:v>
                </c:pt>
                <c:pt idx="13">
                  <c:v>15297.995690509599</c:v>
                </c:pt>
              </c:numCache>
            </c:numRef>
          </c:val>
        </c:ser>
        <c:ser>
          <c:idx val="4"/>
          <c:order val="4"/>
          <c:tx>
            <c:strRef>
              <c:f>'4.3'!$F$3</c:f>
              <c:strCache>
                <c:ptCount val="1"/>
                <c:pt idx="0">
                  <c:v>Zemědělství a lesnictví</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'4.3'!$F$5:$F$18</c:f>
              <c:numCache>
                <c:formatCode>#,##0.0</c:formatCode>
                <c:ptCount val="14"/>
                <c:pt idx="0">
                  <c:v>73003.90584612418</c:v>
                </c:pt>
                <c:pt idx="1">
                  <c:v>105661.94230949691</c:v>
                </c:pt>
                <c:pt idx="2">
                  <c:v>15859.119000000001</c:v>
                </c:pt>
                <c:pt idx="3">
                  <c:v>75088.786999999997</c:v>
                </c:pt>
                <c:pt idx="4">
                  <c:v>22677.721000000001</c:v>
                </c:pt>
                <c:pt idx="5">
                  <c:v>51578.477999999996</c:v>
                </c:pt>
                <c:pt idx="6">
                  <c:v>74498.374912575528</c:v>
                </c:pt>
                <c:pt idx="7">
                  <c:v>86532.188999999998</c:v>
                </c:pt>
                <c:pt idx="8">
                  <c:v>79360.671999999991</c:v>
                </c:pt>
                <c:pt idx="9">
                  <c:v>4749.4760000000006</c:v>
                </c:pt>
                <c:pt idx="10">
                  <c:v>149490.883</c:v>
                </c:pt>
                <c:pt idx="11">
                  <c:v>41752.804999999993</c:v>
                </c:pt>
                <c:pt idx="12">
                  <c:v>101949.60844819016</c:v>
                </c:pt>
                <c:pt idx="13">
                  <c:v>46498.324046435395</c:v>
                </c:pt>
              </c:numCache>
            </c:numRef>
          </c:val>
        </c:ser>
        <c:ser>
          <c:idx val="5"/>
          <c:order val="5"/>
          <c:tx>
            <c:strRef>
              <c:f>'4.3'!$G$3</c:f>
              <c:strCache>
                <c:ptCount val="1"/>
                <c:pt idx="0">
                  <c:v>Domácnosti</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'4.3'!$G$5:$G$18</c:f>
              <c:numCache>
                <c:formatCode>#,##0.0</c:formatCode>
                <c:ptCount val="14"/>
                <c:pt idx="0">
                  <c:v>1249657.5588718213</c:v>
                </c:pt>
                <c:pt idx="1">
                  <c:v>1311242.4396311126</c:v>
                </c:pt>
                <c:pt idx="2">
                  <c:v>364675.30899999995</c:v>
                </c:pt>
                <c:pt idx="3">
                  <c:v>946130.94300000009</c:v>
                </c:pt>
                <c:pt idx="4">
                  <c:v>732283.40799999994</c:v>
                </c:pt>
                <c:pt idx="5">
                  <c:v>1342856.9130000002</c:v>
                </c:pt>
                <c:pt idx="6">
                  <c:v>808272.89523707924</c:v>
                </c:pt>
                <c:pt idx="7">
                  <c:v>718090.33999999985</c:v>
                </c:pt>
                <c:pt idx="8">
                  <c:v>855403.6590000001</c:v>
                </c:pt>
                <c:pt idx="9">
                  <c:v>1520201.6310000001</c:v>
                </c:pt>
                <c:pt idx="10">
                  <c:v>2673643.3010000004</c:v>
                </c:pt>
                <c:pt idx="11">
                  <c:v>1032316.6429999999</c:v>
                </c:pt>
                <c:pt idx="12">
                  <c:v>740450.20393583912</c:v>
                </c:pt>
                <c:pt idx="13">
                  <c:v>917610.49494621216</c:v>
                </c:pt>
              </c:numCache>
            </c:numRef>
          </c:val>
        </c:ser>
        <c:ser>
          <c:idx val="6"/>
          <c:order val="6"/>
          <c:tx>
            <c:strRef>
              <c:f>'4.3'!$H$3</c:f>
              <c:strCache>
                <c:ptCount val="1"/>
                <c:pt idx="0">
                  <c:v>Obchod, služby, školství, zdravotnictví</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'4.3'!$H$5:$H$18</c:f>
              <c:numCache>
                <c:formatCode>#,##0.0</c:formatCode>
                <c:ptCount val="14"/>
                <c:pt idx="0">
                  <c:v>288415.7436228685</c:v>
                </c:pt>
                <c:pt idx="1">
                  <c:v>488338.71398731042</c:v>
                </c:pt>
                <c:pt idx="2">
                  <c:v>388434.83299999998</c:v>
                </c:pt>
                <c:pt idx="3">
                  <c:v>913195.28099999996</c:v>
                </c:pt>
                <c:pt idx="4">
                  <c:v>530612.99400000006</c:v>
                </c:pt>
                <c:pt idx="5">
                  <c:v>1446871.66</c:v>
                </c:pt>
                <c:pt idx="6">
                  <c:v>590790.77466974291</c:v>
                </c:pt>
                <c:pt idx="7">
                  <c:v>490412.25400000002</c:v>
                </c:pt>
                <c:pt idx="8">
                  <c:v>794753.179</c:v>
                </c:pt>
                <c:pt idx="9">
                  <c:v>3177312.0300000003</c:v>
                </c:pt>
                <c:pt idx="10">
                  <c:v>1834463.6449999998</c:v>
                </c:pt>
                <c:pt idx="11">
                  <c:v>1097500.4960000003</c:v>
                </c:pt>
                <c:pt idx="12">
                  <c:v>209917.86380256485</c:v>
                </c:pt>
                <c:pt idx="13">
                  <c:v>243834.67942547839</c:v>
                </c:pt>
              </c:numCache>
            </c:numRef>
          </c:val>
        </c:ser>
        <c:ser>
          <c:idx val="7"/>
          <c:order val="7"/>
          <c:tx>
            <c:strRef>
              <c:f>'4.3'!$I$3</c:f>
              <c:strCache>
                <c:ptCount val="1"/>
                <c:pt idx="0">
                  <c:v>Ostatní</c:v>
                </c:pt>
              </c:strCache>
            </c:strRef>
          </c:tx>
          <c:invertIfNegative val="0"/>
          <c:cat>
            <c:strRef>
              <c:f>'4.3'!$A$5:$A$18</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'4.3'!$I$5:$I$18</c:f>
              <c:numCache>
                <c:formatCode>#,##0.0</c:formatCode>
                <c:ptCount val="14"/>
                <c:pt idx="0">
                  <c:v>870340.72723982343</c:v>
                </c:pt>
                <c:pt idx="1">
                  <c:v>2795539.2290812968</c:v>
                </c:pt>
                <c:pt idx="2">
                  <c:v>1506.2330000000004</c:v>
                </c:pt>
                <c:pt idx="3">
                  <c:v>663.53600000000017</c:v>
                </c:pt>
                <c:pt idx="4">
                  <c:v>0</c:v>
                </c:pt>
                <c:pt idx="5">
                  <c:v>10358.387999999999</c:v>
                </c:pt>
                <c:pt idx="6">
                  <c:v>194993.73252013119</c:v>
                </c:pt>
                <c:pt idx="7">
                  <c:v>3788.7269999999999</c:v>
                </c:pt>
                <c:pt idx="8">
                  <c:v>272.54200000000003</c:v>
                </c:pt>
                <c:pt idx="9">
                  <c:v>335032.81599999999</c:v>
                </c:pt>
                <c:pt idx="10">
                  <c:v>2692.8079999999991</c:v>
                </c:pt>
                <c:pt idx="11">
                  <c:v>78838.911000000022</c:v>
                </c:pt>
                <c:pt idx="12">
                  <c:v>976326.56203112472</c:v>
                </c:pt>
                <c:pt idx="13">
                  <c:v>880231.88437202421</c:v>
                </c:pt>
              </c:numCache>
            </c:numRef>
          </c:val>
        </c:ser>
        <c:dLbls>
          <c:showLegendKey val="0"/>
          <c:showVal val="0"/>
          <c:showCatName val="0"/>
          <c:showSerName val="0"/>
          <c:showPercent val="0"/>
          <c:showBubbleSize val="0"/>
        </c:dLbls>
        <c:gapWidth val="150"/>
        <c:overlap val="100"/>
        <c:axId val="88894080"/>
        <c:axId val="88899968"/>
      </c:barChart>
      <c:catAx>
        <c:axId val="88894080"/>
        <c:scaling>
          <c:orientation val="minMax"/>
        </c:scaling>
        <c:delete val="0"/>
        <c:axPos val="b"/>
        <c:majorTickMark val="none"/>
        <c:minorTickMark val="none"/>
        <c:tickLblPos val="nextTo"/>
        <c:txPr>
          <a:bodyPr/>
          <a:lstStyle/>
          <a:p>
            <a:pPr>
              <a:defRPr sz="900"/>
            </a:pPr>
            <a:endParaRPr lang="cs-CZ"/>
          </a:p>
        </c:txPr>
        <c:crossAx val="88899968"/>
        <c:crosses val="autoZero"/>
        <c:auto val="1"/>
        <c:lblAlgn val="ctr"/>
        <c:lblOffset val="100"/>
        <c:noMultiLvlLbl val="0"/>
      </c:catAx>
      <c:valAx>
        <c:axId val="888999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889408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21727483452113"/>
          <c:y val="3.8108032214958697E-2"/>
          <c:w val="0.58211164753582201"/>
          <c:h val="0.83562930289425463"/>
        </c:manualLayout>
      </c:layout>
      <c:barChart>
        <c:barDir val="col"/>
        <c:grouping val="clustered"/>
        <c:varyColors val="0"/>
        <c:ser>
          <c:idx val="0"/>
          <c:order val="0"/>
          <c:tx>
            <c:strRef>
              <c:f>'4.4'!$A$5</c:f>
              <c:strCache>
                <c:ptCount val="1"/>
                <c:pt idx="0">
                  <c:v>Hnědé uhlí</c:v>
                </c:pt>
              </c:strCache>
            </c:strRef>
          </c:tx>
          <c:invertIfNegative val="0"/>
          <c:cat>
            <c:strRef>
              <c:f>'4.4'!$B$2</c:f>
              <c:strCache>
                <c:ptCount val="1"/>
                <c:pt idx="0">
                  <c:v>Jihočeský (JHČ)</c:v>
                </c:pt>
              </c:strCache>
            </c:strRef>
          </c:cat>
          <c:val>
            <c:numRef>
              <c:f>'4.4'!$B$5</c:f>
              <c:numCache>
                <c:formatCode>#,##0.0</c:formatCode>
                <c:ptCount val="1"/>
                <c:pt idx="0">
                  <c:v>268.66650199999998</c:v>
                </c:pt>
              </c:numCache>
            </c:numRef>
          </c:val>
        </c:ser>
        <c:ser>
          <c:idx val="1"/>
          <c:order val="1"/>
          <c:tx>
            <c:strRef>
              <c:f>'4.4'!$A$6</c:f>
              <c:strCache>
                <c:ptCount val="1"/>
                <c:pt idx="0">
                  <c:v>Jaderné palivo</c:v>
                </c:pt>
              </c:strCache>
            </c:strRef>
          </c:tx>
          <c:invertIfNegative val="0"/>
          <c:cat>
            <c:strRef>
              <c:f>'4.4'!$B$2</c:f>
              <c:strCache>
                <c:ptCount val="1"/>
                <c:pt idx="0">
                  <c:v>Jihočeský (JHČ)</c:v>
                </c:pt>
              </c:strCache>
            </c:strRef>
          </c:cat>
          <c:val>
            <c:numRef>
              <c:f>'4.4'!$B$6</c:f>
              <c:numCache>
                <c:formatCode>#,##0.0</c:formatCode>
                <c:ptCount val="1"/>
                <c:pt idx="0">
                  <c:v>16478.932120000001</c:v>
                </c:pt>
              </c:numCache>
            </c:numRef>
          </c:val>
        </c:ser>
        <c:ser>
          <c:idx val="2"/>
          <c:order val="2"/>
          <c:tx>
            <c:strRef>
              <c:f>'4.4'!$A$7</c:f>
              <c:strCache>
                <c:ptCount val="1"/>
                <c:pt idx="0">
                  <c:v>Černé uhlí</c:v>
                </c:pt>
              </c:strCache>
            </c:strRef>
          </c:tx>
          <c:invertIfNegative val="0"/>
          <c:cat>
            <c:strRef>
              <c:f>'4.4'!$B$2</c:f>
              <c:strCache>
                <c:ptCount val="1"/>
                <c:pt idx="0">
                  <c:v>Jihočeský (JHČ)</c:v>
                </c:pt>
              </c:strCache>
            </c:strRef>
          </c:cat>
          <c:val>
            <c:numRef>
              <c:f>'4.4'!$B$7</c:f>
              <c:numCache>
                <c:formatCode>#,##0.0</c:formatCode>
                <c:ptCount val="1"/>
                <c:pt idx="0">
                  <c:v>0</c:v>
                </c:pt>
              </c:numCache>
            </c:numRef>
          </c:val>
        </c:ser>
        <c:ser>
          <c:idx val="3"/>
          <c:order val="3"/>
          <c:tx>
            <c:strRef>
              <c:f>'4.4'!$A$8</c:f>
              <c:strCache>
                <c:ptCount val="1"/>
                <c:pt idx="0">
                  <c:v>Zemní plyn</c:v>
                </c:pt>
              </c:strCache>
            </c:strRef>
          </c:tx>
          <c:invertIfNegative val="0"/>
          <c:cat>
            <c:strRef>
              <c:f>'4.4'!$B$2</c:f>
              <c:strCache>
                <c:ptCount val="1"/>
                <c:pt idx="0">
                  <c:v>Jihočeský (JHČ)</c:v>
                </c:pt>
              </c:strCache>
            </c:strRef>
          </c:cat>
          <c:val>
            <c:numRef>
              <c:f>'4.4'!$B$8</c:f>
              <c:numCache>
                <c:formatCode>#,##0.0</c:formatCode>
                <c:ptCount val="1"/>
                <c:pt idx="0">
                  <c:v>38.31057999999998</c:v>
                </c:pt>
              </c:numCache>
            </c:numRef>
          </c:val>
        </c:ser>
        <c:ser>
          <c:idx val="4"/>
          <c:order val="4"/>
          <c:tx>
            <c:strRef>
              <c:f>'4.4'!$A$9</c:f>
              <c:strCache>
                <c:ptCount val="1"/>
                <c:pt idx="0">
                  <c:v>Ostatní plyny</c:v>
                </c:pt>
              </c:strCache>
            </c:strRef>
          </c:tx>
          <c:invertIfNegative val="0"/>
          <c:cat>
            <c:strRef>
              <c:f>'4.4'!$B$2</c:f>
              <c:strCache>
                <c:ptCount val="1"/>
                <c:pt idx="0">
                  <c:v>Jihočeský (JHČ)</c:v>
                </c:pt>
              </c:strCache>
            </c:strRef>
          </c:cat>
          <c:val>
            <c:numRef>
              <c:f>'4.4'!$B$9</c:f>
              <c:numCache>
                <c:formatCode>#,##0.0</c:formatCode>
                <c:ptCount val="1"/>
                <c:pt idx="0">
                  <c:v>0</c:v>
                </c:pt>
              </c:numCache>
            </c:numRef>
          </c:val>
        </c:ser>
        <c:ser>
          <c:idx val="5"/>
          <c:order val="5"/>
          <c:tx>
            <c:strRef>
              <c:f>'4.4'!$A$10</c:f>
              <c:strCache>
                <c:ptCount val="1"/>
                <c:pt idx="0">
                  <c:v>Bioplyn</c:v>
                </c:pt>
              </c:strCache>
            </c:strRef>
          </c:tx>
          <c:invertIfNegative val="0"/>
          <c:cat>
            <c:strRef>
              <c:f>'4.4'!$B$2</c:f>
              <c:strCache>
                <c:ptCount val="1"/>
                <c:pt idx="0">
                  <c:v>Jihočeský (JHČ)</c:v>
                </c:pt>
              </c:strCache>
            </c:strRef>
          </c:cat>
          <c:val>
            <c:numRef>
              <c:f>'4.4'!$B$10</c:f>
              <c:numCache>
                <c:formatCode>#,##0.0</c:formatCode>
                <c:ptCount val="1"/>
                <c:pt idx="0">
                  <c:v>257.96218499999981</c:v>
                </c:pt>
              </c:numCache>
            </c:numRef>
          </c:val>
        </c:ser>
        <c:ser>
          <c:idx val="6"/>
          <c:order val="6"/>
          <c:tx>
            <c:strRef>
              <c:f>'4.4'!$A$11</c:f>
              <c:strCache>
                <c:ptCount val="1"/>
                <c:pt idx="0">
                  <c:v>Fotovoltaické</c:v>
                </c:pt>
              </c:strCache>
            </c:strRef>
          </c:tx>
          <c:invertIfNegative val="0"/>
          <c:cat>
            <c:strRef>
              <c:f>'4.4'!$B$2</c:f>
              <c:strCache>
                <c:ptCount val="1"/>
                <c:pt idx="0">
                  <c:v>Jihočeský (JHČ)</c:v>
                </c:pt>
              </c:strCache>
            </c:strRef>
          </c:cat>
          <c:val>
            <c:numRef>
              <c:f>'4.4'!$B$11</c:f>
              <c:numCache>
                <c:formatCode>#,##0.0</c:formatCode>
                <c:ptCount val="1"/>
                <c:pt idx="0">
                  <c:v>266.28318499999955</c:v>
                </c:pt>
              </c:numCache>
            </c:numRef>
          </c:val>
        </c:ser>
        <c:ser>
          <c:idx val="7"/>
          <c:order val="7"/>
          <c:tx>
            <c:strRef>
              <c:f>'4.4'!$A$12</c:f>
              <c:strCache>
                <c:ptCount val="1"/>
                <c:pt idx="0">
                  <c:v>Biomasa</c:v>
                </c:pt>
              </c:strCache>
            </c:strRef>
          </c:tx>
          <c:invertIfNegative val="0"/>
          <c:cat>
            <c:strRef>
              <c:f>'4.4'!$B$2</c:f>
              <c:strCache>
                <c:ptCount val="1"/>
                <c:pt idx="0">
                  <c:v>Jihočeský (JHČ)</c:v>
                </c:pt>
              </c:strCache>
            </c:strRef>
          </c:cat>
          <c:val>
            <c:numRef>
              <c:f>'4.4'!$B$12</c:f>
              <c:numCache>
                <c:formatCode>#,##0.0</c:formatCode>
                <c:ptCount val="1"/>
                <c:pt idx="0">
                  <c:v>172.88700299999996</c:v>
                </c:pt>
              </c:numCache>
            </c:numRef>
          </c:val>
        </c:ser>
        <c:ser>
          <c:idx val="8"/>
          <c:order val="8"/>
          <c:tx>
            <c:strRef>
              <c:f>'4.4'!$A$13</c:f>
              <c:strCache>
                <c:ptCount val="1"/>
                <c:pt idx="0">
                  <c:v>Vodní</c:v>
                </c:pt>
              </c:strCache>
            </c:strRef>
          </c:tx>
          <c:invertIfNegative val="0"/>
          <c:cat>
            <c:strRef>
              <c:f>'4.4'!$B$2</c:f>
              <c:strCache>
                <c:ptCount val="1"/>
                <c:pt idx="0">
                  <c:v>Jihočeský (JHČ)</c:v>
                </c:pt>
              </c:strCache>
            </c:strRef>
          </c:cat>
          <c:val>
            <c:numRef>
              <c:f>'4.4'!$B$13</c:f>
              <c:numCache>
                <c:formatCode>#,##0.0</c:formatCode>
                <c:ptCount val="1"/>
                <c:pt idx="0">
                  <c:v>180.11193400000013</c:v>
                </c:pt>
              </c:numCache>
            </c:numRef>
          </c:val>
        </c:ser>
        <c:ser>
          <c:idx val="9"/>
          <c:order val="9"/>
          <c:tx>
            <c:strRef>
              <c:f>'4.4'!$A$14</c:f>
              <c:strCache>
                <c:ptCount val="1"/>
                <c:pt idx="0">
                  <c:v>Přečerpávací</c:v>
                </c:pt>
              </c:strCache>
            </c:strRef>
          </c:tx>
          <c:invertIfNegative val="0"/>
          <c:cat>
            <c:strRef>
              <c:f>'4.4'!$B$2</c:f>
              <c:strCache>
                <c:ptCount val="1"/>
                <c:pt idx="0">
                  <c:v>Jihočeský (JHČ)</c:v>
                </c:pt>
              </c:strCache>
            </c:strRef>
          </c:cat>
          <c:val>
            <c:numRef>
              <c:f>'4.4'!$B$14</c:f>
              <c:numCache>
                <c:formatCode>#,##0.0</c:formatCode>
                <c:ptCount val="1"/>
                <c:pt idx="0">
                  <c:v>0</c:v>
                </c:pt>
              </c:numCache>
            </c:numRef>
          </c:val>
        </c:ser>
        <c:ser>
          <c:idx val="10"/>
          <c:order val="10"/>
          <c:tx>
            <c:strRef>
              <c:f>'4.4'!$A$15</c:f>
              <c:strCache>
                <c:ptCount val="1"/>
                <c:pt idx="0">
                  <c:v>Větrné</c:v>
                </c:pt>
              </c:strCache>
            </c:strRef>
          </c:tx>
          <c:invertIfNegative val="0"/>
          <c:cat>
            <c:strRef>
              <c:f>'4.4'!$B$2</c:f>
              <c:strCache>
                <c:ptCount val="1"/>
                <c:pt idx="0">
                  <c:v>Jihočeský (JHČ)</c:v>
                </c:pt>
              </c:strCache>
            </c:strRef>
          </c:cat>
          <c:val>
            <c:numRef>
              <c:f>'4.4'!$B$15</c:f>
              <c:numCache>
                <c:formatCode>#,##0.0</c:formatCode>
                <c:ptCount val="1"/>
                <c:pt idx="0">
                  <c:v>0</c:v>
                </c:pt>
              </c:numCache>
            </c:numRef>
          </c:val>
        </c:ser>
        <c:ser>
          <c:idx val="11"/>
          <c:order val="11"/>
          <c:tx>
            <c:strRef>
              <c:f>'4.4'!$A$16</c:f>
              <c:strCache>
                <c:ptCount val="1"/>
                <c:pt idx="0">
                  <c:v>BRKO</c:v>
                </c:pt>
              </c:strCache>
            </c:strRef>
          </c:tx>
          <c:invertIfNegative val="0"/>
          <c:cat>
            <c:strRef>
              <c:f>'4.4'!$B$2</c:f>
              <c:strCache>
                <c:ptCount val="1"/>
                <c:pt idx="0">
                  <c:v>Jihočeský (JHČ)</c:v>
                </c:pt>
              </c:strCache>
            </c:strRef>
          </c:cat>
          <c:val>
            <c:numRef>
              <c:f>'4.4'!$B$16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'4.4'!$B$2</c:f>
              <c:strCache>
                <c:ptCount val="1"/>
                <c:pt idx="0">
                  <c:v>Jihočeský (JHČ)</c:v>
                </c:pt>
              </c:strCache>
            </c:strRef>
          </c:cat>
          <c:val>
            <c:numRef>
              <c:f>'4.4'!$B$17</c:f>
              <c:numCache>
                <c:formatCode>#,##0.0</c:formatCode>
                <c:ptCount val="1"/>
                <c:pt idx="0">
                  <c:v>0</c:v>
                </c:pt>
              </c:numCache>
            </c:numRef>
          </c:val>
        </c:ser>
        <c:ser>
          <c:idx val="13"/>
          <c:order val="13"/>
          <c:tx>
            <c:strRef>
              <c:f>'4.4'!$A$18</c:f>
              <c:strCache>
                <c:ptCount val="1"/>
                <c:pt idx="0">
                  <c:v>Odpadní teplo</c:v>
                </c:pt>
              </c:strCache>
            </c:strRef>
          </c:tx>
          <c:invertIfNegative val="0"/>
          <c:cat>
            <c:strRef>
              <c:f>'4.4'!$B$2</c:f>
              <c:strCache>
                <c:ptCount val="1"/>
                <c:pt idx="0">
                  <c:v>Jihočeský (JHČ)</c:v>
                </c:pt>
              </c:strCache>
            </c:strRef>
          </c:cat>
          <c:val>
            <c:numRef>
              <c:f>'4.4'!$B$18</c:f>
              <c:numCache>
                <c:formatCode>#,##0.0</c:formatCode>
                <c:ptCount val="1"/>
                <c:pt idx="0">
                  <c:v>0</c:v>
                </c:pt>
              </c:numCache>
            </c:numRef>
          </c:val>
        </c:ser>
        <c:ser>
          <c:idx val="14"/>
          <c:order val="14"/>
          <c:tx>
            <c:strRef>
              <c:f>'4.4'!$A$19</c:f>
              <c:strCache>
                <c:ptCount val="1"/>
                <c:pt idx="0">
                  <c:v>Topné oleje</c:v>
                </c:pt>
              </c:strCache>
            </c:strRef>
          </c:tx>
          <c:invertIfNegative val="0"/>
          <c:cat>
            <c:strRef>
              <c:f>'4.4'!$B$2</c:f>
              <c:strCache>
                <c:ptCount val="1"/>
                <c:pt idx="0">
                  <c:v>Jihočeský (JHČ)</c:v>
                </c:pt>
              </c:strCache>
            </c:strRef>
          </c:cat>
          <c:val>
            <c:numRef>
              <c:f>'4.4'!$B$19</c:f>
              <c:numCache>
                <c:formatCode>#,##0.0</c:formatCode>
                <c:ptCount val="1"/>
                <c:pt idx="0">
                  <c:v>1.1210609999999999</c:v>
                </c:pt>
              </c:numCache>
            </c:numRef>
          </c:val>
        </c:ser>
        <c:ser>
          <c:idx val="15"/>
          <c:order val="15"/>
          <c:tx>
            <c:strRef>
              <c:f>'4.4'!$A$20</c:f>
              <c:strCache>
                <c:ptCount val="1"/>
                <c:pt idx="0">
                  <c:v>Ostatní kapalná paliva</c:v>
                </c:pt>
              </c:strCache>
            </c:strRef>
          </c:tx>
          <c:invertIfNegative val="0"/>
          <c:cat>
            <c:strRef>
              <c:f>'4.4'!$B$2</c:f>
              <c:strCache>
                <c:ptCount val="1"/>
                <c:pt idx="0">
                  <c:v>Jihočeský (JHČ)</c:v>
                </c:pt>
              </c:strCache>
            </c:strRef>
          </c:cat>
          <c:val>
            <c:numRef>
              <c:f>'4.4'!$B$20</c:f>
              <c:numCache>
                <c:formatCode>#,##0.0</c:formatCode>
                <c:ptCount val="1"/>
                <c:pt idx="0">
                  <c:v>0</c:v>
                </c:pt>
              </c:numCache>
            </c:numRef>
          </c:val>
        </c:ser>
        <c:ser>
          <c:idx val="16"/>
          <c:order val="16"/>
          <c:tx>
            <c:strRef>
              <c:f>'4.4'!$A$21</c:f>
              <c:strCache>
                <c:ptCount val="1"/>
                <c:pt idx="0">
                  <c:v>Ostatní</c:v>
                </c:pt>
              </c:strCache>
            </c:strRef>
          </c:tx>
          <c:invertIfNegative val="0"/>
          <c:cat>
            <c:strRef>
              <c:f>'4.4'!$B$2</c:f>
              <c:strCache>
                <c:ptCount val="1"/>
                <c:pt idx="0">
                  <c:v>Jihočeský (JHČ)</c:v>
                </c:pt>
              </c:strCache>
            </c:strRef>
          </c:cat>
          <c:val>
            <c:numRef>
              <c:f>'4.4'!$B$21</c:f>
              <c:numCache>
                <c:formatCode>#,##0.0</c:formatCode>
                <c:ptCount val="1"/>
                <c:pt idx="0">
                  <c:v>0</c:v>
                </c:pt>
              </c:numCache>
            </c:numRef>
          </c:val>
        </c:ser>
        <c:ser>
          <c:idx val="17"/>
          <c:order val="17"/>
          <c:tx>
            <c:strRef>
              <c:f>'4.4'!$A$22</c:f>
              <c:strCache>
                <c:ptCount val="1"/>
                <c:pt idx="0">
                  <c:v>Koks</c:v>
                </c:pt>
              </c:strCache>
            </c:strRef>
          </c:tx>
          <c:invertIfNegative val="0"/>
          <c:cat>
            <c:strRef>
              <c:f>'4.4'!$B$2</c:f>
              <c:strCache>
                <c:ptCount val="1"/>
                <c:pt idx="0">
                  <c:v>Jihočeský (JHČ)</c:v>
                </c:pt>
              </c:strCache>
            </c:strRef>
          </c:cat>
          <c:val>
            <c:numRef>
              <c:f>'4.4'!$B$22</c:f>
              <c:numCache>
                <c:formatCode>#,##0.0</c:formatCode>
                <c:ptCount val="1"/>
                <c:pt idx="0">
                  <c:v>0</c:v>
                </c:pt>
              </c:numCache>
            </c:numRef>
          </c:val>
        </c:ser>
        <c:dLbls>
          <c:showLegendKey val="0"/>
          <c:showVal val="0"/>
          <c:showCatName val="0"/>
          <c:showSerName val="0"/>
          <c:showPercent val="0"/>
          <c:showBubbleSize val="0"/>
        </c:dLbls>
        <c:gapWidth val="150"/>
        <c:axId val="89627264"/>
        <c:axId val="89637248"/>
      </c:barChart>
      <c:catAx>
        <c:axId val="89627264"/>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89637248"/>
        <c:crosses val="autoZero"/>
        <c:auto val="1"/>
        <c:lblAlgn val="ctr"/>
        <c:lblOffset val="100"/>
        <c:noMultiLvlLbl val="0"/>
      </c:catAx>
      <c:valAx>
        <c:axId val="896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96272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6873815789473684"/>
          <c:h val="0.87875713446365622"/>
        </c:manualLayout>
      </c:layout>
      <c:barChart>
        <c:barDir val="col"/>
        <c:grouping val="clustered"/>
        <c:varyColors val="0"/>
        <c:ser>
          <c:idx val="0"/>
          <c:order val="0"/>
          <c:tx>
            <c:strRef>
              <c:f>'4.4'!$A$5</c:f>
              <c:strCache>
                <c:ptCount val="1"/>
                <c:pt idx="0">
                  <c:v>Hnědé uhlí</c:v>
                </c:pt>
              </c:strCache>
            </c:strRef>
          </c:tx>
          <c:invertIfNegative val="0"/>
          <c:cat>
            <c:strRef>
              <c:f>'4.4'!$C$2</c:f>
              <c:strCache>
                <c:ptCount val="1"/>
                <c:pt idx="0">
                  <c:v>Jihomoravský (JHM)</c:v>
                </c:pt>
              </c:strCache>
            </c:strRef>
          </c:cat>
          <c:val>
            <c:numRef>
              <c:f>'4.4'!$C$5</c:f>
              <c:numCache>
                <c:formatCode>#,##0.0</c:formatCode>
                <c:ptCount val="1"/>
                <c:pt idx="0">
                  <c:v>51.099989999999998</c:v>
                </c:pt>
              </c:numCache>
            </c:numRef>
          </c:val>
        </c:ser>
        <c:ser>
          <c:idx val="1"/>
          <c:order val="1"/>
          <c:tx>
            <c:strRef>
              <c:f>'4.4'!$A$6</c:f>
              <c:strCache>
                <c:ptCount val="1"/>
                <c:pt idx="0">
                  <c:v>Jaderné palivo</c:v>
                </c:pt>
              </c:strCache>
            </c:strRef>
          </c:tx>
          <c:invertIfNegative val="0"/>
          <c:cat>
            <c:strRef>
              <c:f>'4.4'!$C$2</c:f>
              <c:strCache>
                <c:ptCount val="1"/>
                <c:pt idx="0">
                  <c:v>Jihomoravský (JHM)</c:v>
                </c:pt>
              </c:strCache>
            </c:strRef>
          </c:cat>
          <c:val>
            <c:numRef>
              <c:f>'4.4'!$C$6</c:f>
              <c:numCache>
                <c:formatCode>#,##0.0</c:formatCode>
                <c:ptCount val="1"/>
                <c:pt idx="0">
                  <c:v>0</c:v>
                </c:pt>
              </c:numCache>
            </c:numRef>
          </c:val>
        </c:ser>
        <c:ser>
          <c:idx val="2"/>
          <c:order val="2"/>
          <c:tx>
            <c:strRef>
              <c:f>'4.4'!$A$7</c:f>
              <c:strCache>
                <c:ptCount val="1"/>
                <c:pt idx="0">
                  <c:v>Černé uhlí</c:v>
                </c:pt>
              </c:strCache>
            </c:strRef>
          </c:tx>
          <c:invertIfNegative val="0"/>
          <c:cat>
            <c:strRef>
              <c:f>'4.4'!$C$2</c:f>
              <c:strCache>
                <c:ptCount val="1"/>
                <c:pt idx="0">
                  <c:v>Jihomoravský (JHM)</c:v>
                </c:pt>
              </c:strCache>
            </c:strRef>
          </c:cat>
          <c:val>
            <c:numRef>
              <c:f>'4.4'!$C$7</c:f>
              <c:numCache>
                <c:formatCode>#,##0.0</c:formatCode>
                <c:ptCount val="1"/>
                <c:pt idx="0">
                  <c:v>0</c:v>
                </c:pt>
              </c:numCache>
            </c:numRef>
          </c:val>
        </c:ser>
        <c:ser>
          <c:idx val="3"/>
          <c:order val="3"/>
          <c:tx>
            <c:strRef>
              <c:f>'4.4'!$A$8</c:f>
              <c:strCache>
                <c:ptCount val="1"/>
                <c:pt idx="0">
                  <c:v>Zemní plyn</c:v>
                </c:pt>
              </c:strCache>
            </c:strRef>
          </c:tx>
          <c:invertIfNegative val="0"/>
          <c:cat>
            <c:strRef>
              <c:f>'4.4'!$C$2</c:f>
              <c:strCache>
                <c:ptCount val="1"/>
                <c:pt idx="0">
                  <c:v>Jihomoravský (JHM)</c:v>
                </c:pt>
              </c:strCache>
            </c:strRef>
          </c:cat>
          <c:val>
            <c:numRef>
              <c:f>'4.4'!$C$8</c:f>
              <c:numCache>
                <c:formatCode>#,##0.0</c:formatCode>
                <c:ptCount val="1"/>
                <c:pt idx="0">
                  <c:v>417.76625399999989</c:v>
                </c:pt>
              </c:numCache>
            </c:numRef>
          </c:val>
        </c:ser>
        <c:ser>
          <c:idx val="4"/>
          <c:order val="4"/>
          <c:tx>
            <c:strRef>
              <c:f>'4.4'!$A$9</c:f>
              <c:strCache>
                <c:ptCount val="1"/>
                <c:pt idx="0">
                  <c:v>Ostatní plyny</c:v>
                </c:pt>
              </c:strCache>
            </c:strRef>
          </c:tx>
          <c:invertIfNegative val="0"/>
          <c:cat>
            <c:strRef>
              <c:f>'4.4'!$C$2</c:f>
              <c:strCache>
                <c:ptCount val="1"/>
                <c:pt idx="0">
                  <c:v>Jihomoravský (JHM)</c:v>
                </c:pt>
              </c:strCache>
            </c:strRef>
          </c:cat>
          <c:val>
            <c:numRef>
              <c:f>'4.4'!$C$9</c:f>
              <c:numCache>
                <c:formatCode>#,##0.0</c:formatCode>
                <c:ptCount val="1"/>
                <c:pt idx="0">
                  <c:v>0</c:v>
                </c:pt>
              </c:numCache>
            </c:numRef>
          </c:val>
        </c:ser>
        <c:ser>
          <c:idx val="5"/>
          <c:order val="5"/>
          <c:tx>
            <c:strRef>
              <c:f>'4.4'!$A$10</c:f>
              <c:strCache>
                <c:ptCount val="1"/>
                <c:pt idx="0">
                  <c:v>Bioplyn</c:v>
                </c:pt>
              </c:strCache>
            </c:strRef>
          </c:tx>
          <c:invertIfNegative val="0"/>
          <c:cat>
            <c:strRef>
              <c:f>'4.4'!$C$2</c:f>
              <c:strCache>
                <c:ptCount val="1"/>
                <c:pt idx="0">
                  <c:v>Jihomoravský (JHM)</c:v>
                </c:pt>
              </c:strCache>
            </c:strRef>
          </c:cat>
          <c:val>
            <c:numRef>
              <c:f>'4.4'!$C$10</c:f>
              <c:numCache>
                <c:formatCode>#,##0.0</c:formatCode>
                <c:ptCount val="1"/>
                <c:pt idx="0">
                  <c:v>250.09476399999997</c:v>
                </c:pt>
              </c:numCache>
            </c:numRef>
          </c:val>
        </c:ser>
        <c:ser>
          <c:idx val="6"/>
          <c:order val="6"/>
          <c:tx>
            <c:strRef>
              <c:f>'4.4'!$A$11</c:f>
              <c:strCache>
                <c:ptCount val="1"/>
                <c:pt idx="0">
                  <c:v>Fotovoltaické</c:v>
                </c:pt>
              </c:strCache>
            </c:strRef>
          </c:tx>
          <c:invertIfNegative val="0"/>
          <c:cat>
            <c:strRef>
              <c:f>'4.4'!$C$2</c:f>
              <c:strCache>
                <c:ptCount val="1"/>
                <c:pt idx="0">
                  <c:v>Jihomoravský (JHM)</c:v>
                </c:pt>
              </c:strCache>
            </c:strRef>
          </c:cat>
          <c:val>
            <c:numRef>
              <c:f>'4.4'!$C$11</c:f>
              <c:numCache>
                <c:formatCode>#,##0.0</c:formatCode>
                <c:ptCount val="1"/>
                <c:pt idx="0">
                  <c:v>517.0428760000018</c:v>
                </c:pt>
              </c:numCache>
            </c:numRef>
          </c:val>
        </c:ser>
        <c:ser>
          <c:idx val="7"/>
          <c:order val="7"/>
          <c:tx>
            <c:strRef>
              <c:f>'4.4'!$A$12</c:f>
              <c:strCache>
                <c:ptCount val="1"/>
                <c:pt idx="0">
                  <c:v>Biomasa</c:v>
                </c:pt>
              </c:strCache>
            </c:strRef>
          </c:tx>
          <c:invertIfNegative val="0"/>
          <c:cat>
            <c:strRef>
              <c:f>'4.4'!$C$2</c:f>
              <c:strCache>
                <c:ptCount val="1"/>
                <c:pt idx="0">
                  <c:v>Jihomoravský (JHM)</c:v>
                </c:pt>
              </c:strCache>
            </c:strRef>
          </c:cat>
          <c:val>
            <c:numRef>
              <c:f>'4.4'!$C$12</c:f>
              <c:numCache>
                <c:formatCode>#,##0.0</c:formatCode>
                <c:ptCount val="1"/>
                <c:pt idx="0">
                  <c:v>322.89194099999992</c:v>
                </c:pt>
              </c:numCache>
            </c:numRef>
          </c:val>
        </c:ser>
        <c:ser>
          <c:idx val="8"/>
          <c:order val="8"/>
          <c:tx>
            <c:strRef>
              <c:f>'4.4'!$A$13</c:f>
              <c:strCache>
                <c:ptCount val="1"/>
                <c:pt idx="0">
                  <c:v>Vodní</c:v>
                </c:pt>
              </c:strCache>
            </c:strRef>
          </c:tx>
          <c:invertIfNegative val="0"/>
          <c:cat>
            <c:strRef>
              <c:f>'4.4'!$C$2</c:f>
              <c:strCache>
                <c:ptCount val="1"/>
                <c:pt idx="0">
                  <c:v>Jihomoravský (JHM)</c:v>
                </c:pt>
              </c:strCache>
            </c:strRef>
          </c:cat>
          <c:val>
            <c:numRef>
              <c:f>'4.4'!$C$13</c:f>
              <c:numCache>
                <c:formatCode>#,##0.0</c:formatCode>
                <c:ptCount val="1"/>
                <c:pt idx="0">
                  <c:v>47.367136999999957</c:v>
                </c:pt>
              </c:numCache>
            </c:numRef>
          </c:val>
        </c:ser>
        <c:ser>
          <c:idx val="9"/>
          <c:order val="9"/>
          <c:tx>
            <c:strRef>
              <c:f>'4.4'!$A$14</c:f>
              <c:strCache>
                <c:ptCount val="1"/>
                <c:pt idx="0">
                  <c:v>Přečerpávací</c:v>
                </c:pt>
              </c:strCache>
            </c:strRef>
          </c:tx>
          <c:invertIfNegative val="0"/>
          <c:cat>
            <c:strRef>
              <c:f>'4.4'!$C$2</c:f>
              <c:strCache>
                <c:ptCount val="1"/>
                <c:pt idx="0">
                  <c:v>Jihomoravský (JHM)</c:v>
                </c:pt>
              </c:strCache>
            </c:strRef>
          </c:cat>
          <c:val>
            <c:numRef>
              <c:f>'4.4'!$C$14</c:f>
              <c:numCache>
                <c:formatCode>#,##0.0</c:formatCode>
                <c:ptCount val="1"/>
                <c:pt idx="0">
                  <c:v>0</c:v>
                </c:pt>
              </c:numCache>
            </c:numRef>
          </c:val>
        </c:ser>
        <c:ser>
          <c:idx val="10"/>
          <c:order val="10"/>
          <c:tx>
            <c:strRef>
              <c:f>'4.4'!$A$15</c:f>
              <c:strCache>
                <c:ptCount val="1"/>
                <c:pt idx="0">
                  <c:v>Větrné</c:v>
                </c:pt>
              </c:strCache>
            </c:strRef>
          </c:tx>
          <c:invertIfNegative val="0"/>
          <c:cat>
            <c:strRef>
              <c:f>'4.4'!$C$2</c:f>
              <c:strCache>
                <c:ptCount val="1"/>
                <c:pt idx="0">
                  <c:v>Jihomoravský (JHM)</c:v>
                </c:pt>
              </c:strCache>
            </c:strRef>
          </c:cat>
          <c:val>
            <c:numRef>
              <c:f>'4.4'!$C$15</c:f>
              <c:numCache>
                <c:formatCode>#,##0.0</c:formatCode>
                <c:ptCount val="1"/>
                <c:pt idx="0">
                  <c:v>14.817830000000001</c:v>
                </c:pt>
              </c:numCache>
            </c:numRef>
          </c:val>
        </c:ser>
        <c:ser>
          <c:idx val="11"/>
          <c:order val="11"/>
          <c:tx>
            <c:strRef>
              <c:f>'4.4'!$A$16</c:f>
              <c:strCache>
                <c:ptCount val="1"/>
                <c:pt idx="0">
                  <c:v>BRKO</c:v>
                </c:pt>
              </c:strCache>
            </c:strRef>
          </c:tx>
          <c:invertIfNegative val="0"/>
          <c:cat>
            <c:strRef>
              <c:f>'4.4'!$C$2</c:f>
              <c:strCache>
                <c:ptCount val="1"/>
                <c:pt idx="0">
                  <c:v>Jihomoravský (JHM)</c:v>
                </c:pt>
              </c:strCache>
            </c:strRef>
          </c:cat>
          <c:val>
            <c:numRef>
              <c:f>'4.4'!$C$16</c:f>
              <c:numCache>
                <c:formatCode>#,##0.0</c:formatCode>
                <c:ptCount val="1"/>
                <c:pt idx="0">
                  <c:v>35.663796599999998</c:v>
                </c:pt>
              </c:numCache>
            </c:numRef>
          </c:val>
        </c:ser>
        <c:ser>
          <c:idx val="12"/>
          <c:order val="12"/>
          <c:tx>
            <c:strRef>
              <c:f>'4.4'!$A$17</c:f>
              <c:strCache>
                <c:ptCount val="1"/>
                <c:pt idx="0">
                  <c:v>Ostatní pevná paliva (mimo BRKO)</c:v>
                </c:pt>
              </c:strCache>
            </c:strRef>
          </c:tx>
          <c:invertIfNegative val="0"/>
          <c:cat>
            <c:strRef>
              <c:f>'4.4'!$C$2</c:f>
              <c:strCache>
                <c:ptCount val="1"/>
                <c:pt idx="0">
                  <c:v>Jihomoravský (JHM)</c:v>
                </c:pt>
              </c:strCache>
            </c:strRef>
          </c:cat>
          <c:val>
            <c:numRef>
              <c:f>'4.4'!$C$17</c:f>
              <c:numCache>
                <c:formatCode>#,##0.0</c:formatCode>
                <c:ptCount val="1"/>
                <c:pt idx="0">
                  <c:v>29.420546400000003</c:v>
                </c:pt>
              </c:numCache>
            </c:numRef>
          </c:val>
        </c:ser>
        <c:ser>
          <c:idx val="13"/>
          <c:order val="13"/>
          <c:tx>
            <c:strRef>
              <c:f>'4.4'!$A$18</c:f>
              <c:strCache>
                <c:ptCount val="1"/>
                <c:pt idx="0">
                  <c:v>Odpadní teplo</c:v>
                </c:pt>
              </c:strCache>
            </c:strRef>
          </c:tx>
          <c:invertIfNegative val="0"/>
          <c:cat>
            <c:strRef>
              <c:f>'4.4'!$C$2</c:f>
              <c:strCache>
                <c:ptCount val="1"/>
                <c:pt idx="0">
                  <c:v>Jihomoravský (JHM)</c:v>
                </c:pt>
              </c:strCache>
            </c:strRef>
          </c:cat>
          <c:val>
            <c:numRef>
              <c:f>'4.4'!$C$18</c:f>
              <c:numCache>
                <c:formatCode>#,##0.0</c:formatCode>
                <c:ptCount val="1"/>
                <c:pt idx="0">
                  <c:v>0</c:v>
                </c:pt>
              </c:numCache>
            </c:numRef>
          </c:val>
        </c:ser>
        <c:ser>
          <c:idx val="14"/>
          <c:order val="14"/>
          <c:tx>
            <c:strRef>
              <c:f>'4.4'!$A$19</c:f>
              <c:strCache>
                <c:ptCount val="1"/>
                <c:pt idx="0">
                  <c:v>Topné oleje</c:v>
                </c:pt>
              </c:strCache>
            </c:strRef>
          </c:tx>
          <c:invertIfNegative val="0"/>
          <c:cat>
            <c:strRef>
              <c:f>'4.4'!$C$2</c:f>
              <c:strCache>
                <c:ptCount val="1"/>
                <c:pt idx="0">
                  <c:v>Jihomoravský (JHM)</c:v>
                </c:pt>
              </c:strCache>
            </c:strRef>
          </c:cat>
          <c:val>
            <c:numRef>
              <c:f>'4.4'!$C$19</c:f>
              <c:numCache>
                <c:formatCode>#,##0.0</c:formatCode>
                <c:ptCount val="1"/>
                <c:pt idx="0">
                  <c:v>2.0296730000000003</c:v>
                </c:pt>
              </c:numCache>
            </c:numRef>
          </c:val>
        </c:ser>
        <c:ser>
          <c:idx val="15"/>
          <c:order val="15"/>
          <c:tx>
            <c:strRef>
              <c:f>'4.4'!$A$20</c:f>
              <c:strCache>
                <c:ptCount val="1"/>
                <c:pt idx="0">
                  <c:v>Ostatní kapalná paliva</c:v>
                </c:pt>
              </c:strCache>
            </c:strRef>
          </c:tx>
          <c:invertIfNegative val="0"/>
          <c:cat>
            <c:strRef>
              <c:f>'4.4'!$C$2</c:f>
              <c:strCache>
                <c:ptCount val="1"/>
                <c:pt idx="0">
                  <c:v>Jihomoravský (JHM)</c:v>
                </c:pt>
              </c:strCache>
            </c:strRef>
          </c:cat>
          <c:val>
            <c:numRef>
              <c:f>'4.4'!$C$20</c:f>
              <c:numCache>
                <c:formatCode>#,##0.0</c:formatCode>
                <c:ptCount val="1"/>
                <c:pt idx="0">
                  <c:v>2.0037399999999996</c:v>
                </c:pt>
              </c:numCache>
            </c:numRef>
          </c:val>
        </c:ser>
        <c:ser>
          <c:idx val="16"/>
          <c:order val="16"/>
          <c:tx>
            <c:strRef>
              <c:f>'4.4'!$A$21</c:f>
              <c:strCache>
                <c:ptCount val="1"/>
                <c:pt idx="0">
                  <c:v>Ostatní</c:v>
                </c:pt>
              </c:strCache>
            </c:strRef>
          </c:tx>
          <c:invertIfNegative val="0"/>
          <c:cat>
            <c:strRef>
              <c:f>'4.4'!$C$2</c:f>
              <c:strCache>
                <c:ptCount val="1"/>
                <c:pt idx="0">
                  <c:v>Jihomoravský (JHM)</c:v>
                </c:pt>
              </c:strCache>
            </c:strRef>
          </c:cat>
          <c:val>
            <c:numRef>
              <c:f>'4.4'!$C$21</c:f>
              <c:numCache>
                <c:formatCode>#,##0.0</c:formatCode>
                <c:ptCount val="1"/>
                <c:pt idx="0">
                  <c:v>0</c:v>
                </c:pt>
              </c:numCache>
            </c:numRef>
          </c:val>
        </c:ser>
        <c:ser>
          <c:idx val="17"/>
          <c:order val="17"/>
          <c:tx>
            <c:strRef>
              <c:f>'4.4'!$A$22</c:f>
              <c:strCache>
                <c:ptCount val="1"/>
                <c:pt idx="0">
                  <c:v>Koks</c:v>
                </c:pt>
              </c:strCache>
            </c:strRef>
          </c:tx>
          <c:invertIfNegative val="0"/>
          <c:cat>
            <c:strRef>
              <c:f>'4.4'!$C$2</c:f>
              <c:strCache>
                <c:ptCount val="1"/>
                <c:pt idx="0">
                  <c:v>Jihomoravský (JHM)</c:v>
                </c:pt>
              </c:strCache>
            </c:strRef>
          </c:cat>
          <c:val>
            <c:numRef>
              <c:f>'4.4'!$C$22</c:f>
              <c:numCache>
                <c:formatCode>#,##0.0</c:formatCode>
                <c:ptCount val="1"/>
                <c:pt idx="0">
                  <c:v>0</c:v>
                </c:pt>
              </c:numCache>
            </c:numRef>
          </c:val>
        </c:ser>
        <c:dLbls>
          <c:showLegendKey val="0"/>
          <c:showVal val="0"/>
          <c:showCatName val="0"/>
          <c:showSerName val="0"/>
          <c:showPercent val="0"/>
          <c:showBubbleSize val="0"/>
        </c:dLbls>
        <c:gapWidth val="150"/>
        <c:axId val="89658880"/>
        <c:axId val="89660416"/>
      </c:barChart>
      <c:catAx>
        <c:axId val="89658880"/>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89660416"/>
        <c:crosses val="autoZero"/>
        <c:auto val="1"/>
        <c:lblAlgn val="ctr"/>
        <c:lblOffset val="100"/>
        <c:noMultiLvlLbl val="0"/>
      </c:catAx>
      <c:valAx>
        <c:axId val="89660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96588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68573501966645101"/>
          <c:h val="0.87875713446365622"/>
        </c:manualLayout>
      </c:layout>
      <c:barChart>
        <c:barDir val="col"/>
        <c:grouping val="clustered"/>
        <c:varyColors val="0"/>
        <c:ser>
          <c:idx val="0"/>
          <c:order val="0"/>
          <c:tx>
            <c:strRef>
              <c:f>'4.4'!$A$5</c:f>
              <c:strCache>
                <c:ptCount val="1"/>
                <c:pt idx="0">
                  <c:v>Hnědé uhlí</c:v>
                </c:pt>
              </c:strCache>
            </c:strRef>
          </c:tx>
          <c:invertIfNegative val="0"/>
          <c:cat>
            <c:strRef>
              <c:f>'4.4'!$D$2</c:f>
              <c:strCache>
                <c:ptCount val="1"/>
                <c:pt idx="0">
                  <c:v>Karlovarský (KVK)</c:v>
                </c:pt>
              </c:strCache>
            </c:strRef>
          </c:cat>
          <c:val>
            <c:numRef>
              <c:f>'4.4'!$D$5</c:f>
              <c:numCache>
                <c:formatCode>#,##0.0</c:formatCode>
                <c:ptCount val="1"/>
                <c:pt idx="0">
                  <c:v>2923.1044649999999</c:v>
                </c:pt>
              </c:numCache>
            </c:numRef>
          </c:val>
        </c:ser>
        <c:ser>
          <c:idx val="1"/>
          <c:order val="1"/>
          <c:tx>
            <c:strRef>
              <c:f>'4.4'!$A$6</c:f>
              <c:strCache>
                <c:ptCount val="1"/>
                <c:pt idx="0">
                  <c:v>Jaderné palivo</c:v>
                </c:pt>
              </c:strCache>
            </c:strRef>
          </c:tx>
          <c:invertIfNegative val="0"/>
          <c:cat>
            <c:strRef>
              <c:f>'4.4'!$D$2</c:f>
              <c:strCache>
                <c:ptCount val="1"/>
                <c:pt idx="0">
                  <c:v>Karlovarský (KVK)</c:v>
                </c:pt>
              </c:strCache>
            </c:strRef>
          </c:cat>
          <c:val>
            <c:numRef>
              <c:f>'4.4'!$D$6</c:f>
              <c:numCache>
                <c:formatCode>#,##0.0</c:formatCode>
                <c:ptCount val="1"/>
                <c:pt idx="0">
                  <c:v>0</c:v>
                </c:pt>
              </c:numCache>
            </c:numRef>
          </c:val>
        </c:ser>
        <c:ser>
          <c:idx val="2"/>
          <c:order val="2"/>
          <c:tx>
            <c:strRef>
              <c:f>'4.4'!$A$7</c:f>
              <c:strCache>
                <c:ptCount val="1"/>
                <c:pt idx="0">
                  <c:v>Černé uhlí</c:v>
                </c:pt>
              </c:strCache>
            </c:strRef>
          </c:tx>
          <c:invertIfNegative val="0"/>
          <c:cat>
            <c:strRef>
              <c:f>'4.4'!$D$2</c:f>
              <c:strCache>
                <c:ptCount val="1"/>
                <c:pt idx="0">
                  <c:v>Karlovarský (KVK)</c:v>
                </c:pt>
              </c:strCache>
            </c:strRef>
          </c:cat>
          <c:val>
            <c:numRef>
              <c:f>'4.4'!$D$7</c:f>
              <c:numCache>
                <c:formatCode>#,##0.0</c:formatCode>
                <c:ptCount val="1"/>
                <c:pt idx="0">
                  <c:v>0</c:v>
                </c:pt>
              </c:numCache>
            </c:numRef>
          </c:val>
        </c:ser>
        <c:ser>
          <c:idx val="3"/>
          <c:order val="3"/>
          <c:tx>
            <c:strRef>
              <c:f>'4.4'!$A$8</c:f>
              <c:strCache>
                <c:ptCount val="1"/>
                <c:pt idx="0">
                  <c:v>Zemní plyn</c:v>
                </c:pt>
              </c:strCache>
            </c:strRef>
          </c:tx>
          <c:invertIfNegative val="0"/>
          <c:cat>
            <c:strRef>
              <c:f>'4.4'!$D$2</c:f>
              <c:strCache>
                <c:ptCount val="1"/>
                <c:pt idx="0">
                  <c:v>Karlovarský (KVK)</c:v>
                </c:pt>
              </c:strCache>
            </c:strRef>
          </c:cat>
          <c:val>
            <c:numRef>
              <c:f>'4.4'!$D$8</c:f>
              <c:numCache>
                <c:formatCode>#,##0.0</c:formatCode>
                <c:ptCount val="1"/>
                <c:pt idx="0">
                  <c:v>42.658210999999973</c:v>
                </c:pt>
              </c:numCache>
            </c:numRef>
          </c:val>
        </c:ser>
        <c:ser>
          <c:idx val="4"/>
          <c:order val="4"/>
          <c:tx>
            <c:strRef>
              <c:f>'4.4'!$A$9</c:f>
              <c:strCache>
                <c:ptCount val="1"/>
                <c:pt idx="0">
                  <c:v>Ostatní plyny</c:v>
                </c:pt>
              </c:strCache>
            </c:strRef>
          </c:tx>
          <c:invertIfNegative val="0"/>
          <c:cat>
            <c:strRef>
              <c:f>'4.4'!$D$2</c:f>
              <c:strCache>
                <c:ptCount val="1"/>
                <c:pt idx="0">
                  <c:v>Karlovarský (KVK)</c:v>
                </c:pt>
              </c:strCache>
            </c:strRef>
          </c:cat>
          <c:val>
            <c:numRef>
              <c:f>'4.4'!$D$9</c:f>
              <c:numCache>
                <c:formatCode>#,##0.0</c:formatCode>
                <c:ptCount val="1"/>
                <c:pt idx="0">
                  <c:v>1819.5731399999995</c:v>
                </c:pt>
              </c:numCache>
            </c:numRef>
          </c:val>
        </c:ser>
        <c:ser>
          <c:idx val="5"/>
          <c:order val="5"/>
          <c:tx>
            <c:strRef>
              <c:f>'4.4'!$A$10</c:f>
              <c:strCache>
                <c:ptCount val="1"/>
                <c:pt idx="0">
                  <c:v>Bioplyn</c:v>
                </c:pt>
              </c:strCache>
            </c:strRef>
          </c:tx>
          <c:invertIfNegative val="0"/>
          <c:cat>
            <c:strRef>
              <c:f>'4.4'!$D$2</c:f>
              <c:strCache>
                <c:ptCount val="1"/>
                <c:pt idx="0">
                  <c:v>Karlovarský (KVK)</c:v>
                </c:pt>
              </c:strCache>
            </c:strRef>
          </c:cat>
          <c:val>
            <c:numRef>
              <c:f>'4.4'!$D$10</c:f>
              <c:numCache>
                <c:formatCode>#,##0.0</c:formatCode>
                <c:ptCount val="1"/>
                <c:pt idx="0">
                  <c:v>39.662507000000012</c:v>
                </c:pt>
              </c:numCache>
            </c:numRef>
          </c:val>
        </c:ser>
        <c:ser>
          <c:idx val="6"/>
          <c:order val="6"/>
          <c:tx>
            <c:strRef>
              <c:f>'4.4'!$A$11</c:f>
              <c:strCache>
                <c:ptCount val="1"/>
                <c:pt idx="0">
                  <c:v>Fotovoltaické</c:v>
                </c:pt>
              </c:strCache>
            </c:strRef>
          </c:tx>
          <c:invertIfNegative val="0"/>
          <c:cat>
            <c:strRef>
              <c:f>'4.4'!$D$2</c:f>
              <c:strCache>
                <c:ptCount val="1"/>
                <c:pt idx="0">
                  <c:v>Karlovarský (KVK)</c:v>
                </c:pt>
              </c:strCache>
            </c:strRef>
          </c:cat>
          <c:val>
            <c:numRef>
              <c:f>'4.4'!$D$11</c:f>
              <c:numCache>
                <c:formatCode>#,##0.0</c:formatCode>
                <c:ptCount val="1"/>
                <c:pt idx="0">
                  <c:v>12.449418000000001</c:v>
                </c:pt>
              </c:numCache>
            </c:numRef>
          </c:val>
        </c:ser>
        <c:ser>
          <c:idx val="7"/>
          <c:order val="7"/>
          <c:tx>
            <c:strRef>
              <c:f>'4.4'!$A$12</c:f>
              <c:strCache>
                <c:ptCount val="1"/>
                <c:pt idx="0">
                  <c:v>Biomasa</c:v>
                </c:pt>
              </c:strCache>
            </c:strRef>
          </c:tx>
          <c:invertIfNegative val="0"/>
          <c:cat>
            <c:strRef>
              <c:f>'4.4'!$D$2</c:f>
              <c:strCache>
                <c:ptCount val="1"/>
                <c:pt idx="0">
                  <c:v>Karlovarský (KVK)</c:v>
                </c:pt>
              </c:strCache>
            </c:strRef>
          </c:cat>
          <c:val>
            <c:numRef>
              <c:f>'4.4'!$D$12</c:f>
              <c:numCache>
                <c:formatCode>#,##0.0</c:formatCode>
                <c:ptCount val="1"/>
                <c:pt idx="0">
                  <c:v>4.976</c:v>
                </c:pt>
              </c:numCache>
            </c:numRef>
          </c:val>
        </c:ser>
        <c:ser>
          <c:idx val="8"/>
          <c:order val="8"/>
          <c:tx>
            <c:strRef>
              <c:f>'4.4'!$A$13</c:f>
              <c:strCache>
                <c:ptCount val="1"/>
                <c:pt idx="0">
                  <c:v>Vodní</c:v>
                </c:pt>
              </c:strCache>
            </c:strRef>
          </c:tx>
          <c:invertIfNegative val="0"/>
          <c:cat>
            <c:strRef>
              <c:f>'4.4'!$D$2</c:f>
              <c:strCache>
                <c:ptCount val="1"/>
                <c:pt idx="0">
                  <c:v>Karlovarský (KVK)</c:v>
                </c:pt>
              </c:strCache>
            </c:strRef>
          </c:cat>
          <c:val>
            <c:numRef>
              <c:f>'4.4'!$D$13</c:f>
              <c:numCache>
                <c:formatCode>#,##0.0</c:formatCode>
                <c:ptCount val="1"/>
                <c:pt idx="0">
                  <c:v>25.729238999999993</c:v>
                </c:pt>
              </c:numCache>
            </c:numRef>
          </c:val>
        </c:ser>
        <c:ser>
          <c:idx val="9"/>
          <c:order val="9"/>
          <c:tx>
            <c:strRef>
              <c:f>'4.4'!$A$14</c:f>
              <c:strCache>
                <c:ptCount val="1"/>
                <c:pt idx="0">
                  <c:v>Přečerpávací</c:v>
                </c:pt>
              </c:strCache>
            </c:strRef>
          </c:tx>
          <c:invertIfNegative val="0"/>
          <c:cat>
            <c:strRef>
              <c:f>'4.4'!$D$2</c:f>
              <c:strCache>
                <c:ptCount val="1"/>
                <c:pt idx="0">
                  <c:v>Karlovarský (KVK)</c:v>
                </c:pt>
              </c:strCache>
            </c:strRef>
          </c:cat>
          <c:val>
            <c:numRef>
              <c:f>'4.4'!$D$14</c:f>
              <c:numCache>
                <c:formatCode>#,##0.0</c:formatCode>
                <c:ptCount val="1"/>
                <c:pt idx="0">
                  <c:v>0</c:v>
                </c:pt>
              </c:numCache>
            </c:numRef>
          </c:val>
        </c:ser>
        <c:ser>
          <c:idx val="10"/>
          <c:order val="10"/>
          <c:tx>
            <c:strRef>
              <c:f>'4.4'!$A$15</c:f>
              <c:strCache>
                <c:ptCount val="1"/>
                <c:pt idx="0">
                  <c:v>Větrné</c:v>
                </c:pt>
              </c:strCache>
            </c:strRef>
          </c:tx>
          <c:invertIfNegative val="0"/>
          <c:cat>
            <c:strRef>
              <c:f>'4.4'!$D$2</c:f>
              <c:strCache>
                <c:ptCount val="1"/>
                <c:pt idx="0">
                  <c:v>Karlovarský (KVK)</c:v>
                </c:pt>
              </c:strCache>
            </c:strRef>
          </c:cat>
          <c:val>
            <c:numRef>
              <c:f>'4.4'!$D$15</c:f>
              <c:numCache>
                <c:formatCode>#,##0.0</c:formatCode>
                <c:ptCount val="1"/>
                <c:pt idx="0">
                  <c:v>102.33659099999998</c:v>
                </c:pt>
              </c:numCache>
            </c:numRef>
          </c:val>
        </c:ser>
        <c:ser>
          <c:idx val="11"/>
          <c:order val="11"/>
          <c:tx>
            <c:strRef>
              <c:f>'4.4'!$A$16</c:f>
              <c:strCache>
                <c:ptCount val="1"/>
                <c:pt idx="0">
                  <c:v>BRKO</c:v>
                </c:pt>
              </c:strCache>
            </c:strRef>
          </c:tx>
          <c:invertIfNegative val="0"/>
          <c:cat>
            <c:strRef>
              <c:f>'4.4'!$D$2</c:f>
              <c:strCache>
                <c:ptCount val="1"/>
                <c:pt idx="0">
                  <c:v>Karlovarský (KVK)</c:v>
                </c:pt>
              </c:strCache>
            </c:strRef>
          </c:cat>
          <c:val>
            <c:numRef>
              <c:f>'4.4'!$D$16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'4.4'!$D$2</c:f>
              <c:strCache>
                <c:ptCount val="1"/>
                <c:pt idx="0">
                  <c:v>Karlovarský (KVK)</c:v>
                </c:pt>
              </c:strCache>
            </c:strRef>
          </c:cat>
          <c:val>
            <c:numRef>
              <c:f>'4.4'!$D$17</c:f>
              <c:numCache>
                <c:formatCode>#,##0.0</c:formatCode>
                <c:ptCount val="1"/>
                <c:pt idx="0">
                  <c:v>0</c:v>
                </c:pt>
              </c:numCache>
            </c:numRef>
          </c:val>
        </c:ser>
        <c:ser>
          <c:idx val="13"/>
          <c:order val="13"/>
          <c:tx>
            <c:strRef>
              <c:f>'4.4'!$A$18</c:f>
              <c:strCache>
                <c:ptCount val="1"/>
                <c:pt idx="0">
                  <c:v>Odpadní teplo</c:v>
                </c:pt>
              </c:strCache>
            </c:strRef>
          </c:tx>
          <c:invertIfNegative val="0"/>
          <c:cat>
            <c:strRef>
              <c:f>'4.4'!$D$2</c:f>
              <c:strCache>
                <c:ptCount val="1"/>
                <c:pt idx="0">
                  <c:v>Karlovarský (KVK)</c:v>
                </c:pt>
              </c:strCache>
            </c:strRef>
          </c:cat>
          <c:val>
            <c:numRef>
              <c:f>'4.4'!$D$18</c:f>
              <c:numCache>
                <c:formatCode>#,##0.0</c:formatCode>
                <c:ptCount val="1"/>
                <c:pt idx="0">
                  <c:v>0</c:v>
                </c:pt>
              </c:numCache>
            </c:numRef>
          </c:val>
        </c:ser>
        <c:ser>
          <c:idx val="14"/>
          <c:order val="14"/>
          <c:tx>
            <c:strRef>
              <c:f>'4.4'!$A$19</c:f>
              <c:strCache>
                <c:ptCount val="1"/>
                <c:pt idx="0">
                  <c:v>Topné oleje</c:v>
                </c:pt>
              </c:strCache>
            </c:strRef>
          </c:tx>
          <c:invertIfNegative val="0"/>
          <c:cat>
            <c:strRef>
              <c:f>'4.4'!$D$2</c:f>
              <c:strCache>
                <c:ptCount val="1"/>
                <c:pt idx="0">
                  <c:v>Karlovarský (KVK)</c:v>
                </c:pt>
              </c:strCache>
            </c:strRef>
          </c:cat>
          <c:val>
            <c:numRef>
              <c:f>'4.4'!$D$19</c:f>
              <c:numCache>
                <c:formatCode>#,##0.0</c:formatCode>
                <c:ptCount val="1"/>
                <c:pt idx="0">
                  <c:v>0.479688</c:v>
                </c:pt>
              </c:numCache>
            </c:numRef>
          </c:val>
        </c:ser>
        <c:ser>
          <c:idx val="15"/>
          <c:order val="15"/>
          <c:tx>
            <c:strRef>
              <c:f>'4.4'!$A$20</c:f>
              <c:strCache>
                <c:ptCount val="1"/>
                <c:pt idx="0">
                  <c:v>Ostatní kapalná paliva</c:v>
                </c:pt>
              </c:strCache>
            </c:strRef>
          </c:tx>
          <c:invertIfNegative val="0"/>
          <c:cat>
            <c:strRef>
              <c:f>'4.4'!$D$2</c:f>
              <c:strCache>
                <c:ptCount val="1"/>
                <c:pt idx="0">
                  <c:v>Karlovarský (KVK)</c:v>
                </c:pt>
              </c:strCache>
            </c:strRef>
          </c:cat>
          <c:val>
            <c:numRef>
              <c:f>'4.4'!$D$20</c:f>
              <c:numCache>
                <c:formatCode>#,##0.0</c:formatCode>
                <c:ptCount val="1"/>
                <c:pt idx="0">
                  <c:v>0</c:v>
                </c:pt>
              </c:numCache>
            </c:numRef>
          </c:val>
        </c:ser>
        <c:ser>
          <c:idx val="16"/>
          <c:order val="16"/>
          <c:tx>
            <c:strRef>
              <c:f>'4.4'!$A$21</c:f>
              <c:strCache>
                <c:ptCount val="1"/>
                <c:pt idx="0">
                  <c:v>Ostatní</c:v>
                </c:pt>
              </c:strCache>
            </c:strRef>
          </c:tx>
          <c:invertIfNegative val="0"/>
          <c:cat>
            <c:strRef>
              <c:f>'4.4'!$D$2</c:f>
              <c:strCache>
                <c:ptCount val="1"/>
                <c:pt idx="0">
                  <c:v>Karlovarský (KVK)</c:v>
                </c:pt>
              </c:strCache>
            </c:strRef>
          </c:cat>
          <c:val>
            <c:numRef>
              <c:f>'4.4'!$D$21</c:f>
              <c:numCache>
                <c:formatCode>#,##0.0</c:formatCode>
                <c:ptCount val="1"/>
                <c:pt idx="0">
                  <c:v>0</c:v>
                </c:pt>
              </c:numCache>
            </c:numRef>
          </c:val>
        </c:ser>
        <c:ser>
          <c:idx val="17"/>
          <c:order val="17"/>
          <c:tx>
            <c:strRef>
              <c:f>'4.4'!$A$22</c:f>
              <c:strCache>
                <c:ptCount val="1"/>
                <c:pt idx="0">
                  <c:v>Koks</c:v>
                </c:pt>
              </c:strCache>
            </c:strRef>
          </c:tx>
          <c:invertIfNegative val="0"/>
          <c:cat>
            <c:strRef>
              <c:f>'4.4'!$D$2</c:f>
              <c:strCache>
                <c:ptCount val="1"/>
                <c:pt idx="0">
                  <c:v>Karlovarský (KVK)</c:v>
                </c:pt>
              </c:strCache>
            </c:strRef>
          </c:cat>
          <c:val>
            <c:numRef>
              <c:f>'4.4'!$D$22</c:f>
              <c:numCache>
                <c:formatCode>#,##0.0</c:formatCode>
                <c:ptCount val="1"/>
                <c:pt idx="0">
                  <c:v>0</c:v>
                </c:pt>
              </c:numCache>
            </c:numRef>
          </c:val>
        </c:ser>
        <c:dLbls>
          <c:showLegendKey val="0"/>
          <c:showVal val="0"/>
          <c:showCatName val="0"/>
          <c:showSerName val="0"/>
          <c:showPercent val="0"/>
          <c:showBubbleSize val="0"/>
        </c:dLbls>
        <c:gapWidth val="150"/>
        <c:axId val="89796992"/>
        <c:axId val="89798528"/>
      </c:barChart>
      <c:catAx>
        <c:axId val="89796992"/>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89798528"/>
        <c:crosses val="autoZero"/>
        <c:auto val="1"/>
        <c:lblAlgn val="ctr"/>
        <c:lblOffset val="100"/>
        <c:noMultiLvlLbl val="0"/>
      </c:catAx>
      <c:valAx>
        <c:axId val="897985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97969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63755882213786852"/>
          <c:h val="0.87875713446365622"/>
        </c:manualLayout>
      </c:layout>
      <c:barChart>
        <c:barDir val="col"/>
        <c:grouping val="clustered"/>
        <c:varyColors val="0"/>
        <c:ser>
          <c:idx val="0"/>
          <c:order val="0"/>
          <c:tx>
            <c:strRef>
              <c:f>'4.4'!$A$5</c:f>
              <c:strCache>
                <c:ptCount val="1"/>
                <c:pt idx="0">
                  <c:v>Hnědé uhlí</c:v>
                </c:pt>
              </c:strCache>
            </c:strRef>
          </c:tx>
          <c:invertIfNegative val="0"/>
          <c:cat>
            <c:strRef>
              <c:f>'4.4'!$E$2</c:f>
              <c:strCache>
                <c:ptCount val="1"/>
                <c:pt idx="0">
                  <c:v>Královéhradecký (HKK)</c:v>
                </c:pt>
              </c:strCache>
            </c:strRef>
          </c:cat>
          <c:val>
            <c:numRef>
              <c:f>'4.4'!$E$5</c:f>
              <c:numCache>
                <c:formatCode>#,##0.0</c:formatCode>
                <c:ptCount val="1"/>
                <c:pt idx="0">
                  <c:v>505.06953900000002</c:v>
                </c:pt>
              </c:numCache>
            </c:numRef>
          </c:val>
        </c:ser>
        <c:ser>
          <c:idx val="1"/>
          <c:order val="1"/>
          <c:tx>
            <c:strRef>
              <c:f>'4.4'!$A$6</c:f>
              <c:strCache>
                <c:ptCount val="1"/>
                <c:pt idx="0">
                  <c:v>Jaderné palivo</c:v>
                </c:pt>
              </c:strCache>
            </c:strRef>
          </c:tx>
          <c:invertIfNegative val="0"/>
          <c:cat>
            <c:strRef>
              <c:f>'4.4'!$E$2</c:f>
              <c:strCache>
                <c:ptCount val="1"/>
                <c:pt idx="0">
                  <c:v>Královéhradecký (HKK)</c:v>
                </c:pt>
              </c:strCache>
            </c:strRef>
          </c:cat>
          <c:val>
            <c:numRef>
              <c:f>'4.4'!$E$6</c:f>
              <c:numCache>
                <c:formatCode>#,##0.0</c:formatCode>
                <c:ptCount val="1"/>
                <c:pt idx="0">
                  <c:v>0</c:v>
                </c:pt>
              </c:numCache>
            </c:numRef>
          </c:val>
        </c:ser>
        <c:ser>
          <c:idx val="2"/>
          <c:order val="2"/>
          <c:tx>
            <c:strRef>
              <c:f>'4.4'!$A$7</c:f>
              <c:strCache>
                <c:ptCount val="1"/>
                <c:pt idx="0">
                  <c:v>Černé uhlí</c:v>
                </c:pt>
              </c:strCache>
            </c:strRef>
          </c:tx>
          <c:invertIfNegative val="0"/>
          <c:cat>
            <c:strRef>
              <c:f>'4.4'!$E$2</c:f>
              <c:strCache>
                <c:ptCount val="1"/>
                <c:pt idx="0">
                  <c:v>Královéhradecký (HKK)</c:v>
                </c:pt>
              </c:strCache>
            </c:strRef>
          </c:cat>
          <c:val>
            <c:numRef>
              <c:f>'4.4'!$E$7</c:f>
              <c:numCache>
                <c:formatCode>#,##0.0</c:formatCode>
                <c:ptCount val="1"/>
                <c:pt idx="0">
                  <c:v>4.6409200000000004</c:v>
                </c:pt>
              </c:numCache>
            </c:numRef>
          </c:val>
        </c:ser>
        <c:ser>
          <c:idx val="3"/>
          <c:order val="3"/>
          <c:tx>
            <c:strRef>
              <c:f>'4.4'!$A$8</c:f>
              <c:strCache>
                <c:ptCount val="1"/>
                <c:pt idx="0">
                  <c:v>Zemní plyn</c:v>
                </c:pt>
              </c:strCache>
            </c:strRef>
          </c:tx>
          <c:invertIfNegative val="0"/>
          <c:cat>
            <c:strRef>
              <c:f>'4.4'!$E$2</c:f>
              <c:strCache>
                <c:ptCount val="1"/>
                <c:pt idx="0">
                  <c:v>Královéhradecký (HKK)</c:v>
                </c:pt>
              </c:strCache>
            </c:strRef>
          </c:cat>
          <c:val>
            <c:numRef>
              <c:f>'4.4'!$E$8</c:f>
              <c:numCache>
                <c:formatCode>#,##0.0</c:formatCode>
                <c:ptCount val="1"/>
                <c:pt idx="0">
                  <c:v>90.145339999999891</c:v>
                </c:pt>
              </c:numCache>
            </c:numRef>
          </c:val>
        </c:ser>
        <c:ser>
          <c:idx val="4"/>
          <c:order val="4"/>
          <c:tx>
            <c:strRef>
              <c:f>'4.4'!$A$9</c:f>
              <c:strCache>
                <c:ptCount val="1"/>
                <c:pt idx="0">
                  <c:v>Ostatní plyny</c:v>
                </c:pt>
              </c:strCache>
            </c:strRef>
          </c:tx>
          <c:invertIfNegative val="0"/>
          <c:cat>
            <c:strRef>
              <c:f>'4.4'!$E$2</c:f>
              <c:strCache>
                <c:ptCount val="1"/>
                <c:pt idx="0">
                  <c:v>Královéhradecký (HKK)</c:v>
                </c:pt>
              </c:strCache>
            </c:strRef>
          </c:cat>
          <c:val>
            <c:numRef>
              <c:f>'4.4'!$E$9</c:f>
              <c:numCache>
                <c:formatCode>#,##0.0</c:formatCode>
                <c:ptCount val="1"/>
                <c:pt idx="0">
                  <c:v>0</c:v>
                </c:pt>
              </c:numCache>
            </c:numRef>
          </c:val>
        </c:ser>
        <c:ser>
          <c:idx val="5"/>
          <c:order val="5"/>
          <c:tx>
            <c:strRef>
              <c:f>'4.4'!$A$10</c:f>
              <c:strCache>
                <c:ptCount val="1"/>
                <c:pt idx="0">
                  <c:v>Bioplyn</c:v>
                </c:pt>
              </c:strCache>
            </c:strRef>
          </c:tx>
          <c:invertIfNegative val="0"/>
          <c:cat>
            <c:strRef>
              <c:f>'4.4'!$E$2</c:f>
              <c:strCache>
                <c:ptCount val="1"/>
                <c:pt idx="0">
                  <c:v>Královéhradecký (HKK)</c:v>
                </c:pt>
              </c:strCache>
            </c:strRef>
          </c:cat>
          <c:val>
            <c:numRef>
              <c:f>'4.4'!$E$10</c:f>
              <c:numCache>
                <c:formatCode>#,##0.0</c:formatCode>
                <c:ptCount val="1"/>
                <c:pt idx="0">
                  <c:v>232.31875899999986</c:v>
                </c:pt>
              </c:numCache>
            </c:numRef>
          </c:val>
        </c:ser>
        <c:ser>
          <c:idx val="6"/>
          <c:order val="6"/>
          <c:tx>
            <c:strRef>
              <c:f>'4.4'!$A$11</c:f>
              <c:strCache>
                <c:ptCount val="1"/>
                <c:pt idx="0">
                  <c:v>Fotovoltaické</c:v>
                </c:pt>
              </c:strCache>
            </c:strRef>
          </c:tx>
          <c:invertIfNegative val="0"/>
          <c:cat>
            <c:strRef>
              <c:f>'4.4'!$E$2</c:f>
              <c:strCache>
                <c:ptCount val="1"/>
                <c:pt idx="0">
                  <c:v>Královéhradecký (HKK)</c:v>
                </c:pt>
              </c:strCache>
            </c:strRef>
          </c:cat>
          <c:val>
            <c:numRef>
              <c:f>'4.4'!$E$11</c:f>
              <c:numCache>
                <c:formatCode>#,##0.0</c:formatCode>
                <c:ptCount val="1"/>
                <c:pt idx="0">
                  <c:v>90.28108100000054</c:v>
                </c:pt>
              </c:numCache>
            </c:numRef>
          </c:val>
        </c:ser>
        <c:ser>
          <c:idx val="7"/>
          <c:order val="7"/>
          <c:tx>
            <c:strRef>
              <c:f>'4.4'!$A$12</c:f>
              <c:strCache>
                <c:ptCount val="1"/>
                <c:pt idx="0">
                  <c:v>Biomasa</c:v>
                </c:pt>
              </c:strCache>
            </c:strRef>
          </c:tx>
          <c:invertIfNegative val="0"/>
          <c:cat>
            <c:strRef>
              <c:f>'4.4'!$E$2</c:f>
              <c:strCache>
                <c:ptCount val="1"/>
                <c:pt idx="0">
                  <c:v>Královéhradecký (HKK)</c:v>
                </c:pt>
              </c:strCache>
            </c:strRef>
          </c:cat>
          <c:val>
            <c:numRef>
              <c:f>'4.4'!$E$12</c:f>
              <c:numCache>
                <c:formatCode>#,##0.0</c:formatCode>
                <c:ptCount val="1"/>
                <c:pt idx="0">
                  <c:v>236.85656599999996</c:v>
                </c:pt>
              </c:numCache>
            </c:numRef>
          </c:val>
        </c:ser>
        <c:ser>
          <c:idx val="8"/>
          <c:order val="8"/>
          <c:tx>
            <c:strRef>
              <c:f>'4.4'!$A$13</c:f>
              <c:strCache>
                <c:ptCount val="1"/>
                <c:pt idx="0">
                  <c:v>Vodní</c:v>
                </c:pt>
              </c:strCache>
            </c:strRef>
          </c:tx>
          <c:invertIfNegative val="0"/>
          <c:cat>
            <c:strRef>
              <c:f>'4.4'!$E$2</c:f>
              <c:strCache>
                <c:ptCount val="1"/>
                <c:pt idx="0">
                  <c:v>Královéhradecký (HKK)</c:v>
                </c:pt>
              </c:strCache>
            </c:strRef>
          </c:cat>
          <c:val>
            <c:numRef>
              <c:f>'4.4'!$E$13</c:f>
              <c:numCache>
                <c:formatCode>#,##0.0</c:formatCode>
                <c:ptCount val="1"/>
                <c:pt idx="0">
                  <c:v>101.3395470000001</c:v>
                </c:pt>
              </c:numCache>
            </c:numRef>
          </c:val>
        </c:ser>
        <c:ser>
          <c:idx val="9"/>
          <c:order val="9"/>
          <c:tx>
            <c:strRef>
              <c:f>'4.4'!$A$14</c:f>
              <c:strCache>
                <c:ptCount val="1"/>
                <c:pt idx="0">
                  <c:v>Přečerpávací</c:v>
                </c:pt>
              </c:strCache>
            </c:strRef>
          </c:tx>
          <c:invertIfNegative val="0"/>
          <c:cat>
            <c:strRef>
              <c:f>'4.4'!$E$2</c:f>
              <c:strCache>
                <c:ptCount val="1"/>
                <c:pt idx="0">
                  <c:v>Královéhradecký (HKK)</c:v>
                </c:pt>
              </c:strCache>
            </c:strRef>
          </c:cat>
          <c:val>
            <c:numRef>
              <c:f>'4.4'!$E$14</c:f>
              <c:numCache>
                <c:formatCode>#,##0.0</c:formatCode>
                <c:ptCount val="1"/>
                <c:pt idx="0">
                  <c:v>0</c:v>
                </c:pt>
              </c:numCache>
            </c:numRef>
          </c:val>
        </c:ser>
        <c:ser>
          <c:idx val="10"/>
          <c:order val="10"/>
          <c:tx>
            <c:strRef>
              <c:f>'4.4'!$A$15</c:f>
              <c:strCache>
                <c:ptCount val="1"/>
                <c:pt idx="0">
                  <c:v>Větrné</c:v>
                </c:pt>
              </c:strCache>
            </c:strRef>
          </c:tx>
          <c:invertIfNegative val="0"/>
          <c:cat>
            <c:strRef>
              <c:f>'4.4'!$E$2</c:f>
              <c:strCache>
                <c:ptCount val="1"/>
                <c:pt idx="0">
                  <c:v>Královéhradecký (HKK)</c:v>
                </c:pt>
              </c:strCache>
            </c:strRef>
          </c:cat>
          <c:val>
            <c:numRef>
              <c:f>'4.4'!$E$15</c:f>
              <c:numCache>
                <c:formatCode>#,##0.0</c:formatCode>
                <c:ptCount val="1"/>
                <c:pt idx="0">
                  <c:v>15.735533</c:v>
                </c:pt>
              </c:numCache>
            </c:numRef>
          </c:val>
        </c:ser>
        <c:ser>
          <c:idx val="11"/>
          <c:order val="11"/>
          <c:tx>
            <c:strRef>
              <c:f>'4.4'!$A$16</c:f>
              <c:strCache>
                <c:ptCount val="1"/>
                <c:pt idx="0">
                  <c:v>BRKO</c:v>
                </c:pt>
              </c:strCache>
            </c:strRef>
          </c:tx>
          <c:invertIfNegative val="0"/>
          <c:cat>
            <c:strRef>
              <c:f>'4.4'!$E$2</c:f>
              <c:strCache>
                <c:ptCount val="1"/>
                <c:pt idx="0">
                  <c:v>Královéhradecký (HKK)</c:v>
                </c:pt>
              </c:strCache>
            </c:strRef>
          </c:cat>
          <c:val>
            <c:numRef>
              <c:f>'4.4'!$E$16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'4.4'!$E$2</c:f>
              <c:strCache>
                <c:ptCount val="1"/>
                <c:pt idx="0">
                  <c:v>Královéhradecký (HKK)</c:v>
                </c:pt>
              </c:strCache>
            </c:strRef>
          </c:cat>
          <c:val>
            <c:numRef>
              <c:f>'4.4'!$E$17</c:f>
              <c:numCache>
                <c:formatCode>#,##0.0</c:formatCode>
                <c:ptCount val="1"/>
                <c:pt idx="0">
                  <c:v>0</c:v>
                </c:pt>
              </c:numCache>
            </c:numRef>
          </c:val>
        </c:ser>
        <c:ser>
          <c:idx val="13"/>
          <c:order val="13"/>
          <c:tx>
            <c:strRef>
              <c:f>'4.4'!$A$18</c:f>
              <c:strCache>
                <c:ptCount val="1"/>
                <c:pt idx="0">
                  <c:v>Odpadní teplo</c:v>
                </c:pt>
              </c:strCache>
            </c:strRef>
          </c:tx>
          <c:invertIfNegative val="0"/>
          <c:cat>
            <c:strRef>
              <c:f>'4.4'!$E$2</c:f>
              <c:strCache>
                <c:ptCount val="1"/>
                <c:pt idx="0">
                  <c:v>Královéhradecký (HKK)</c:v>
                </c:pt>
              </c:strCache>
            </c:strRef>
          </c:cat>
          <c:val>
            <c:numRef>
              <c:f>'4.4'!$E$18</c:f>
              <c:numCache>
                <c:formatCode>#,##0.0</c:formatCode>
                <c:ptCount val="1"/>
                <c:pt idx="0">
                  <c:v>0</c:v>
                </c:pt>
              </c:numCache>
            </c:numRef>
          </c:val>
        </c:ser>
        <c:ser>
          <c:idx val="14"/>
          <c:order val="14"/>
          <c:tx>
            <c:strRef>
              <c:f>'4.4'!$A$19</c:f>
              <c:strCache>
                <c:ptCount val="1"/>
                <c:pt idx="0">
                  <c:v>Topné oleje</c:v>
                </c:pt>
              </c:strCache>
            </c:strRef>
          </c:tx>
          <c:invertIfNegative val="0"/>
          <c:cat>
            <c:strRef>
              <c:f>'4.4'!$E$2</c:f>
              <c:strCache>
                <c:ptCount val="1"/>
                <c:pt idx="0">
                  <c:v>Královéhradecký (HKK)</c:v>
                </c:pt>
              </c:strCache>
            </c:strRef>
          </c:cat>
          <c:val>
            <c:numRef>
              <c:f>'4.4'!$E$19</c:f>
              <c:numCache>
                <c:formatCode>#,##0.0</c:formatCode>
                <c:ptCount val="1"/>
                <c:pt idx="0">
                  <c:v>1.1440549999999998</c:v>
                </c:pt>
              </c:numCache>
            </c:numRef>
          </c:val>
        </c:ser>
        <c:ser>
          <c:idx val="15"/>
          <c:order val="15"/>
          <c:tx>
            <c:strRef>
              <c:f>'4.4'!$A$20</c:f>
              <c:strCache>
                <c:ptCount val="1"/>
                <c:pt idx="0">
                  <c:v>Ostatní kapalná paliva</c:v>
                </c:pt>
              </c:strCache>
            </c:strRef>
          </c:tx>
          <c:invertIfNegative val="0"/>
          <c:cat>
            <c:strRef>
              <c:f>'4.4'!$E$2</c:f>
              <c:strCache>
                <c:ptCount val="1"/>
                <c:pt idx="0">
                  <c:v>Královéhradecký (HKK)</c:v>
                </c:pt>
              </c:strCache>
            </c:strRef>
          </c:cat>
          <c:val>
            <c:numRef>
              <c:f>'4.4'!$E$20</c:f>
              <c:numCache>
                <c:formatCode>#,##0.0</c:formatCode>
                <c:ptCount val="1"/>
                <c:pt idx="0">
                  <c:v>0.26036999999999999</c:v>
                </c:pt>
              </c:numCache>
            </c:numRef>
          </c:val>
        </c:ser>
        <c:ser>
          <c:idx val="16"/>
          <c:order val="16"/>
          <c:tx>
            <c:strRef>
              <c:f>'4.4'!$A$21</c:f>
              <c:strCache>
                <c:ptCount val="1"/>
                <c:pt idx="0">
                  <c:v>Ostatní</c:v>
                </c:pt>
              </c:strCache>
            </c:strRef>
          </c:tx>
          <c:invertIfNegative val="0"/>
          <c:cat>
            <c:strRef>
              <c:f>'4.4'!$E$2</c:f>
              <c:strCache>
                <c:ptCount val="1"/>
                <c:pt idx="0">
                  <c:v>Královéhradecký (HKK)</c:v>
                </c:pt>
              </c:strCache>
            </c:strRef>
          </c:cat>
          <c:val>
            <c:numRef>
              <c:f>'4.4'!$E$21</c:f>
              <c:numCache>
                <c:formatCode>#,##0.0</c:formatCode>
                <c:ptCount val="1"/>
                <c:pt idx="0">
                  <c:v>0</c:v>
                </c:pt>
              </c:numCache>
            </c:numRef>
          </c:val>
        </c:ser>
        <c:ser>
          <c:idx val="17"/>
          <c:order val="17"/>
          <c:tx>
            <c:strRef>
              <c:f>'4.4'!$A$22</c:f>
              <c:strCache>
                <c:ptCount val="1"/>
                <c:pt idx="0">
                  <c:v>Koks</c:v>
                </c:pt>
              </c:strCache>
            </c:strRef>
          </c:tx>
          <c:invertIfNegative val="0"/>
          <c:cat>
            <c:strRef>
              <c:f>'4.4'!$E$2</c:f>
              <c:strCache>
                <c:ptCount val="1"/>
                <c:pt idx="0">
                  <c:v>Královéhradecký (HKK)</c:v>
                </c:pt>
              </c:strCache>
            </c:strRef>
          </c:cat>
          <c:val>
            <c:numRef>
              <c:f>'4.4'!$E$22</c:f>
              <c:numCache>
                <c:formatCode>#,##0.0</c:formatCode>
                <c:ptCount val="1"/>
                <c:pt idx="0">
                  <c:v>0</c:v>
                </c:pt>
              </c:numCache>
            </c:numRef>
          </c:val>
        </c:ser>
        <c:dLbls>
          <c:showLegendKey val="0"/>
          <c:showVal val="0"/>
          <c:showCatName val="0"/>
          <c:showSerName val="0"/>
          <c:showPercent val="0"/>
          <c:showBubbleSize val="0"/>
        </c:dLbls>
        <c:gapWidth val="150"/>
        <c:axId val="89869312"/>
        <c:axId val="89891584"/>
      </c:barChart>
      <c:catAx>
        <c:axId val="89869312"/>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89891584"/>
        <c:crosses val="autoZero"/>
        <c:auto val="1"/>
        <c:lblAlgn val="ctr"/>
        <c:lblOffset val="100"/>
        <c:noMultiLvlLbl val="0"/>
      </c:catAx>
      <c:valAx>
        <c:axId val="89891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9869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'3.1'!$A$4</c:f>
              <c:strCache>
                <c:ptCount val="1"/>
                <c:pt idx="0">
                  <c:v>Výroba elektřiny brutto</c:v>
                </c:pt>
              </c:strCache>
            </c:strRef>
          </c:tx>
          <c:invertIfNegative val="0"/>
          <c:val>
            <c:numRef>
              <c:f>'3.1'!$B$4:$M$4</c:f>
              <c:numCache>
                <c:formatCode>#,##0.0</c:formatCode>
                <c:ptCount val="12"/>
                <c:pt idx="0">
                  <c:v>8646.6969110000027</c:v>
                </c:pt>
                <c:pt idx="1">
                  <c:v>7445.0550729999986</c:v>
                </c:pt>
                <c:pt idx="2">
                  <c:v>7916.198558</c:v>
                </c:pt>
                <c:pt idx="3">
                  <c:v>7853.7229399999987</c:v>
                </c:pt>
                <c:pt idx="4">
                  <c:v>6770.419101999998</c:v>
                </c:pt>
                <c:pt idx="5">
                  <c:v>5834.6998670000003</c:v>
                </c:pt>
                <c:pt idx="6">
                  <c:v>5443.8503219999984</c:v>
                </c:pt>
                <c:pt idx="7">
                  <c:v>6523.1679829999994</c:v>
                </c:pt>
                <c:pt idx="8">
                  <c:v>7193.5705240000007</c:v>
                </c:pt>
                <c:pt idx="9">
                  <c:v>7688.4042000000009</c:v>
                </c:pt>
                <c:pt idx="10">
                  <c:v>8176.555961</c:v>
                </c:pt>
                <c:pt idx="11">
                  <c:v>7545.2755459999989</c:v>
                </c:pt>
              </c:numCache>
            </c:numRef>
          </c:val>
        </c:ser>
        <c:ser>
          <c:idx val="1"/>
          <c:order val="1"/>
          <c:tx>
            <c:strRef>
              <c:f>'3.2'!$A$45</c:f>
              <c:strCache>
                <c:ptCount val="1"/>
                <c:pt idx="0">
                  <c:v>Tuzemská netto spotřeba (TNS)</c:v>
                </c:pt>
              </c:strCache>
            </c:strRef>
          </c:tx>
          <c:invertIfNegative val="0"/>
          <c:val>
            <c:numRef>
              <c:f>'3.2'!$B$45:$M$45</c:f>
              <c:numCache>
                <c:formatCode>#,##0.0</c:formatCode>
                <c:ptCount val="12"/>
                <c:pt idx="0">
                  <c:v>-6319.480091999998</c:v>
                </c:pt>
                <c:pt idx="1">
                  <c:v>-5381.0417020000004</c:v>
                </c:pt>
                <c:pt idx="2">
                  <c:v>-5501.353051999994</c:v>
                </c:pt>
                <c:pt idx="3">
                  <c:v>-4983.7339660000052</c:v>
                </c:pt>
                <c:pt idx="4">
                  <c:v>-4876.8181800000057</c:v>
                </c:pt>
                <c:pt idx="5">
                  <c:v>-4612.0878299999931</c:v>
                </c:pt>
                <c:pt idx="6">
                  <c:v>-4452.6615280000005</c:v>
                </c:pt>
                <c:pt idx="7">
                  <c:v>-4651.5948840000065</c:v>
                </c:pt>
                <c:pt idx="8">
                  <c:v>-4747.2628820000009</c:v>
                </c:pt>
                <c:pt idx="9">
                  <c:v>-5208.1055440000027</c:v>
                </c:pt>
                <c:pt idx="10">
                  <c:v>-5534.5892830000084</c:v>
                </c:pt>
                <c:pt idx="11">
                  <c:v>-5611.7951740000044</c:v>
                </c:pt>
              </c:numCache>
            </c:numRef>
          </c:val>
        </c:ser>
        <c:ser>
          <c:idx val="2"/>
          <c:order val="2"/>
          <c:tx>
            <c:strRef>
              <c:f>'3.2'!$A$27</c:f>
              <c:strCache>
                <c:ptCount val="1"/>
                <c:pt idx="0">
                  <c:v>Tech. vl. spotřeba el. na výrobu elektřiny</c:v>
                </c:pt>
              </c:strCache>
            </c:strRef>
          </c:tx>
          <c:invertIfNegative val="0"/>
          <c:val>
            <c:numRef>
              <c:f>'3.2'!$B$27:$M$27</c:f>
              <c:numCache>
                <c:formatCode>#,##0.0</c:formatCode>
                <c:ptCount val="12"/>
                <c:pt idx="0">
                  <c:v>-574.17590499999994</c:v>
                </c:pt>
                <c:pt idx="1">
                  <c:v>-499.42517400000003</c:v>
                </c:pt>
                <c:pt idx="2">
                  <c:v>-535.52177799999993</c:v>
                </c:pt>
                <c:pt idx="3">
                  <c:v>-538.20874400000025</c:v>
                </c:pt>
                <c:pt idx="4">
                  <c:v>-469.46911799999992</c:v>
                </c:pt>
                <c:pt idx="5">
                  <c:v>-422.921064</c:v>
                </c:pt>
                <c:pt idx="6">
                  <c:v>-401.46278599999999</c:v>
                </c:pt>
                <c:pt idx="7">
                  <c:v>-462.47727300000014</c:v>
                </c:pt>
                <c:pt idx="8">
                  <c:v>-506.86046799999997</c:v>
                </c:pt>
                <c:pt idx="9">
                  <c:v>-550.3089379999999</c:v>
                </c:pt>
                <c:pt idx="10">
                  <c:v>-553.06126200000006</c:v>
                </c:pt>
                <c:pt idx="11">
                  <c:v>-518.71386299999983</c:v>
                </c:pt>
              </c:numCache>
            </c:numRef>
          </c:val>
        </c:ser>
        <c:ser>
          <c:idx val="3"/>
          <c:order val="3"/>
          <c:tx>
            <c:strRef>
              <c:f>'3.2'!$A$32</c:f>
              <c:strCache>
                <c:ptCount val="1"/>
                <c:pt idx="0">
                  <c:v>Celkové ztráty</c:v>
                </c:pt>
              </c:strCache>
            </c:strRef>
          </c:tx>
          <c:invertIfNegative val="0"/>
          <c:val>
            <c:numRef>
              <c:f>'3.2'!$B$32:$M$32</c:f>
              <c:numCache>
                <c:formatCode>#,##0.0</c:formatCode>
                <c:ptCount val="12"/>
                <c:pt idx="0">
                  <c:v>-474.16072499999996</c:v>
                </c:pt>
                <c:pt idx="1">
                  <c:v>-403.714246</c:v>
                </c:pt>
                <c:pt idx="2">
                  <c:v>-375.34652599999998</c:v>
                </c:pt>
                <c:pt idx="3">
                  <c:v>-357.14962300000002</c:v>
                </c:pt>
                <c:pt idx="4">
                  <c:v>-322.61237199999999</c:v>
                </c:pt>
                <c:pt idx="5">
                  <c:v>-310.75333699999999</c:v>
                </c:pt>
                <c:pt idx="6">
                  <c:v>-299.99396899999999</c:v>
                </c:pt>
                <c:pt idx="7">
                  <c:v>-320.40891599999998</c:v>
                </c:pt>
                <c:pt idx="8">
                  <c:v>-327.93967099999998</c:v>
                </c:pt>
                <c:pt idx="9">
                  <c:v>-379.64534599999996</c:v>
                </c:pt>
                <c:pt idx="10">
                  <c:v>-400.19090700000004</c:v>
                </c:pt>
                <c:pt idx="11">
                  <c:v>-402.82945999999998</c:v>
                </c:pt>
              </c:numCache>
            </c:numRef>
          </c:val>
        </c:ser>
        <c:ser>
          <c:idx val="4"/>
          <c:order val="4"/>
          <c:tx>
            <c:strRef>
              <c:f>'3.2'!$A$43</c:f>
              <c:strCache>
                <c:ptCount val="1"/>
                <c:pt idx="0">
                  <c:v>Spotřeba na přečerpávání PVE</c:v>
                </c:pt>
              </c:strCache>
            </c:strRef>
          </c:tx>
          <c:invertIfNegative val="0"/>
          <c:val>
            <c:numRef>
              <c:f>'3.2'!$B$43:$M$43</c:f>
              <c:numCache>
                <c:formatCode>#,##0.0</c:formatCode>
                <c:ptCount val="12"/>
                <c:pt idx="0">
                  <c:v>-143.71794599999998</c:v>
                </c:pt>
                <c:pt idx="1">
                  <c:v>-136.11812</c:v>
                </c:pt>
                <c:pt idx="2">
                  <c:v>-143.95700099999999</c:v>
                </c:pt>
                <c:pt idx="3">
                  <c:v>-123.848495</c:v>
                </c:pt>
                <c:pt idx="4">
                  <c:v>-127.001766</c:v>
                </c:pt>
                <c:pt idx="5">
                  <c:v>-109.745068</c:v>
                </c:pt>
                <c:pt idx="6">
                  <c:v>-64.093155999999993</c:v>
                </c:pt>
                <c:pt idx="7">
                  <c:v>-121.538113</c:v>
                </c:pt>
                <c:pt idx="8">
                  <c:v>-122.53277300000001</c:v>
                </c:pt>
                <c:pt idx="9">
                  <c:v>-106.82709799999999</c:v>
                </c:pt>
                <c:pt idx="10">
                  <c:v>-147.73013999999998</c:v>
                </c:pt>
                <c:pt idx="11">
                  <c:v>-183.35669800000002</c:v>
                </c:pt>
              </c:numCache>
            </c:numRef>
          </c:val>
        </c:ser>
        <c:ser>
          <c:idx val="5"/>
          <c:order val="5"/>
          <c:tx>
            <c:strRef>
              <c:f>'3.2'!$A$4</c:f>
              <c:strCache>
                <c:ptCount val="1"/>
                <c:pt idx="0">
                  <c:v>Saldo *)</c:v>
                </c:pt>
              </c:strCache>
            </c:strRef>
          </c:tx>
          <c:invertIfNegative val="0"/>
          <c:val>
            <c:numRef>
              <c:f>'3.2'!$B$4:$M$4</c:f>
              <c:numCache>
                <c:formatCode>#,##0.0</c:formatCode>
                <c:ptCount val="12"/>
                <c:pt idx="0">
                  <c:v>-1102.3304500000002</c:v>
                </c:pt>
                <c:pt idx="1">
                  <c:v>-987.36600099999987</c:v>
                </c:pt>
                <c:pt idx="2">
                  <c:v>-1349.2314110000002</c:v>
                </c:pt>
                <c:pt idx="3">
                  <c:v>-1830.0972530000004</c:v>
                </c:pt>
                <c:pt idx="4">
                  <c:v>-971.85460499999988</c:v>
                </c:pt>
                <c:pt idx="5">
                  <c:v>-359.71835099999993</c:v>
                </c:pt>
                <c:pt idx="6">
                  <c:v>-242.22165299999998</c:v>
                </c:pt>
                <c:pt idx="7">
                  <c:v>-972.99234799999999</c:v>
                </c:pt>
                <c:pt idx="8">
                  <c:v>-1494.4301620000001</c:v>
                </c:pt>
                <c:pt idx="9">
                  <c:v>-1413.2749740000002</c:v>
                </c:pt>
                <c:pt idx="10">
                  <c:v>-1503.3818069999995</c:v>
                </c:pt>
                <c:pt idx="11">
                  <c:v>-810.03883600000029</c:v>
                </c:pt>
              </c:numCache>
            </c:numRef>
          </c:val>
        </c:ser>
        <c:dLbls>
          <c:showLegendKey val="0"/>
          <c:showVal val="0"/>
          <c:showCatName val="0"/>
          <c:showSerName val="0"/>
          <c:showPercent val="0"/>
          <c:showBubbleSize val="0"/>
        </c:dLbls>
        <c:gapWidth val="104"/>
        <c:overlap val="100"/>
        <c:axId val="87645568"/>
        <c:axId val="87651456"/>
      </c:barChart>
      <c:catAx>
        <c:axId val="87645568"/>
        <c:scaling>
          <c:orientation val="minMax"/>
        </c:scaling>
        <c:delete val="0"/>
        <c:axPos val="b"/>
        <c:majorTickMark val="none"/>
        <c:minorTickMark val="none"/>
        <c:tickLblPos val="low"/>
        <c:txPr>
          <a:bodyPr/>
          <a:lstStyle/>
          <a:p>
            <a:pPr>
              <a:defRPr sz="900"/>
            </a:pPr>
            <a:endParaRPr lang="cs-CZ"/>
          </a:p>
        </c:txPr>
        <c:crossAx val="87651456"/>
        <c:crosses val="autoZero"/>
        <c:auto val="1"/>
        <c:lblAlgn val="ctr"/>
        <c:lblOffset val="100"/>
        <c:noMultiLvlLbl val="0"/>
      </c:catAx>
      <c:valAx>
        <c:axId val="8765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7645568"/>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68573501966645101"/>
          <c:h val="0.87875713446365622"/>
        </c:manualLayout>
      </c:layout>
      <c:barChart>
        <c:barDir val="col"/>
        <c:grouping val="clustered"/>
        <c:varyColors val="0"/>
        <c:ser>
          <c:idx val="0"/>
          <c:order val="0"/>
          <c:tx>
            <c:strRef>
              <c:f>'4.4'!$A$5</c:f>
              <c:strCache>
                <c:ptCount val="1"/>
                <c:pt idx="0">
                  <c:v>Hnědé uhlí</c:v>
                </c:pt>
              </c:strCache>
            </c:strRef>
          </c:tx>
          <c:invertIfNegative val="0"/>
          <c:cat>
            <c:strRef>
              <c:f>'4.4'!$F$2</c:f>
              <c:strCache>
                <c:ptCount val="1"/>
                <c:pt idx="0">
                  <c:v>Liberecký (LBK)</c:v>
                </c:pt>
              </c:strCache>
            </c:strRef>
          </c:cat>
          <c:val>
            <c:numRef>
              <c:f>'4.4'!$F$5</c:f>
              <c:numCache>
                <c:formatCode>#,##0.0</c:formatCode>
                <c:ptCount val="1"/>
                <c:pt idx="0">
                  <c:v>0.82115300000000002</c:v>
                </c:pt>
              </c:numCache>
            </c:numRef>
          </c:val>
        </c:ser>
        <c:ser>
          <c:idx val="1"/>
          <c:order val="1"/>
          <c:tx>
            <c:strRef>
              <c:f>'4.4'!$A$6</c:f>
              <c:strCache>
                <c:ptCount val="1"/>
                <c:pt idx="0">
                  <c:v>Jaderné palivo</c:v>
                </c:pt>
              </c:strCache>
            </c:strRef>
          </c:tx>
          <c:invertIfNegative val="0"/>
          <c:cat>
            <c:strRef>
              <c:f>'4.4'!$F$2</c:f>
              <c:strCache>
                <c:ptCount val="1"/>
                <c:pt idx="0">
                  <c:v>Liberecký (LBK)</c:v>
                </c:pt>
              </c:strCache>
            </c:strRef>
          </c:cat>
          <c:val>
            <c:numRef>
              <c:f>'4.4'!$F$6</c:f>
              <c:numCache>
                <c:formatCode>#,##0.0</c:formatCode>
                <c:ptCount val="1"/>
                <c:pt idx="0">
                  <c:v>0</c:v>
                </c:pt>
              </c:numCache>
            </c:numRef>
          </c:val>
        </c:ser>
        <c:ser>
          <c:idx val="2"/>
          <c:order val="2"/>
          <c:tx>
            <c:strRef>
              <c:f>'4.4'!$A$7</c:f>
              <c:strCache>
                <c:ptCount val="1"/>
                <c:pt idx="0">
                  <c:v>Černé uhlí</c:v>
                </c:pt>
              </c:strCache>
            </c:strRef>
          </c:tx>
          <c:invertIfNegative val="0"/>
          <c:cat>
            <c:strRef>
              <c:f>'4.4'!$F$2</c:f>
              <c:strCache>
                <c:ptCount val="1"/>
                <c:pt idx="0">
                  <c:v>Liberecký (LBK)</c:v>
                </c:pt>
              </c:strCache>
            </c:strRef>
          </c:cat>
          <c:val>
            <c:numRef>
              <c:f>'4.4'!$F$7</c:f>
              <c:numCache>
                <c:formatCode>#,##0.0</c:formatCode>
                <c:ptCount val="1"/>
                <c:pt idx="0">
                  <c:v>0</c:v>
                </c:pt>
              </c:numCache>
            </c:numRef>
          </c:val>
        </c:ser>
        <c:ser>
          <c:idx val="3"/>
          <c:order val="3"/>
          <c:tx>
            <c:strRef>
              <c:f>'4.4'!$A$8</c:f>
              <c:strCache>
                <c:ptCount val="1"/>
                <c:pt idx="0">
                  <c:v>Zemní plyn</c:v>
                </c:pt>
              </c:strCache>
            </c:strRef>
          </c:tx>
          <c:invertIfNegative val="0"/>
          <c:cat>
            <c:strRef>
              <c:f>'4.4'!$F$2</c:f>
              <c:strCache>
                <c:ptCount val="1"/>
                <c:pt idx="0">
                  <c:v>Liberecký (LBK)</c:v>
                </c:pt>
              </c:strCache>
            </c:strRef>
          </c:cat>
          <c:val>
            <c:numRef>
              <c:f>'4.4'!$F$8</c:f>
              <c:numCache>
                <c:formatCode>#,##0.0</c:formatCode>
                <c:ptCount val="1"/>
                <c:pt idx="0">
                  <c:v>96.97633600000006</c:v>
                </c:pt>
              </c:numCache>
            </c:numRef>
          </c:val>
        </c:ser>
        <c:ser>
          <c:idx val="4"/>
          <c:order val="4"/>
          <c:tx>
            <c:strRef>
              <c:f>'4.4'!$A$9</c:f>
              <c:strCache>
                <c:ptCount val="1"/>
                <c:pt idx="0">
                  <c:v>Ostatní plyny</c:v>
                </c:pt>
              </c:strCache>
            </c:strRef>
          </c:tx>
          <c:invertIfNegative val="0"/>
          <c:cat>
            <c:strRef>
              <c:f>'4.4'!$F$2</c:f>
              <c:strCache>
                <c:ptCount val="1"/>
                <c:pt idx="0">
                  <c:v>Liberecký (LBK)</c:v>
                </c:pt>
              </c:strCache>
            </c:strRef>
          </c:cat>
          <c:val>
            <c:numRef>
              <c:f>'4.4'!$F$9</c:f>
              <c:numCache>
                <c:formatCode>#,##0.0</c:formatCode>
                <c:ptCount val="1"/>
                <c:pt idx="0">
                  <c:v>0</c:v>
                </c:pt>
              </c:numCache>
            </c:numRef>
          </c:val>
        </c:ser>
        <c:ser>
          <c:idx val="5"/>
          <c:order val="5"/>
          <c:tx>
            <c:strRef>
              <c:f>'4.4'!$A$10</c:f>
              <c:strCache>
                <c:ptCount val="1"/>
                <c:pt idx="0">
                  <c:v>Bioplyn</c:v>
                </c:pt>
              </c:strCache>
            </c:strRef>
          </c:tx>
          <c:invertIfNegative val="0"/>
          <c:cat>
            <c:strRef>
              <c:f>'4.4'!$F$2</c:f>
              <c:strCache>
                <c:ptCount val="1"/>
                <c:pt idx="0">
                  <c:v>Liberecký (LBK)</c:v>
                </c:pt>
              </c:strCache>
            </c:strRef>
          </c:cat>
          <c:val>
            <c:numRef>
              <c:f>'4.4'!$F$10</c:f>
              <c:numCache>
                <c:formatCode>#,##0.0</c:formatCode>
                <c:ptCount val="1"/>
                <c:pt idx="0">
                  <c:v>28.361802999999998</c:v>
                </c:pt>
              </c:numCache>
            </c:numRef>
          </c:val>
        </c:ser>
        <c:ser>
          <c:idx val="6"/>
          <c:order val="6"/>
          <c:tx>
            <c:strRef>
              <c:f>'4.4'!$A$11</c:f>
              <c:strCache>
                <c:ptCount val="1"/>
                <c:pt idx="0">
                  <c:v>Fotovoltaické</c:v>
                </c:pt>
              </c:strCache>
            </c:strRef>
          </c:tx>
          <c:invertIfNegative val="0"/>
          <c:cat>
            <c:strRef>
              <c:f>'4.4'!$F$2</c:f>
              <c:strCache>
                <c:ptCount val="1"/>
                <c:pt idx="0">
                  <c:v>Liberecký (LBK)</c:v>
                </c:pt>
              </c:strCache>
            </c:strRef>
          </c:cat>
          <c:val>
            <c:numRef>
              <c:f>'4.4'!$F$11</c:f>
              <c:numCache>
                <c:formatCode>#,##0.0</c:formatCode>
                <c:ptCount val="1"/>
                <c:pt idx="0">
                  <c:v>105.47761999999986</c:v>
                </c:pt>
              </c:numCache>
            </c:numRef>
          </c:val>
        </c:ser>
        <c:ser>
          <c:idx val="7"/>
          <c:order val="7"/>
          <c:tx>
            <c:strRef>
              <c:f>'4.4'!$A$12</c:f>
              <c:strCache>
                <c:ptCount val="1"/>
                <c:pt idx="0">
                  <c:v>Biomasa</c:v>
                </c:pt>
              </c:strCache>
            </c:strRef>
          </c:tx>
          <c:invertIfNegative val="0"/>
          <c:cat>
            <c:strRef>
              <c:f>'4.4'!$F$2</c:f>
              <c:strCache>
                <c:ptCount val="1"/>
                <c:pt idx="0">
                  <c:v>Liberecký (LBK)</c:v>
                </c:pt>
              </c:strCache>
            </c:strRef>
          </c:cat>
          <c:val>
            <c:numRef>
              <c:f>'4.4'!$F$12</c:f>
              <c:numCache>
                <c:formatCode>#,##0.0</c:formatCode>
                <c:ptCount val="1"/>
                <c:pt idx="0">
                  <c:v>0.38668799999999998</c:v>
                </c:pt>
              </c:numCache>
            </c:numRef>
          </c:val>
        </c:ser>
        <c:ser>
          <c:idx val="8"/>
          <c:order val="8"/>
          <c:tx>
            <c:strRef>
              <c:f>'4.4'!$A$13</c:f>
              <c:strCache>
                <c:ptCount val="1"/>
                <c:pt idx="0">
                  <c:v>Vodní</c:v>
                </c:pt>
              </c:strCache>
            </c:strRef>
          </c:tx>
          <c:invertIfNegative val="0"/>
          <c:cat>
            <c:strRef>
              <c:f>'4.4'!$F$2</c:f>
              <c:strCache>
                <c:ptCount val="1"/>
                <c:pt idx="0">
                  <c:v>Liberecký (LBK)</c:v>
                </c:pt>
              </c:strCache>
            </c:strRef>
          </c:cat>
          <c:val>
            <c:numRef>
              <c:f>'4.4'!$F$13</c:f>
              <c:numCache>
                <c:formatCode>#,##0.0</c:formatCode>
                <c:ptCount val="1"/>
                <c:pt idx="0">
                  <c:v>83.803846000000078</c:v>
                </c:pt>
              </c:numCache>
            </c:numRef>
          </c:val>
        </c:ser>
        <c:ser>
          <c:idx val="9"/>
          <c:order val="9"/>
          <c:tx>
            <c:strRef>
              <c:f>'4.4'!$A$14</c:f>
              <c:strCache>
                <c:ptCount val="1"/>
                <c:pt idx="0">
                  <c:v>Přečerpávací</c:v>
                </c:pt>
              </c:strCache>
            </c:strRef>
          </c:tx>
          <c:invertIfNegative val="0"/>
          <c:cat>
            <c:strRef>
              <c:f>'4.4'!$F$2</c:f>
              <c:strCache>
                <c:ptCount val="1"/>
                <c:pt idx="0">
                  <c:v>Liberecký (LBK)</c:v>
                </c:pt>
              </c:strCache>
            </c:strRef>
          </c:cat>
          <c:val>
            <c:numRef>
              <c:f>'4.4'!$F$14</c:f>
              <c:numCache>
                <c:formatCode>#,##0.0</c:formatCode>
                <c:ptCount val="1"/>
                <c:pt idx="0">
                  <c:v>0</c:v>
                </c:pt>
              </c:numCache>
            </c:numRef>
          </c:val>
        </c:ser>
        <c:ser>
          <c:idx val="10"/>
          <c:order val="10"/>
          <c:tx>
            <c:strRef>
              <c:f>'4.4'!$A$15</c:f>
              <c:strCache>
                <c:ptCount val="1"/>
                <c:pt idx="0">
                  <c:v>Větrné</c:v>
                </c:pt>
              </c:strCache>
            </c:strRef>
          </c:tx>
          <c:invertIfNegative val="0"/>
          <c:cat>
            <c:strRef>
              <c:f>'4.4'!$F$2</c:f>
              <c:strCache>
                <c:ptCount val="1"/>
                <c:pt idx="0">
                  <c:v>Liberecký (LBK)</c:v>
                </c:pt>
              </c:strCache>
            </c:strRef>
          </c:cat>
          <c:val>
            <c:numRef>
              <c:f>'4.4'!$F$15</c:f>
              <c:numCache>
                <c:formatCode>#,##0.0</c:formatCode>
                <c:ptCount val="1"/>
                <c:pt idx="0">
                  <c:v>61.223442999999968</c:v>
                </c:pt>
              </c:numCache>
            </c:numRef>
          </c:val>
        </c:ser>
        <c:ser>
          <c:idx val="11"/>
          <c:order val="11"/>
          <c:tx>
            <c:strRef>
              <c:f>'4.4'!$A$16</c:f>
              <c:strCache>
                <c:ptCount val="1"/>
                <c:pt idx="0">
                  <c:v>BRKO</c:v>
                </c:pt>
              </c:strCache>
            </c:strRef>
          </c:tx>
          <c:invertIfNegative val="0"/>
          <c:cat>
            <c:strRef>
              <c:f>'4.4'!$F$2</c:f>
              <c:strCache>
                <c:ptCount val="1"/>
                <c:pt idx="0">
                  <c:v>Liberecký (LBK)</c:v>
                </c:pt>
              </c:strCache>
            </c:strRef>
          </c:cat>
          <c:val>
            <c:numRef>
              <c:f>'4.4'!$F$16</c:f>
              <c:numCache>
                <c:formatCode>#,##0.0</c:formatCode>
                <c:ptCount val="1"/>
                <c:pt idx="0">
                  <c:v>16.1157</c:v>
                </c:pt>
              </c:numCache>
            </c:numRef>
          </c:val>
        </c:ser>
        <c:ser>
          <c:idx val="12"/>
          <c:order val="12"/>
          <c:tx>
            <c:strRef>
              <c:f>'4.4'!$A$17</c:f>
              <c:strCache>
                <c:ptCount val="1"/>
                <c:pt idx="0">
                  <c:v>Ostatní pevná paliva (mimo BRKO)</c:v>
                </c:pt>
              </c:strCache>
            </c:strRef>
          </c:tx>
          <c:invertIfNegative val="0"/>
          <c:cat>
            <c:strRef>
              <c:f>'4.4'!$F$2</c:f>
              <c:strCache>
                <c:ptCount val="1"/>
                <c:pt idx="0">
                  <c:v>Liberecký (LBK)</c:v>
                </c:pt>
              </c:strCache>
            </c:strRef>
          </c:cat>
          <c:val>
            <c:numRef>
              <c:f>'4.4'!$F$17</c:f>
              <c:numCache>
                <c:formatCode>#,##0.0</c:formatCode>
                <c:ptCount val="1"/>
                <c:pt idx="0">
                  <c:v>10.7438</c:v>
                </c:pt>
              </c:numCache>
            </c:numRef>
          </c:val>
        </c:ser>
        <c:ser>
          <c:idx val="13"/>
          <c:order val="13"/>
          <c:tx>
            <c:strRef>
              <c:f>'4.4'!$A$18</c:f>
              <c:strCache>
                <c:ptCount val="1"/>
                <c:pt idx="0">
                  <c:v>Odpadní teplo</c:v>
                </c:pt>
              </c:strCache>
            </c:strRef>
          </c:tx>
          <c:invertIfNegative val="0"/>
          <c:cat>
            <c:strRef>
              <c:f>'4.4'!$F$2</c:f>
              <c:strCache>
                <c:ptCount val="1"/>
                <c:pt idx="0">
                  <c:v>Liberecký (LBK)</c:v>
                </c:pt>
              </c:strCache>
            </c:strRef>
          </c:cat>
          <c:val>
            <c:numRef>
              <c:f>'4.4'!$F$18</c:f>
              <c:numCache>
                <c:formatCode>#,##0.0</c:formatCode>
                <c:ptCount val="1"/>
                <c:pt idx="0">
                  <c:v>0</c:v>
                </c:pt>
              </c:numCache>
            </c:numRef>
          </c:val>
        </c:ser>
        <c:ser>
          <c:idx val="14"/>
          <c:order val="14"/>
          <c:tx>
            <c:strRef>
              <c:f>'4.4'!$A$19</c:f>
              <c:strCache>
                <c:ptCount val="1"/>
                <c:pt idx="0">
                  <c:v>Topné oleje</c:v>
                </c:pt>
              </c:strCache>
            </c:strRef>
          </c:tx>
          <c:invertIfNegative val="0"/>
          <c:cat>
            <c:strRef>
              <c:f>'4.4'!$F$2</c:f>
              <c:strCache>
                <c:ptCount val="1"/>
                <c:pt idx="0">
                  <c:v>Liberecký (LBK)</c:v>
                </c:pt>
              </c:strCache>
            </c:strRef>
          </c:cat>
          <c:val>
            <c:numRef>
              <c:f>'4.4'!$F$19</c:f>
              <c:numCache>
                <c:formatCode>#,##0.0</c:formatCode>
                <c:ptCount val="1"/>
                <c:pt idx="0">
                  <c:v>0.46626800000000002</c:v>
                </c:pt>
              </c:numCache>
            </c:numRef>
          </c:val>
        </c:ser>
        <c:ser>
          <c:idx val="15"/>
          <c:order val="15"/>
          <c:tx>
            <c:strRef>
              <c:f>'4.4'!$A$20</c:f>
              <c:strCache>
                <c:ptCount val="1"/>
                <c:pt idx="0">
                  <c:v>Ostatní kapalná paliva</c:v>
                </c:pt>
              </c:strCache>
            </c:strRef>
          </c:tx>
          <c:invertIfNegative val="0"/>
          <c:cat>
            <c:strRef>
              <c:f>'4.4'!$F$2</c:f>
              <c:strCache>
                <c:ptCount val="1"/>
                <c:pt idx="0">
                  <c:v>Liberecký (LBK)</c:v>
                </c:pt>
              </c:strCache>
            </c:strRef>
          </c:cat>
          <c:val>
            <c:numRef>
              <c:f>'4.4'!$F$20</c:f>
              <c:numCache>
                <c:formatCode>#,##0.0</c:formatCode>
                <c:ptCount val="1"/>
                <c:pt idx="0">
                  <c:v>0</c:v>
                </c:pt>
              </c:numCache>
            </c:numRef>
          </c:val>
        </c:ser>
        <c:ser>
          <c:idx val="16"/>
          <c:order val="16"/>
          <c:tx>
            <c:strRef>
              <c:f>'4.4'!$A$21</c:f>
              <c:strCache>
                <c:ptCount val="1"/>
                <c:pt idx="0">
                  <c:v>Ostatní</c:v>
                </c:pt>
              </c:strCache>
            </c:strRef>
          </c:tx>
          <c:invertIfNegative val="0"/>
          <c:cat>
            <c:strRef>
              <c:f>'4.4'!$F$2</c:f>
              <c:strCache>
                <c:ptCount val="1"/>
                <c:pt idx="0">
                  <c:v>Liberecký (LBK)</c:v>
                </c:pt>
              </c:strCache>
            </c:strRef>
          </c:cat>
          <c:val>
            <c:numRef>
              <c:f>'4.4'!$F$21</c:f>
              <c:numCache>
                <c:formatCode>#,##0.0</c:formatCode>
                <c:ptCount val="1"/>
                <c:pt idx="0">
                  <c:v>0</c:v>
                </c:pt>
              </c:numCache>
            </c:numRef>
          </c:val>
        </c:ser>
        <c:ser>
          <c:idx val="17"/>
          <c:order val="17"/>
          <c:tx>
            <c:strRef>
              <c:f>'4.4'!$A$22</c:f>
              <c:strCache>
                <c:ptCount val="1"/>
                <c:pt idx="0">
                  <c:v>Koks</c:v>
                </c:pt>
              </c:strCache>
            </c:strRef>
          </c:tx>
          <c:invertIfNegative val="0"/>
          <c:cat>
            <c:strRef>
              <c:f>'4.4'!$F$2</c:f>
              <c:strCache>
                <c:ptCount val="1"/>
                <c:pt idx="0">
                  <c:v>Liberecký (LBK)</c:v>
                </c:pt>
              </c:strCache>
            </c:strRef>
          </c:cat>
          <c:val>
            <c:numRef>
              <c:f>'4.4'!$F$22</c:f>
              <c:numCache>
                <c:formatCode>#,##0.0</c:formatCode>
                <c:ptCount val="1"/>
                <c:pt idx="0">
                  <c:v>0</c:v>
                </c:pt>
              </c:numCache>
            </c:numRef>
          </c:val>
        </c:ser>
        <c:dLbls>
          <c:showLegendKey val="0"/>
          <c:showVal val="0"/>
          <c:showCatName val="0"/>
          <c:showSerName val="0"/>
          <c:showPercent val="0"/>
          <c:showBubbleSize val="0"/>
        </c:dLbls>
        <c:gapWidth val="150"/>
        <c:axId val="90347392"/>
        <c:axId val="90348928"/>
      </c:barChart>
      <c:catAx>
        <c:axId val="90347392"/>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348928"/>
        <c:crosses val="autoZero"/>
        <c:auto val="1"/>
        <c:lblAlgn val="ctr"/>
        <c:lblOffset val="100"/>
        <c:noMultiLvlLbl val="0"/>
      </c:catAx>
      <c:valAx>
        <c:axId val="903489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3473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62851801834494003"/>
          <c:h val="0.87875713446365622"/>
        </c:manualLayout>
      </c:layout>
      <c:barChart>
        <c:barDir val="col"/>
        <c:grouping val="clustered"/>
        <c:varyColors val="0"/>
        <c:ser>
          <c:idx val="0"/>
          <c:order val="0"/>
          <c:tx>
            <c:strRef>
              <c:f>'4.4'!$A$5</c:f>
              <c:strCache>
                <c:ptCount val="1"/>
                <c:pt idx="0">
                  <c:v>Hnědé uhlí</c:v>
                </c:pt>
              </c:strCache>
            </c:strRef>
          </c:tx>
          <c:invertIfNegative val="0"/>
          <c:cat>
            <c:strRef>
              <c:f>'4.4'!$G$2</c:f>
              <c:strCache>
                <c:ptCount val="1"/>
                <c:pt idx="0">
                  <c:v>Moravskoslezský (MSK)</c:v>
                </c:pt>
              </c:strCache>
            </c:strRef>
          </c:cat>
          <c:val>
            <c:numRef>
              <c:f>'4.4'!$G$5</c:f>
              <c:numCache>
                <c:formatCode>#,##0.0</c:formatCode>
                <c:ptCount val="1"/>
                <c:pt idx="0">
                  <c:v>202.34728300000006</c:v>
                </c:pt>
              </c:numCache>
            </c:numRef>
          </c:val>
        </c:ser>
        <c:ser>
          <c:idx val="1"/>
          <c:order val="1"/>
          <c:tx>
            <c:strRef>
              <c:f>'4.4'!$A$6</c:f>
              <c:strCache>
                <c:ptCount val="1"/>
                <c:pt idx="0">
                  <c:v>Jaderné palivo</c:v>
                </c:pt>
              </c:strCache>
            </c:strRef>
          </c:tx>
          <c:invertIfNegative val="0"/>
          <c:cat>
            <c:strRef>
              <c:f>'4.4'!$G$2</c:f>
              <c:strCache>
                <c:ptCount val="1"/>
                <c:pt idx="0">
                  <c:v>Moravskoslezský (MSK)</c:v>
                </c:pt>
              </c:strCache>
            </c:strRef>
          </c:cat>
          <c:val>
            <c:numRef>
              <c:f>'4.4'!$G$6</c:f>
              <c:numCache>
                <c:formatCode>#,##0.0</c:formatCode>
                <c:ptCount val="1"/>
                <c:pt idx="0">
                  <c:v>0</c:v>
                </c:pt>
              </c:numCache>
            </c:numRef>
          </c:val>
        </c:ser>
        <c:ser>
          <c:idx val="2"/>
          <c:order val="2"/>
          <c:tx>
            <c:strRef>
              <c:f>'4.4'!$A$7</c:f>
              <c:strCache>
                <c:ptCount val="1"/>
                <c:pt idx="0">
                  <c:v>Černé uhlí</c:v>
                </c:pt>
              </c:strCache>
            </c:strRef>
          </c:tx>
          <c:invertIfNegative val="0"/>
          <c:cat>
            <c:strRef>
              <c:f>'4.4'!$G$2</c:f>
              <c:strCache>
                <c:ptCount val="1"/>
                <c:pt idx="0">
                  <c:v>Moravskoslezský (MSK)</c:v>
                </c:pt>
              </c:strCache>
            </c:strRef>
          </c:cat>
          <c:val>
            <c:numRef>
              <c:f>'4.4'!$G$7</c:f>
              <c:numCache>
                <c:formatCode>#,##0.0</c:formatCode>
                <c:ptCount val="1"/>
                <c:pt idx="0">
                  <c:v>3714.4656770000001</c:v>
                </c:pt>
              </c:numCache>
            </c:numRef>
          </c:val>
        </c:ser>
        <c:ser>
          <c:idx val="3"/>
          <c:order val="3"/>
          <c:tx>
            <c:strRef>
              <c:f>'4.4'!$A$8</c:f>
              <c:strCache>
                <c:ptCount val="1"/>
                <c:pt idx="0">
                  <c:v>Zemní plyn</c:v>
                </c:pt>
              </c:strCache>
            </c:strRef>
          </c:tx>
          <c:invertIfNegative val="0"/>
          <c:cat>
            <c:strRef>
              <c:f>'4.4'!$G$2</c:f>
              <c:strCache>
                <c:ptCount val="1"/>
                <c:pt idx="0">
                  <c:v>Moravskoslezský (MSK)</c:v>
                </c:pt>
              </c:strCache>
            </c:strRef>
          </c:cat>
          <c:val>
            <c:numRef>
              <c:f>'4.4'!$G$8</c:f>
              <c:numCache>
                <c:formatCode>#,##0.0</c:formatCode>
                <c:ptCount val="1"/>
                <c:pt idx="0">
                  <c:v>94.279326000000026</c:v>
                </c:pt>
              </c:numCache>
            </c:numRef>
          </c:val>
        </c:ser>
        <c:ser>
          <c:idx val="4"/>
          <c:order val="4"/>
          <c:tx>
            <c:strRef>
              <c:f>'4.4'!$A$9</c:f>
              <c:strCache>
                <c:ptCount val="1"/>
                <c:pt idx="0">
                  <c:v>Ostatní plyny</c:v>
                </c:pt>
              </c:strCache>
            </c:strRef>
          </c:tx>
          <c:invertIfNegative val="0"/>
          <c:cat>
            <c:strRef>
              <c:f>'4.4'!$G$2</c:f>
              <c:strCache>
                <c:ptCount val="1"/>
                <c:pt idx="0">
                  <c:v>Moravskoslezský (MSK)</c:v>
                </c:pt>
              </c:strCache>
            </c:strRef>
          </c:cat>
          <c:val>
            <c:numRef>
              <c:f>'4.4'!$G$9</c:f>
              <c:numCache>
                <c:formatCode>#,##0.0</c:formatCode>
                <c:ptCount val="1"/>
                <c:pt idx="0">
                  <c:v>928.79851899999858</c:v>
                </c:pt>
              </c:numCache>
            </c:numRef>
          </c:val>
        </c:ser>
        <c:ser>
          <c:idx val="5"/>
          <c:order val="5"/>
          <c:tx>
            <c:strRef>
              <c:f>'4.4'!$A$10</c:f>
              <c:strCache>
                <c:ptCount val="1"/>
                <c:pt idx="0">
                  <c:v>Bioplyn</c:v>
                </c:pt>
              </c:strCache>
            </c:strRef>
          </c:tx>
          <c:invertIfNegative val="0"/>
          <c:cat>
            <c:strRef>
              <c:f>'4.4'!$G$2</c:f>
              <c:strCache>
                <c:ptCount val="1"/>
                <c:pt idx="0">
                  <c:v>Moravskoslezský (MSK)</c:v>
                </c:pt>
              </c:strCache>
            </c:strRef>
          </c:cat>
          <c:val>
            <c:numRef>
              <c:f>'4.4'!$G$10</c:f>
              <c:numCache>
                <c:formatCode>#,##0.0</c:formatCode>
                <c:ptCount val="1"/>
                <c:pt idx="0">
                  <c:v>155.36270299999993</c:v>
                </c:pt>
              </c:numCache>
            </c:numRef>
          </c:val>
        </c:ser>
        <c:ser>
          <c:idx val="6"/>
          <c:order val="6"/>
          <c:tx>
            <c:strRef>
              <c:f>'4.4'!$A$11</c:f>
              <c:strCache>
                <c:ptCount val="1"/>
                <c:pt idx="0">
                  <c:v>Fotovoltaické</c:v>
                </c:pt>
              </c:strCache>
            </c:strRef>
          </c:tx>
          <c:invertIfNegative val="0"/>
          <c:cat>
            <c:strRef>
              <c:f>'4.4'!$G$2</c:f>
              <c:strCache>
                <c:ptCount val="1"/>
                <c:pt idx="0">
                  <c:v>Moravskoslezský (MSK)</c:v>
                </c:pt>
              </c:strCache>
            </c:strRef>
          </c:cat>
          <c:val>
            <c:numRef>
              <c:f>'4.4'!$G$11</c:f>
              <c:numCache>
                <c:formatCode>#,##0.0</c:formatCode>
                <c:ptCount val="1"/>
                <c:pt idx="0">
                  <c:v>59.499430999999447</c:v>
                </c:pt>
              </c:numCache>
            </c:numRef>
          </c:val>
        </c:ser>
        <c:ser>
          <c:idx val="7"/>
          <c:order val="7"/>
          <c:tx>
            <c:strRef>
              <c:f>'4.4'!$A$12</c:f>
              <c:strCache>
                <c:ptCount val="1"/>
                <c:pt idx="0">
                  <c:v>Biomasa</c:v>
                </c:pt>
              </c:strCache>
            </c:strRef>
          </c:tx>
          <c:invertIfNegative val="0"/>
          <c:cat>
            <c:strRef>
              <c:f>'4.4'!$G$2</c:f>
              <c:strCache>
                <c:ptCount val="1"/>
                <c:pt idx="0">
                  <c:v>Moravskoslezský (MSK)</c:v>
                </c:pt>
              </c:strCache>
            </c:strRef>
          </c:cat>
          <c:val>
            <c:numRef>
              <c:f>'4.4'!$G$12</c:f>
              <c:numCache>
                <c:formatCode>#,##0.0</c:formatCode>
                <c:ptCount val="1"/>
                <c:pt idx="0">
                  <c:v>434.75074599999988</c:v>
                </c:pt>
              </c:numCache>
            </c:numRef>
          </c:val>
        </c:ser>
        <c:ser>
          <c:idx val="8"/>
          <c:order val="8"/>
          <c:tx>
            <c:strRef>
              <c:f>'4.4'!$A$13</c:f>
              <c:strCache>
                <c:ptCount val="1"/>
                <c:pt idx="0">
                  <c:v>Vodní</c:v>
                </c:pt>
              </c:strCache>
            </c:strRef>
          </c:tx>
          <c:invertIfNegative val="0"/>
          <c:cat>
            <c:strRef>
              <c:f>'4.4'!$G$2</c:f>
              <c:strCache>
                <c:ptCount val="1"/>
                <c:pt idx="0">
                  <c:v>Moravskoslezský (MSK)</c:v>
                </c:pt>
              </c:strCache>
            </c:strRef>
          </c:cat>
          <c:val>
            <c:numRef>
              <c:f>'4.4'!$G$13</c:f>
              <c:numCache>
                <c:formatCode>#,##0.0</c:formatCode>
                <c:ptCount val="1"/>
                <c:pt idx="0">
                  <c:v>45.401311000000028</c:v>
                </c:pt>
              </c:numCache>
            </c:numRef>
          </c:val>
        </c:ser>
        <c:ser>
          <c:idx val="9"/>
          <c:order val="9"/>
          <c:tx>
            <c:strRef>
              <c:f>'4.4'!$A$14</c:f>
              <c:strCache>
                <c:ptCount val="1"/>
                <c:pt idx="0">
                  <c:v>Přečerpávací</c:v>
                </c:pt>
              </c:strCache>
            </c:strRef>
          </c:tx>
          <c:invertIfNegative val="0"/>
          <c:cat>
            <c:strRef>
              <c:f>'4.4'!$G$2</c:f>
              <c:strCache>
                <c:ptCount val="1"/>
                <c:pt idx="0">
                  <c:v>Moravskoslezský (MSK)</c:v>
                </c:pt>
              </c:strCache>
            </c:strRef>
          </c:cat>
          <c:val>
            <c:numRef>
              <c:f>'4.4'!$G$14</c:f>
              <c:numCache>
                <c:formatCode>#,##0.0</c:formatCode>
                <c:ptCount val="1"/>
                <c:pt idx="0">
                  <c:v>0</c:v>
                </c:pt>
              </c:numCache>
            </c:numRef>
          </c:val>
        </c:ser>
        <c:ser>
          <c:idx val="10"/>
          <c:order val="10"/>
          <c:tx>
            <c:strRef>
              <c:f>'4.4'!$A$15</c:f>
              <c:strCache>
                <c:ptCount val="1"/>
                <c:pt idx="0">
                  <c:v>Větrné</c:v>
                </c:pt>
              </c:strCache>
            </c:strRef>
          </c:tx>
          <c:invertIfNegative val="0"/>
          <c:cat>
            <c:strRef>
              <c:f>'4.4'!$G$2</c:f>
              <c:strCache>
                <c:ptCount val="1"/>
                <c:pt idx="0">
                  <c:v>Moravskoslezský (MSK)</c:v>
                </c:pt>
              </c:strCache>
            </c:strRef>
          </c:cat>
          <c:val>
            <c:numRef>
              <c:f>'4.4'!$G$15</c:f>
              <c:numCache>
                <c:formatCode>#,##0.0</c:formatCode>
                <c:ptCount val="1"/>
                <c:pt idx="0">
                  <c:v>56.794321000000011</c:v>
                </c:pt>
              </c:numCache>
            </c:numRef>
          </c:val>
        </c:ser>
        <c:ser>
          <c:idx val="11"/>
          <c:order val="11"/>
          <c:tx>
            <c:strRef>
              <c:f>'4.4'!$A$16</c:f>
              <c:strCache>
                <c:ptCount val="1"/>
                <c:pt idx="0">
                  <c:v>BRKO</c:v>
                </c:pt>
              </c:strCache>
            </c:strRef>
          </c:tx>
          <c:invertIfNegative val="0"/>
          <c:cat>
            <c:strRef>
              <c:f>'4.4'!$G$2</c:f>
              <c:strCache>
                <c:ptCount val="1"/>
                <c:pt idx="0">
                  <c:v>Moravskoslezský (MSK)</c:v>
                </c:pt>
              </c:strCache>
            </c:strRef>
          </c:cat>
          <c:val>
            <c:numRef>
              <c:f>'4.4'!$G$16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'4.4'!$G$2</c:f>
              <c:strCache>
                <c:ptCount val="1"/>
                <c:pt idx="0">
                  <c:v>Moravskoslezský (MSK)</c:v>
                </c:pt>
              </c:strCache>
            </c:strRef>
          </c:cat>
          <c:val>
            <c:numRef>
              <c:f>'4.4'!$G$17</c:f>
              <c:numCache>
                <c:formatCode>#,##0.0</c:formatCode>
                <c:ptCount val="1"/>
                <c:pt idx="0">
                  <c:v>2.4790010000000002</c:v>
                </c:pt>
              </c:numCache>
            </c:numRef>
          </c:val>
        </c:ser>
        <c:ser>
          <c:idx val="13"/>
          <c:order val="13"/>
          <c:tx>
            <c:strRef>
              <c:f>'4.4'!$A$18</c:f>
              <c:strCache>
                <c:ptCount val="1"/>
                <c:pt idx="0">
                  <c:v>Odpadní teplo</c:v>
                </c:pt>
              </c:strCache>
            </c:strRef>
          </c:tx>
          <c:invertIfNegative val="0"/>
          <c:cat>
            <c:strRef>
              <c:f>'4.4'!$G$2</c:f>
              <c:strCache>
                <c:ptCount val="1"/>
                <c:pt idx="0">
                  <c:v>Moravskoslezský (MSK)</c:v>
                </c:pt>
              </c:strCache>
            </c:strRef>
          </c:cat>
          <c:val>
            <c:numRef>
              <c:f>'4.4'!$G$18</c:f>
              <c:numCache>
                <c:formatCode>#,##0.0</c:formatCode>
                <c:ptCount val="1"/>
                <c:pt idx="0">
                  <c:v>25.20637</c:v>
                </c:pt>
              </c:numCache>
            </c:numRef>
          </c:val>
        </c:ser>
        <c:ser>
          <c:idx val="14"/>
          <c:order val="14"/>
          <c:tx>
            <c:strRef>
              <c:f>'4.4'!$A$19</c:f>
              <c:strCache>
                <c:ptCount val="1"/>
                <c:pt idx="0">
                  <c:v>Topné oleje</c:v>
                </c:pt>
              </c:strCache>
            </c:strRef>
          </c:tx>
          <c:invertIfNegative val="0"/>
          <c:cat>
            <c:strRef>
              <c:f>'4.4'!$G$2</c:f>
              <c:strCache>
                <c:ptCount val="1"/>
                <c:pt idx="0">
                  <c:v>Moravskoslezský (MSK)</c:v>
                </c:pt>
              </c:strCache>
            </c:strRef>
          </c:cat>
          <c:val>
            <c:numRef>
              <c:f>'4.4'!$G$19</c:f>
              <c:numCache>
                <c:formatCode>#,##0.0</c:formatCode>
                <c:ptCount val="1"/>
                <c:pt idx="0">
                  <c:v>1.3088520000000003</c:v>
                </c:pt>
              </c:numCache>
            </c:numRef>
          </c:val>
        </c:ser>
        <c:ser>
          <c:idx val="15"/>
          <c:order val="15"/>
          <c:tx>
            <c:strRef>
              <c:f>'4.4'!$A$20</c:f>
              <c:strCache>
                <c:ptCount val="1"/>
                <c:pt idx="0">
                  <c:v>Ostatní kapalná paliva</c:v>
                </c:pt>
              </c:strCache>
            </c:strRef>
          </c:tx>
          <c:invertIfNegative val="0"/>
          <c:cat>
            <c:strRef>
              <c:f>'4.4'!$G$2</c:f>
              <c:strCache>
                <c:ptCount val="1"/>
                <c:pt idx="0">
                  <c:v>Moravskoslezský (MSK)</c:v>
                </c:pt>
              </c:strCache>
            </c:strRef>
          </c:cat>
          <c:val>
            <c:numRef>
              <c:f>'4.4'!$G$20</c:f>
              <c:numCache>
                <c:formatCode>#,##0.0</c:formatCode>
                <c:ptCount val="1"/>
                <c:pt idx="0">
                  <c:v>0</c:v>
                </c:pt>
              </c:numCache>
            </c:numRef>
          </c:val>
        </c:ser>
        <c:ser>
          <c:idx val="16"/>
          <c:order val="16"/>
          <c:tx>
            <c:strRef>
              <c:f>'4.4'!$A$21</c:f>
              <c:strCache>
                <c:ptCount val="1"/>
                <c:pt idx="0">
                  <c:v>Ostatní</c:v>
                </c:pt>
              </c:strCache>
            </c:strRef>
          </c:tx>
          <c:invertIfNegative val="0"/>
          <c:cat>
            <c:strRef>
              <c:f>'4.4'!$G$2</c:f>
              <c:strCache>
                <c:ptCount val="1"/>
                <c:pt idx="0">
                  <c:v>Moravskoslezský (MSK)</c:v>
                </c:pt>
              </c:strCache>
            </c:strRef>
          </c:cat>
          <c:val>
            <c:numRef>
              <c:f>'4.4'!$G$21</c:f>
              <c:numCache>
                <c:formatCode>#,##0.0</c:formatCode>
                <c:ptCount val="1"/>
                <c:pt idx="0">
                  <c:v>0</c:v>
                </c:pt>
              </c:numCache>
            </c:numRef>
          </c:val>
        </c:ser>
        <c:ser>
          <c:idx val="17"/>
          <c:order val="17"/>
          <c:tx>
            <c:strRef>
              <c:f>'4.4'!$A$22</c:f>
              <c:strCache>
                <c:ptCount val="1"/>
                <c:pt idx="0">
                  <c:v>Koks</c:v>
                </c:pt>
              </c:strCache>
            </c:strRef>
          </c:tx>
          <c:invertIfNegative val="0"/>
          <c:cat>
            <c:strRef>
              <c:f>'4.4'!$G$2</c:f>
              <c:strCache>
                <c:ptCount val="1"/>
                <c:pt idx="0">
                  <c:v>Moravskoslezský (MSK)</c:v>
                </c:pt>
              </c:strCache>
            </c:strRef>
          </c:cat>
          <c:val>
            <c:numRef>
              <c:f>'4.4'!$G$22</c:f>
              <c:numCache>
                <c:formatCode>#,##0.0</c:formatCode>
                <c:ptCount val="1"/>
                <c:pt idx="0">
                  <c:v>0</c:v>
                </c:pt>
              </c:numCache>
            </c:numRef>
          </c:val>
        </c:ser>
        <c:dLbls>
          <c:showLegendKey val="0"/>
          <c:showVal val="0"/>
          <c:showCatName val="0"/>
          <c:showSerName val="0"/>
          <c:showPercent val="0"/>
          <c:showBubbleSize val="0"/>
        </c:dLbls>
        <c:gapWidth val="150"/>
        <c:axId val="90112768"/>
        <c:axId val="90114304"/>
      </c:barChart>
      <c:catAx>
        <c:axId val="90112768"/>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114304"/>
        <c:crosses val="autoZero"/>
        <c:auto val="1"/>
        <c:lblAlgn val="ctr"/>
        <c:lblOffset val="100"/>
        <c:noMultiLvlLbl val="0"/>
      </c:catAx>
      <c:valAx>
        <c:axId val="90114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1127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77729632884005839"/>
          <c:h val="0.87875713446365622"/>
        </c:manualLayout>
      </c:layout>
      <c:barChart>
        <c:barDir val="col"/>
        <c:grouping val="clustered"/>
        <c:varyColors val="0"/>
        <c:ser>
          <c:idx val="0"/>
          <c:order val="0"/>
          <c:tx>
            <c:strRef>
              <c:f>'4.4'!$A$5</c:f>
              <c:strCache>
                <c:ptCount val="1"/>
                <c:pt idx="0">
                  <c:v>Hnědé uhlí</c:v>
                </c:pt>
              </c:strCache>
            </c:strRef>
          </c:tx>
          <c:invertIfNegative val="0"/>
          <c:cat>
            <c:strRef>
              <c:f>'4.4'!$H$2</c:f>
              <c:strCache>
                <c:ptCount val="1"/>
                <c:pt idx="0">
                  <c:v>Olomoucký (OLK)</c:v>
                </c:pt>
              </c:strCache>
            </c:strRef>
          </c:cat>
          <c:val>
            <c:numRef>
              <c:f>'4.4'!$H$5</c:f>
              <c:numCache>
                <c:formatCode>#,##0.0</c:formatCode>
                <c:ptCount val="1"/>
                <c:pt idx="0">
                  <c:v>154.74203899999995</c:v>
                </c:pt>
              </c:numCache>
            </c:numRef>
          </c:val>
        </c:ser>
        <c:ser>
          <c:idx val="1"/>
          <c:order val="1"/>
          <c:tx>
            <c:strRef>
              <c:f>'4.4'!$A$6</c:f>
              <c:strCache>
                <c:ptCount val="1"/>
                <c:pt idx="0">
                  <c:v>Jaderné palivo</c:v>
                </c:pt>
              </c:strCache>
            </c:strRef>
          </c:tx>
          <c:invertIfNegative val="0"/>
          <c:cat>
            <c:strRef>
              <c:f>'4.4'!$H$2</c:f>
              <c:strCache>
                <c:ptCount val="1"/>
                <c:pt idx="0">
                  <c:v>Olomoucký (OLK)</c:v>
                </c:pt>
              </c:strCache>
            </c:strRef>
          </c:cat>
          <c:val>
            <c:numRef>
              <c:f>'4.4'!$H$6</c:f>
              <c:numCache>
                <c:formatCode>#,##0.0</c:formatCode>
                <c:ptCount val="1"/>
                <c:pt idx="0">
                  <c:v>0</c:v>
                </c:pt>
              </c:numCache>
            </c:numRef>
          </c:val>
        </c:ser>
        <c:ser>
          <c:idx val="2"/>
          <c:order val="2"/>
          <c:tx>
            <c:strRef>
              <c:f>'4.4'!$A$7</c:f>
              <c:strCache>
                <c:ptCount val="1"/>
                <c:pt idx="0">
                  <c:v>Černé uhlí</c:v>
                </c:pt>
              </c:strCache>
            </c:strRef>
          </c:tx>
          <c:invertIfNegative val="0"/>
          <c:cat>
            <c:strRef>
              <c:f>'4.4'!$H$2</c:f>
              <c:strCache>
                <c:ptCount val="1"/>
                <c:pt idx="0">
                  <c:v>Olomoucký (OLK)</c:v>
                </c:pt>
              </c:strCache>
            </c:strRef>
          </c:cat>
          <c:val>
            <c:numRef>
              <c:f>'4.4'!$H$7</c:f>
              <c:numCache>
                <c:formatCode>#,##0.0</c:formatCode>
                <c:ptCount val="1"/>
                <c:pt idx="0">
                  <c:v>162.61762200000001</c:v>
                </c:pt>
              </c:numCache>
            </c:numRef>
          </c:val>
        </c:ser>
        <c:ser>
          <c:idx val="3"/>
          <c:order val="3"/>
          <c:tx>
            <c:strRef>
              <c:f>'4.4'!$A$8</c:f>
              <c:strCache>
                <c:ptCount val="1"/>
                <c:pt idx="0">
                  <c:v>Zemní plyn</c:v>
                </c:pt>
              </c:strCache>
            </c:strRef>
          </c:tx>
          <c:invertIfNegative val="0"/>
          <c:cat>
            <c:strRef>
              <c:f>'4.4'!$H$2</c:f>
              <c:strCache>
                <c:ptCount val="1"/>
                <c:pt idx="0">
                  <c:v>Olomoucký (OLK)</c:v>
                </c:pt>
              </c:strCache>
            </c:strRef>
          </c:cat>
          <c:val>
            <c:numRef>
              <c:f>'4.4'!$H$8</c:f>
              <c:numCache>
                <c:formatCode>#,##0.0</c:formatCode>
                <c:ptCount val="1"/>
                <c:pt idx="0">
                  <c:v>50.582184999999988</c:v>
                </c:pt>
              </c:numCache>
            </c:numRef>
          </c:val>
        </c:ser>
        <c:ser>
          <c:idx val="4"/>
          <c:order val="4"/>
          <c:tx>
            <c:strRef>
              <c:f>'4.4'!$A$9</c:f>
              <c:strCache>
                <c:ptCount val="1"/>
                <c:pt idx="0">
                  <c:v>Ostatní plyny</c:v>
                </c:pt>
              </c:strCache>
            </c:strRef>
          </c:tx>
          <c:invertIfNegative val="0"/>
          <c:cat>
            <c:strRef>
              <c:f>'4.4'!$H$2</c:f>
              <c:strCache>
                <c:ptCount val="1"/>
                <c:pt idx="0">
                  <c:v>Olomoucký (OLK)</c:v>
                </c:pt>
              </c:strCache>
            </c:strRef>
          </c:cat>
          <c:val>
            <c:numRef>
              <c:f>'4.4'!$H$9</c:f>
              <c:numCache>
                <c:formatCode>#,##0.0</c:formatCode>
                <c:ptCount val="1"/>
                <c:pt idx="0">
                  <c:v>0</c:v>
                </c:pt>
              </c:numCache>
            </c:numRef>
          </c:val>
        </c:ser>
        <c:ser>
          <c:idx val="5"/>
          <c:order val="5"/>
          <c:tx>
            <c:strRef>
              <c:f>'4.4'!$A$10</c:f>
              <c:strCache>
                <c:ptCount val="1"/>
                <c:pt idx="0">
                  <c:v>Bioplyn</c:v>
                </c:pt>
              </c:strCache>
            </c:strRef>
          </c:tx>
          <c:invertIfNegative val="0"/>
          <c:cat>
            <c:strRef>
              <c:f>'4.4'!$H$2</c:f>
              <c:strCache>
                <c:ptCount val="1"/>
                <c:pt idx="0">
                  <c:v>Olomoucký (OLK)</c:v>
                </c:pt>
              </c:strCache>
            </c:strRef>
          </c:cat>
          <c:val>
            <c:numRef>
              <c:f>'4.4'!$H$10</c:f>
              <c:numCache>
                <c:formatCode>#,##0.0</c:formatCode>
                <c:ptCount val="1"/>
                <c:pt idx="0">
                  <c:v>222.11049499999984</c:v>
                </c:pt>
              </c:numCache>
            </c:numRef>
          </c:val>
        </c:ser>
        <c:ser>
          <c:idx val="6"/>
          <c:order val="6"/>
          <c:tx>
            <c:strRef>
              <c:f>'4.4'!$A$11</c:f>
              <c:strCache>
                <c:ptCount val="1"/>
                <c:pt idx="0">
                  <c:v>Fotovoltaické</c:v>
                </c:pt>
              </c:strCache>
            </c:strRef>
          </c:tx>
          <c:invertIfNegative val="0"/>
          <c:cat>
            <c:strRef>
              <c:f>'4.4'!$H$2</c:f>
              <c:strCache>
                <c:ptCount val="1"/>
                <c:pt idx="0">
                  <c:v>Olomoucký (OLK)</c:v>
                </c:pt>
              </c:strCache>
            </c:strRef>
          </c:cat>
          <c:val>
            <c:numRef>
              <c:f>'4.4'!$H$11</c:f>
              <c:numCache>
                <c:formatCode>#,##0.0</c:formatCode>
                <c:ptCount val="1"/>
                <c:pt idx="0">
                  <c:v>117.09943900000032</c:v>
                </c:pt>
              </c:numCache>
            </c:numRef>
          </c:val>
        </c:ser>
        <c:ser>
          <c:idx val="7"/>
          <c:order val="7"/>
          <c:tx>
            <c:strRef>
              <c:f>'4.4'!$A$12</c:f>
              <c:strCache>
                <c:ptCount val="1"/>
                <c:pt idx="0">
                  <c:v>Biomasa</c:v>
                </c:pt>
              </c:strCache>
            </c:strRef>
          </c:tx>
          <c:invertIfNegative val="0"/>
          <c:cat>
            <c:strRef>
              <c:f>'4.4'!$H$2</c:f>
              <c:strCache>
                <c:ptCount val="1"/>
                <c:pt idx="0">
                  <c:v>Olomoucký (OLK)</c:v>
                </c:pt>
              </c:strCache>
            </c:strRef>
          </c:cat>
          <c:val>
            <c:numRef>
              <c:f>'4.4'!$H$12</c:f>
              <c:numCache>
                <c:formatCode>#,##0.0</c:formatCode>
                <c:ptCount val="1"/>
                <c:pt idx="0">
                  <c:v>6.9225199999999996</c:v>
                </c:pt>
              </c:numCache>
            </c:numRef>
          </c:val>
        </c:ser>
        <c:ser>
          <c:idx val="8"/>
          <c:order val="8"/>
          <c:tx>
            <c:strRef>
              <c:f>'4.4'!$A$13</c:f>
              <c:strCache>
                <c:ptCount val="1"/>
                <c:pt idx="0">
                  <c:v>Vodní</c:v>
                </c:pt>
              </c:strCache>
            </c:strRef>
          </c:tx>
          <c:invertIfNegative val="0"/>
          <c:cat>
            <c:strRef>
              <c:f>'4.4'!$H$2</c:f>
              <c:strCache>
                <c:ptCount val="1"/>
                <c:pt idx="0">
                  <c:v>Olomoucký (OLK)</c:v>
                </c:pt>
              </c:strCache>
            </c:strRef>
          </c:cat>
          <c:val>
            <c:numRef>
              <c:f>'4.4'!$H$13</c:f>
              <c:numCache>
                <c:formatCode>#,##0.0</c:formatCode>
                <c:ptCount val="1"/>
                <c:pt idx="0">
                  <c:v>37.734716000000013</c:v>
                </c:pt>
              </c:numCache>
            </c:numRef>
          </c:val>
        </c:ser>
        <c:ser>
          <c:idx val="9"/>
          <c:order val="9"/>
          <c:tx>
            <c:strRef>
              <c:f>'4.4'!$A$14</c:f>
              <c:strCache>
                <c:ptCount val="1"/>
                <c:pt idx="0">
                  <c:v>Přečerpávací</c:v>
                </c:pt>
              </c:strCache>
            </c:strRef>
          </c:tx>
          <c:invertIfNegative val="0"/>
          <c:cat>
            <c:strRef>
              <c:f>'4.4'!$H$2</c:f>
              <c:strCache>
                <c:ptCount val="1"/>
                <c:pt idx="0">
                  <c:v>Olomoucký (OLK)</c:v>
                </c:pt>
              </c:strCache>
            </c:strRef>
          </c:cat>
          <c:val>
            <c:numRef>
              <c:f>'4.4'!$H$14</c:f>
              <c:numCache>
                <c:formatCode>#,##0.0</c:formatCode>
                <c:ptCount val="1"/>
                <c:pt idx="0">
                  <c:v>624.51305000000002</c:v>
                </c:pt>
              </c:numCache>
            </c:numRef>
          </c:val>
        </c:ser>
        <c:ser>
          <c:idx val="10"/>
          <c:order val="10"/>
          <c:tx>
            <c:strRef>
              <c:f>'4.4'!$A$15</c:f>
              <c:strCache>
                <c:ptCount val="1"/>
                <c:pt idx="0">
                  <c:v>Větrné</c:v>
                </c:pt>
              </c:strCache>
            </c:strRef>
          </c:tx>
          <c:invertIfNegative val="0"/>
          <c:cat>
            <c:strRef>
              <c:f>'4.4'!$H$2</c:f>
              <c:strCache>
                <c:ptCount val="1"/>
                <c:pt idx="0">
                  <c:v>Olomoucký (OLK)</c:v>
                </c:pt>
              </c:strCache>
            </c:strRef>
          </c:cat>
          <c:val>
            <c:numRef>
              <c:f>'4.4'!$H$15</c:f>
              <c:numCache>
                <c:formatCode>#,##0.0</c:formatCode>
                <c:ptCount val="1"/>
                <c:pt idx="0">
                  <c:v>85.586692999999997</c:v>
                </c:pt>
              </c:numCache>
            </c:numRef>
          </c:val>
        </c:ser>
        <c:ser>
          <c:idx val="11"/>
          <c:order val="11"/>
          <c:tx>
            <c:strRef>
              <c:f>'4.4'!$A$16</c:f>
              <c:strCache>
                <c:ptCount val="1"/>
                <c:pt idx="0">
                  <c:v>BRKO</c:v>
                </c:pt>
              </c:strCache>
            </c:strRef>
          </c:tx>
          <c:invertIfNegative val="0"/>
          <c:cat>
            <c:strRef>
              <c:f>'4.4'!$H$2</c:f>
              <c:strCache>
                <c:ptCount val="1"/>
                <c:pt idx="0">
                  <c:v>Olomoucký (OLK)</c:v>
                </c:pt>
              </c:strCache>
            </c:strRef>
          </c:cat>
          <c:val>
            <c:numRef>
              <c:f>'4.4'!$H$16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'4.4'!$H$2</c:f>
              <c:strCache>
                <c:ptCount val="1"/>
                <c:pt idx="0">
                  <c:v>Olomoucký (OLK)</c:v>
                </c:pt>
              </c:strCache>
            </c:strRef>
          </c:cat>
          <c:val>
            <c:numRef>
              <c:f>'4.4'!$H$17</c:f>
              <c:numCache>
                <c:formatCode>#,##0.0</c:formatCode>
                <c:ptCount val="1"/>
                <c:pt idx="0">
                  <c:v>0</c:v>
                </c:pt>
              </c:numCache>
            </c:numRef>
          </c:val>
        </c:ser>
        <c:ser>
          <c:idx val="13"/>
          <c:order val="13"/>
          <c:tx>
            <c:strRef>
              <c:f>'4.4'!$A$18</c:f>
              <c:strCache>
                <c:ptCount val="1"/>
                <c:pt idx="0">
                  <c:v>Odpadní teplo</c:v>
                </c:pt>
              </c:strCache>
            </c:strRef>
          </c:tx>
          <c:invertIfNegative val="0"/>
          <c:cat>
            <c:strRef>
              <c:f>'4.4'!$H$2</c:f>
              <c:strCache>
                <c:ptCount val="1"/>
                <c:pt idx="0">
                  <c:v>Olomoucký (OLK)</c:v>
                </c:pt>
              </c:strCache>
            </c:strRef>
          </c:cat>
          <c:val>
            <c:numRef>
              <c:f>'4.4'!$H$18</c:f>
              <c:numCache>
                <c:formatCode>#,##0.0</c:formatCode>
                <c:ptCount val="1"/>
                <c:pt idx="0">
                  <c:v>18.197234999999996</c:v>
                </c:pt>
              </c:numCache>
            </c:numRef>
          </c:val>
        </c:ser>
        <c:ser>
          <c:idx val="14"/>
          <c:order val="14"/>
          <c:tx>
            <c:strRef>
              <c:f>'4.4'!$A$19</c:f>
              <c:strCache>
                <c:ptCount val="1"/>
                <c:pt idx="0">
                  <c:v>Topné oleje</c:v>
                </c:pt>
              </c:strCache>
            </c:strRef>
          </c:tx>
          <c:invertIfNegative val="0"/>
          <c:cat>
            <c:strRef>
              <c:f>'4.4'!$H$2</c:f>
              <c:strCache>
                <c:ptCount val="1"/>
                <c:pt idx="0">
                  <c:v>Olomoucký (OLK)</c:v>
                </c:pt>
              </c:strCache>
            </c:strRef>
          </c:cat>
          <c:val>
            <c:numRef>
              <c:f>'4.4'!$H$19</c:f>
              <c:numCache>
                <c:formatCode>#,##0.0</c:formatCode>
                <c:ptCount val="1"/>
                <c:pt idx="0">
                  <c:v>1.2894319999999997</c:v>
                </c:pt>
              </c:numCache>
            </c:numRef>
          </c:val>
        </c:ser>
        <c:ser>
          <c:idx val="15"/>
          <c:order val="15"/>
          <c:tx>
            <c:strRef>
              <c:f>'4.4'!$A$20</c:f>
              <c:strCache>
                <c:ptCount val="1"/>
                <c:pt idx="0">
                  <c:v>Ostatní kapalná paliva</c:v>
                </c:pt>
              </c:strCache>
            </c:strRef>
          </c:tx>
          <c:invertIfNegative val="0"/>
          <c:cat>
            <c:strRef>
              <c:f>'4.4'!$H$2</c:f>
              <c:strCache>
                <c:ptCount val="1"/>
                <c:pt idx="0">
                  <c:v>Olomoucký (OLK)</c:v>
                </c:pt>
              </c:strCache>
            </c:strRef>
          </c:cat>
          <c:val>
            <c:numRef>
              <c:f>'4.4'!$H$20</c:f>
              <c:numCache>
                <c:formatCode>#,##0.0</c:formatCode>
                <c:ptCount val="1"/>
                <c:pt idx="0">
                  <c:v>0</c:v>
                </c:pt>
              </c:numCache>
            </c:numRef>
          </c:val>
        </c:ser>
        <c:ser>
          <c:idx val="16"/>
          <c:order val="16"/>
          <c:tx>
            <c:strRef>
              <c:f>'4.4'!$A$21</c:f>
              <c:strCache>
                <c:ptCount val="1"/>
                <c:pt idx="0">
                  <c:v>Ostatní</c:v>
                </c:pt>
              </c:strCache>
            </c:strRef>
          </c:tx>
          <c:invertIfNegative val="0"/>
          <c:cat>
            <c:strRef>
              <c:f>'4.4'!$H$2</c:f>
              <c:strCache>
                <c:ptCount val="1"/>
                <c:pt idx="0">
                  <c:v>Olomoucký (OLK)</c:v>
                </c:pt>
              </c:strCache>
            </c:strRef>
          </c:cat>
          <c:val>
            <c:numRef>
              <c:f>'4.4'!$H$21</c:f>
              <c:numCache>
                <c:formatCode>#,##0.0</c:formatCode>
                <c:ptCount val="1"/>
                <c:pt idx="0">
                  <c:v>0</c:v>
                </c:pt>
              </c:numCache>
            </c:numRef>
          </c:val>
        </c:ser>
        <c:ser>
          <c:idx val="17"/>
          <c:order val="17"/>
          <c:tx>
            <c:strRef>
              <c:f>'4.4'!$A$22</c:f>
              <c:strCache>
                <c:ptCount val="1"/>
                <c:pt idx="0">
                  <c:v>Koks</c:v>
                </c:pt>
              </c:strCache>
            </c:strRef>
          </c:tx>
          <c:invertIfNegative val="0"/>
          <c:cat>
            <c:strRef>
              <c:f>'4.4'!$H$2</c:f>
              <c:strCache>
                <c:ptCount val="1"/>
                <c:pt idx="0">
                  <c:v>Olomoucký (OLK)</c:v>
                </c:pt>
              </c:strCache>
            </c:strRef>
          </c:cat>
          <c:val>
            <c:numRef>
              <c:f>'4.4'!$H$22</c:f>
              <c:numCache>
                <c:formatCode>#,##0.0</c:formatCode>
                <c:ptCount val="1"/>
                <c:pt idx="0">
                  <c:v>0</c:v>
                </c:pt>
              </c:numCache>
            </c:numRef>
          </c:val>
        </c:ser>
        <c:dLbls>
          <c:showLegendKey val="0"/>
          <c:showVal val="0"/>
          <c:showCatName val="0"/>
          <c:showSerName val="0"/>
          <c:showPercent val="0"/>
          <c:showBubbleSize val="0"/>
        </c:dLbls>
        <c:gapWidth val="150"/>
        <c:axId val="90258816"/>
        <c:axId val="90260608"/>
      </c:barChart>
      <c:catAx>
        <c:axId val="90258816"/>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260608"/>
        <c:crosses val="autoZero"/>
        <c:auto val="1"/>
        <c:lblAlgn val="ctr"/>
        <c:lblOffset val="100"/>
        <c:noMultiLvlLbl val="0"/>
      </c:catAx>
      <c:valAx>
        <c:axId val="902606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25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68573501966645101"/>
          <c:h val="0.87875713446365622"/>
        </c:manualLayout>
      </c:layout>
      <c:barChart>
        <c:barDir val="col"/>
        <c:grouping val="clustered"/>
        <c:varyColors val="0"/>
        <c:ser>
          <c:idx val="0"/>
          <c:order val="0"/>
          <c:tx>
            <c:strRef>
              <c:f>'4.4'!$A$5</c:f>
              <c:strCache>
                <c:ptCount val="1"/>
                <c:pt idx="0">
                  <c:v>Hnědé uhlí</c:v>
                </c:pt>
              </c:strCache>
            </c:strRef>
          </c:tx>
          <c:invertIfNegative val="0"/>
          <c:cat>
            <c:strRef>
              <c:f>'4.4'!$J$2</c:f>
              <c:strCache>
                <c:ptCount val="1"/>
                <c:pt idx="0">
                  <c:v>Plzeňský (PLK)</c:v>
                </c:pt>
              </c:strCache>
            </c:strRef>
          </c:cat>
          <c:val>
            <c:numRef>
              <c:f>'4.4'!$J$5</c:f>
              <c:numCache>
                <c:formatCode>#,##0.0</c:formatCode>
                <c:ptCount val="1"/>
                <c:pt idx="0">
                  <c:v>485.10117999999994</c:v>
                </c:pt>
              </c:numCache>
            </c:numRef>
          </c:val>
        </c:ser>
        <c:ser>
          <c:idx val="1"/>
          <c:order val="1"/>
          <c:tx>
            <c:strRef>
              <c:f>'4.4'!$A$6</c:f>
              <c:strCache>
                <c:ptCount val="1"/>
                <c:pt idx="0">
                  <c:v>Jaderné palivo</c:v>
                </c:pt>
              </c:strCache>
            </c:strRef>
          </c:tx>
          <c:invertIfNegative val="0"/>
          <c:cat>
            <c:strRef>
              <c:f>'4.4'!$J$2</c:f>
              <c:strCache>
                <c:ptCount val="1"/>
                <c:pt idx="0">
                  <c:v>Plzeňský (PLK)</c:v>
                </c:pt>
              </c:strCache>
            </c:strRef>
          </c:cat>
          <c:val>
            <c:numRef>
              <c:f>'4.4'!$J$6</c:f>
              <c:numCache>
                <c:formatCode>#,##0.0</c:formatCode>
                <c:ptCount val="1"/>
                <c:pt idx="0">
                  <c:v>0</c:v>
                </c:pt>
              </c:numCache>
            </c:numRef>
          </c:val>
        </c:ser>
        <c:ser>
          <c:idx val="2"/>
          <c:order val="2"/>
          <c:tx>
            <c:strRef>
              <c:f>'4.4'!$A$7</c:f>
              <c:strCache>
                <c:ptCount val="1"/>
                <c:pt idx="0">
                  <c:v>Černé uhlí</c:v>
                </c:pt>
              </c:strCache>
            </c:strRef>
          </c:tx>
          <c:invertIfNegative val="0"/>
          <c:cat>
            <c:strRef>
              <c:f>'4.4'!$J$2</c:f>
              <c:strCache>
                <c:ptCount val="1"/>
                <c:pt idx="0">
                  <c:v>Plzeňský (PLK)</c:v>
                </c:pt>
              </c:strCache>
            </c:strRef>
          </c:cat>
          <c:val>
            <c:numRef>
              <c:f>'4.4'!$J$7</c:f>
              <c:numCache>
                <c:formatCode>#,##0.0</c:formatCode>
                <c:ptCount val="1"/>
                <c:pt idx="0">
                  <c:v>0</c:v>
                </c:pt>
              </c:numCache>
            </c:numRef>
          </c:val>
        </c:ser>
        <c:ser>
          <c:idx val="3"/>
          <c:order val="3"/>
          <c:tx>
            <c:strRef>
              <c:f>'4.4'!$A$8</c:f>
              <c:strCache>
                <c:ptCount val="1"/>
                <c:pt idx="0">
                  <c:v>Zemní plyn</c:v>
                </c:pt>
              </c:strCache>
            </c:strRef>
          </c:tx>
          <c:invertIfNegative val="0"/>
          <c:cat>
            <c:strRef>
              <c:f>'4.4'!$J$2</c:f>
              <c:strCache>
                <c:ptCount val="1"/>
                <c:pt idx="0">
                  <c:v>Plzeňský (PLK)</c:v>
                </c:pt>
              </c:strCache>
            </c:strRef>
          </c:cat>
          <c:val>
            <c:numRef>
              <c:f>'4.4'!$J$8</c:f>
              <c:numCache>
                <c:formatCode>#,##0.0</c:formatCode>
                <c:ptCount val="1"/>
                <c:pt idx="0">
                  <c:v>39.526942999999989</c:v>
                </c:pt>
              </c:numCache>
            </c:numRef>
          </c:val>
        </c:ser>
        <c:ser>
          <c:idx val="4"/>
          <c:order val="4"/>
          <c:tx>
            <c:strRef>
              <c:f>'4.4'!$A$9</c:f>
              <c:strCache>
                <c:ptCount val="1"/>
                <c:pt idx="0">
                  <c:v>Ostatní plyny</c:v>
                </c:pt>
              </c:strCache>
            </c:strRef>
          </c:tx>
          <c:invertIfNegative val="0"/>
          <c:cat>
            <c:strRef>
              <c:f>'4.4'!$J$2</c:f>
              <c:strCache>
                <c:ptCount val="1"/>
                <c:pt idx="0">
                  <c:v>Plzeňský (PLK)</c:v>
                </c:pt>
              </c:strCache>
            </c:strRef>
          </c:cat>
          <c:val>
            <c:numRef>
              <c:f>'4.4'!$J$9</c:f>
              <c:numCache>
                <c:formatCode>#,##0.0</c:formatCode>
                <c:ptCount val="1"/>
                <c:pt idx="0">
                  <c:v>0</c:v>
                </c:pt>
              </c:numCache>
            </c:numRef>
          </c:val>
        </c:ser>
        <c:ser>
          <c:idx val="5"/>
          <c:order val="5"/>
          <c:tx>
            <c:strRef>
              <c:f>'4.4'!$A$10</c:f>
              <c:strCache>
                <c:ptCount val="1"/>
                <c:pt idx="0">
                  <c:v>Bioplyn</c:v>
                </c:pt>
              </c:strCache>
            </c:strRef>
          </c:tx>
          <c:invertIfNegative val="0"/>
          <c:cat>
            <c:strRef>
              <c:f>'4.4'!$J$2</c:f>
              <c:strCache>
                <c:ptCount val="1"/>
                <c:pt idx="0">
                  <c:v>Plzeňský (PLK)</c:v>
                </c:pt>
              </c:strCache>
            </c:strRef>
          </c:cat>
          <c:val>
            <c:numRef>
              <c:f>'4.4'!$J$10</c:f>
              <c:numCache>
                <c:formatCode>#,##0.0</c:formatCode>
                <c:ptCount val="1"/>
                <c:pt idx="0">
                  <c:v>210.85272799999993</c:v>
                </c:pt>
              </c:numCache>
            </c:numRef>
          </c:val>
        </c:ser>
        <c:ser>
          <c:idx val="6"/>
          <c:order val="6"/>
          <c:tx>
            <c:strRef>
              <c:f>'4.4'!$A$11</c:f>
              <c:strCache>
                <c:ptCount val="1"/>
                <c:pt idx="0">
                  <c:v>Fotovoltaické</c:v>
                </c:pt>
              </c:strCache>
            </c:strRef>
          </c:tx>
          <c:invertIfNegative val="0"/>
          <c:cat>
            <c:strRef>
              <c:f>'4.4'!$J$2</c:f>
              <c:strCache>
                <c:ptCount val="1"/>
                <c:pt idx="0">
                  <c:v>Plzeňský (PLK)</c:v>
                </c:pt>
              </c:strCache>
            </c:strRef>
          </c:cat>
          <c:val>
            <c:numRef>
              <c:f>'4.4'!$J$11</c:f>
              <c:numCache>
                <c:formatCode>#,##0.0</c:formatCode>
                <c:ptCount val="1"/>
                <c:pt idx="0">
                  <c:v>215.28692999999771</c:v>
                </c:pt>
              </c:numCache>
            </c:numRef>
          </c:val>
        </c:ser>
        <c:ser>
          <c:idx val="7"/>
          <c:order val="7"/>
          <c:tx>
            <c:strRef>
              <c:f>'4.4'!$A$12</c:f>
              <c:strCache>
                <c:ptCount val="1"/>
                <c:pt idx="0">
                  <c:v>Biomasa</c:v>
                </c:pt>
              </c:strCache>
            </c:strRef>
          </c:tx>
          <c:invertIfNegative val="0"/>
          <c:cat>
            <c:strRef>
              <c:f>'4.4'!$J$2</c:f>
              <c:strCache>
                <c:ptCount val="1"/>
                <c:pt idx="0">
                  <c:v>Plzeňský (PLK)</c:v>
                </c:pt>
              </c:strCache>
            </c:strRef>
          </c:cat>
          <c:val>
            <c:numRef>
              <c:f>'4.4'!$J$12</c:f>
              <c:numCache>
                <c:formatCode>#,##0.0</c:formatCode>
                <c:ptCount val="1"/>
                <c:pt idx="0">
                  <c:v>223.69921500000007</c:v>
                </c:pt>
              </c:numCache>
            </c:numRef>
          </c:val>
        </c:ser>
        <c:ser>
          <c:idx val="8"/>
          <c:order val="8"/>
          <c:tx>
            <c:strRef>
              <c:f>'4.4'!$A$13</c:f>
              <c:strCache>
                <c:ptCount val="1"/>
                <c:pt idx="0">
                  <c:v>Vodní</c:v>
                </c:pt>
              </c:strCache>
            </c:strRef>
          </c:tx>
          <c:invertIfNegative val="0"/>
          <c:cat>
            <c:strRef>
              <c:f>'4.4'!$J$2</c:f>
              <c:strCache>
                <c:ptCount val="1"/>
                <c:pt idx="0">
                  <c:v>Plzeňský (PLK)</c:v>
                </c:pt>
              </c:strCache>
            </c:strRef>
          </c:cat>
          <c:val>
            <c:numRef>
              <c:f>'4.4'!$J$13</c:f>
              <c:numCache>
                <c:formatCode>#,##0.0</c:formatCode>
                <c:ptCount val="1"/>
                <c:pt idx="0">
                  <c:v>73.721332000000046</c:v>
                </c:pt>
              </c:numCache>
            </c:numRef>
          </c:val>
        </c:ser>
        <c:ser>
          <c:idx val="9"/>
          <c:order val="9"/>
          <c:tx>
            <c:strRef>
              <c:f>'4.4'!$A$14</c:f>
              <c:strCache>
                <c:ptCount val="1"/>
                <c:pt idx="0">
                  <c:v>Přečerpávací</c:v>
                </c:pt>
              </c:strCache>
            </c:strRef>
          </c:tx>
          <c:invertIfNegative val="0"/>
          <c:cat>
            <c:strRef>
              <c:f>'4.4'!$J$2</c:f>
              <c:strCache>
                <c:ptCount val="1"/>
                <c:pt idx="0">
                  <c:v>Plzeňský (PLK)</c:v>
                </c:pt>
              </c:strCache>
            </c:strRef>
          </c:cat>
          <c:val>
            <c:numRef>
              <c:f>'4.4'!$J$14</c:f>
              <c:numCache>
                <c:formatCode>#,##0.0</c:formatCode>
                <c:ptCount val="1"/>
                <c:pt idx="0">
                  <c:v>3.431E-3</c:v>
                </c:pt>
              </c:numCache>
            </c:numRef>
          </c:val>
        </c:ser>
        <c:ser>
          <c:idx val="10"/>
          <c:order val="10"/>
          <c:tx>
            <c:strRef>
              <c:f>'4.4'!$A$15</c:f>
              <c:strCache>
                <c:ptCount val="1"/>
                <c:pt idx="0">
                  <c:v>Větrné</c:v>
                </c:pt>
              </c:strCache>
            </c:strRef>
          </c:tx>
          <c:invertIfNegative val="0"/>
          <c:cat>
            <c:strRef>
              <c:f>'4.4'!$J$2</c:f>
              <c:strCache>
                <c:ptCount val="1"/>
                <c:pt idx="0">
                  <c:v>Plzeňský (PLK)</c:v>
                </c:pt>
              </c:strCache>
            </c:strRef>
          </c:cat>
          <c:val>
            <c:numRef>
              <c:f>'4.4'!$J$15</c:f>
              <c:numCache>
                <c:formatCode>#,##0.0</c:formatCode>
                <c:ptCount val="1"/>
                <c:pt idx="0">
                  <c:v>1.2835030000000001</c:v>
                </c:pt>
              </c:numCache>
            </c:numRef>
          </c:val>
        </c:ser>
        <c:ser>
          <c:idx val="11"/>
          <c:order val="11"/>
          <c:tx>
            <c:strRef>
              <c:f>'4.4'!$A$16</c:f>
              <c:strCache>
                <c:ptCount val="1"/>
                <c:pt idx="0">
                  <c:v>BRKO</c:v>
                </c:pt>
              </c:strCache>
            </c:strRef>
          </c:tx>
          <c:invertIfNegative val="0"/>
          <c:cat>
            <c:strRef>
              <c:f>'4.4'!$J$2</c:f>
              <c:strCache>
                <c:ptCount val="1"/>
                <c:pt idx="0">
                  <c:v>Plzeňský (PLK)</c:v>
                </c:pt>
              </c:strCache>
            </c:strRef>
          </c:cat>
          <c:val>
            <c:numRef>
              <c:f>'4.4'!$J$16</c:f>
              <c:numCache>
                <c:formatCode>#,##0.0</c:formatCode>
                <c:ptCount val="1"/>
                <c:pt idx="0">
                  <c:v>27.955982999999996</c:v>
                </c:pt>
              </c:numCache>
            </c:numRef>
          </c:val>
        </c:ser>
        <c:ser>
          <c:idx val="12"/>
          <c:order val="12"/>
          <c:tx>
            <c:strRef>
              <c:f>'4.4'!$A$17</c:f>
              <c:strCache>
                <c:ptCount val="1"/>
                <c:pt idx="0">
                  <c:v>Ostatní pevná paliva (mimo BRKO)</c:v>
                </c:pt>
              </c:strCache>
            </c:strRef>
          </c:tx>
          <c:invertIfNegative val="0"/>
          <c:cat>
            <c:strRef>
              <c:f>'4.4'!$J$2</c:f>
              <c:strCache>
                <c:ptCount val="1"/>
                <c:pt idx="0">
                  <c:v>Plzeňský (PLK)</c:v>
                </c:pt>
              </c:strCache>
            </c:strRef>
          </c:cat>
          <c:val>
            <c:numRef>
              <c:f>'4.4'!$J$17</c:f>
              <c:numCache>
                <c:formatCode>#,##0.0</c:formatCode>
                <c:ptCount val="1"/>
                <c:pt idx="0">
                  <c:v>21.539921999999994</c:v>
                </c:pt>
              </c:numCache>
            </c:numRef>
          </c:val>
        </c:ser>
        <c:ser>
          <c:idx val="13"/>
          <c:order val="13"/>
          <c:tx>
            <c:strRef>
              <c:f>'4.4'!$A$18</c:f>
              <c:strCache>
                <c:ptCount val="1"/>
                <c:pt idx="0">
                  <c:v>Odpadní teplo</c:v>
                </c:pt>
              </c:strCache>
            </c:strRef>
          </c:tx>
          <c:invertIfNegative val="0"/>
          <c:cat>
            <c:strRef>
              <c:f>'4.4'!$J$2</c:f>
              <c:strCache>
                <c:ptCount val="1"/>
                <c:pt idx="0">
                  <c:v>Plzeňský (PLK)</c:v>
                </c:pt>
              </c:strCache>
            </c:strRef>
          </c:cat>
          <c:val>
            <c:numRef>
              <c:f>'4.4'!$J$18</c:f>
              <c:numCache>
                <c:formatCode>#,##0.0</c:formatCode>
                <c:ptCount val="1"/>
                <c:pt idx="0">
                  <c:v>0</c:v>
                </c:pt>
              </c:numCache>
            </c:numRef>
          </c:val>
        </c:ser>
        <c:ser>
          <c:idx val="14"/>
          <c:order val="14"/>
          <c:tx>
            <c:strRef>
              <c:f>'4.4'!$A$19</c:f>
              <c:strCache>
                <c:ptCount val="1"/>
                <c:pt idx="0">
                  <c:v>Topné oleje</c:v>
                </c:pt>
              </c:strCache>
            </c:strRef>
          </c:tx>
          <c:invertIfNegative val="0"/>
          <c:cat>
            <c:strRef>
              <c:f>'4.4'!$J$2</c:f>
              <c:strCache>
                <c:ptCount val="1"/>
                <c:pt idx="0">
                  <c:v>Plzeňský (PLK)</c:v>
                </c:pt>
              </c:strCache>
            </c:strRef>
          </c:cat>
          <c:val>
            <c:numRef>
              <c:f>'4.4'!$J$19</c:f>
              <c:numCache>
                <c:formatCode>#,##0.0</c:formatCode>
                <c:ptCount val="1"/>
                <c:pt idx="0">
                  <c:v>8.4639690000000005</c:v>
                </c:pt>
              </c:numCache>
            </c:numRef>
          </c:val>
        </c:ser>
        <c:ser>
          <c:idx val="15"/>
          <c:order val="15"/>
          <c:tx>
            <c:strRef>
              <c:f>'4.4'!$A$20</c:f>
              <c:strCache>
                <c:ptCount val="1"/>
                <c:pt idx="0">
                  <c:v>Ostatní kapalná paliva</c:v>
                </c:pt>
              </c:strCache>
            </c:strRef>
          </c:tx>
          <c:invertIfNegative val="0"/>
          <c:cat>
            <c:strRef>
              <c:f>'4.4'!$J$2</c:f>
              <c:strCache>
                <c:ptCount val="1"/>
                <c:pt idx="0">
                  <c:v>Plzeňský (PLK)</c:v>
                </c:pt>
              </c:strCache>
            </c:strRef>
          </c:cat>
          <c:val>
            <c:numRef>
              <c:f>'4.4'!$J$20</c:f>
              <c:numCache>
                <c:formatCode>#,##0.0</c:formatCode>
                <c:ptCount val="1"/>
                <c:pt idx="0">
                  <c:v>0</c:v>
                </c:pt>
              </c:numCache>
            </c:numRef>
          </c:val>
        </c:ser>
        <c:ser>
          <c:idx val="16"/>
          <c:order val="16"/>
          <c:tx>
            <c:strRef>
              <c:f>'4.4'!$A$21</c:f>
              <c:strCache>
                <c:ptCount val="1"/>
                <c:pt idx="0">
                  <c:v>Ostatní</c:v>
                </c:pt>
              </c:strCache>
            </c:strRef>
          </c:tx>
          <c:invertIfNegative val="0"/>
          <c:cat>
            <c:strRef>
              <c:f>'4.4'!$J$2</c:f>
              <c:strCache>
                <c:ptCount val="1"/>
                <c:pt idx="0">
                  <c:v>Plzeňský (PLK)</c:v>
                </c:pt>
              </c:strCache>
            </c:strRef>
          </c:cat>
          <c:val>
            <c:numRef>
              <c:f>'4.4'!$J$21</c:f>
              <c:numCache>
                <c:formatCode>#,##0.0</c:formatCode>
                <c:ptCount val="1"/>
                <c:pt idx="0">
                  <c:v>0</c:v>
                </c:pt>
              </c:numCache>
            </c:numRef>
          </c:val>
        </c:ser>
        <c:ser>
          <c:idx val="17"/>
          <c:order val="17"/>
          <c:tx>
            <c:strRef>
              <c:f>'4.4'!$A$22</c:f>
              <c:strCache>
                <c:ptCount val="1"/>
                <c:pt idx="0">
                  <c:v>Koks</c:v>
                </c:pt>
              </c:strCache>
            </c:strRef>
          </c:tx>
          <c:invertIfNegative val="0"/>
          <c:cat>
            <c:strRef>
              <c:f>'4.4'!$J$2</c:f>
              <c:strCache>
                <c:ptCount val="1"/>
                <c:pt idx="0">
                  <c:v>Plzeňský (PLK)</c:v>
                </c:pt>
              </c:strCache>
            </c:strRef>
          </c:cat>
          <c:val>
            <c:numRef>
              <c:f>'4.4'!$J$22</c:f>
              <c:numCache>
                <c:formatCode>#,##0.0</c:formatCode>
                <c:ptCount val="1"/>
                <c:pt idx="0">
                  <c:v>0</c:v>
                </c:pt>
              </c:numCache>
            </c:numRef>
          </c:val>
        </c:ser>
        <c:dLbls>
          <c:showLegendKey val="0"/>
          <c:showVal val="0"/>
          <c:showCatName val="0"/>
          <c:showSerName val="0"/>
          <c:showPercent val="0"/>
          <c:showBubbleSize val="0"/>
        </c:dLbls>
        <c:gapWidth val="150"/>
        <c:axId val="90388736"/>
        <c:axId val="90411008"/>
      </c:barChart>
      <c:catAx>
        <c:axId val="90388736"/>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411008"/>
        <c:crosses val="autoZero"/>
        <c:auto val="1"/>
        <c:lblAlgn val="ctr"/>
        <c:lblOffset val="100"/>
        <c:noMultiLvlLbl val="0"/>
      </c:catAx>
      <c:valAx>
        <c:axId val="90411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388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68573501966645101"/>
          <c:h val="0.87875713446365622"/>
        </c:manualLayout>
      </c:layout>
      <c:barChart>
        <c:barDir val="col"/>
        <c:grouping val="clustered"/>
        <c:varyColors val="0"/>
        <c:ser>
          <c:idx val="0"/>
          <c:order val="0"/>
          <c:tx>
            <c:strRef>
              <c:f>'4.4'!$A$5</c:f>
              <c:strCache>
                <c:ptCount val="1"/>
                <c:pt idx="0">
                  <c:v>Hnědé uhlí</c:v>
                </c:pt>
              </c:strCache>
            </c:strRef>
          </c:tx>
          <c:invertIfNegative val="0"/>
          <c:cat>
            <c:strRef>
              <c:f>'4.4'!$K$2</c:f>
              <c:strCache>
                <c:ptCount val="1"/>
                <c:pt idx="0">
                  <c:v>Praha (PHA)</c:v>
                </c:pt>
              </c:strCache>
            </c:strRef>
          </c:cat>
          <c:val>
            <c:numRef>
              <c:f>'4.4'!$K$5</c:f>
              <c:numCache>
                <c:formatCode>#,##0.0</c:formatCode>
                <c:ptCount val="1"/>
                <c:pt idx="0">
                  <c:v>0</c:v>
                </c:pt>
              </c:numCache>
            </c:numRef>
          </c:val>
        </c:ser>
        <c:ser>
          <c:idx val="1"/>
          <c:order val="1"/>
          <c:tx>
            <c:strRef>
              <c:f>'4.4'!$A$6</c:f>
              <c:strCache>
                <c:ptCount val="1"/>
                <c:pt idx="0">
                  <c:v>Jaderné palivo</c:v>
                </c:pt>
              </c:strCache>
            </c:strRef>
          </c:tx>
          <c:invertIfNegative val="0"/>
          <c:cat>
            <c:strRef>
              <c:f>'4.4'!$K$2</c:f>
              <c:strCache>
                <c:ptCount val="1"/>
                <c:pt idx="0">
                  <c:v>Praha (PHA)</c:v>
                </c:pt>
              </c:strCache>
            </c:strRef>
          </c:cat>
          <c:val>
            <c:numRef>
              <c:f>'4.4'!$K$6</c:f>
              <c:numCache>
                <c:formatCode>#,##0.0</c:formatCode>
                <c:ptCount val="1"/>
                <c:pt idx="0">
                  <c:v>0</c:v>
                </c:pt>
              </c:numCache>
            </c:numRef>
          </c:val>
        </c:ser>
        <c:ser>
          <c:idx val="2"/>
          <c:order val="2"/>
          <c:tx>
            <c:strRef>
              <c:f>'4.4'!$A$7</c:f>
              <c:strCache>
                <c:ptCount val="1"/>
                <c:pt idx="0">
                  <c:v>Černé uhlí</c:v>
                </c:pt>
              </c:strCache>
            </c:strRef>
          </c:tx>
          <c:invertIfNegative val="0"/>
          <c:cat>
            <c:strRef>
              <c:f>'4.4'!$K$2</c:f>
              <c:strCache>
                <c:ptCount val="1"/>
                <c:pt idx="0">
                  <c:v>Praha (PHA)</c:v>
                </c:pt>
              </c:strCache>
            </c:strRef>
          </c:cat>
          <c:val>
            <c:numRef>
              <c:f>'4.4'!$K$7</c:f>
              <c:numCache>
                <c:formatCode>#,##0.0</c:formatCode>
                <c:ptCount val="1"/>
                <c:pt idx="0">
                  <c:v>0</c:v>
                </c:pt>
              </c:numCache>
            </c:numRef>
          </c:val>
        </c:ser>
        <c:ser>
          <c:idx val="3"/>
          <c:order val="3"/>
          <c:tx>
            <c:strRef>
              <c:f>'4.4'!$A$8</c:f>
              <c:strCache>
                <c:ptCount val="1"/>
                <c:pt idx="0">
                  <c:v>Zemní plyn</c:v>
                </c:pt>
              </c:strCache>
            </c:strRef>
          </c:tx>
          <c:invertIfNegative val="0"/>
          <c:cat>
            <c:strRef>
              <c:f>'4.4'!$K$2</c:f>
              <c:strCache>
                <c:ptCount val="1"/>
                <c:pt idx="0">
                  <c:v>Praha (PHA)</c:v>
                </c:pt>
              </c:strCache>
            </c:strRef>
          </c:cat>
          <c:val>
            <c:numRef>
              <c:f>'4.4'!$K$8</c:f>
              <c:numCache>
                <c:formatCode>#,##0.0</c:formatCode>
                <c:ptCount val="1"/>
                <c:pt idx="0">
                  <c:v>26.219001999999993</c:v>
                </c:pt>
              </c:numCache>
            </c:numRef>
          </c:val>
        </c:ser>
        <c:ser>
          <c:idx val="4"/>
          <c:order val="4"/>
          <c:tx>
            <c:strRef>
              <c:f>'4.4'!$A$9</c:f>
              <c:strCache>
                <c:ptCount val="1"/>
                <c:pt idx="0">
                  <c:v>Ostatní plyny</c:v>
                </c:pt>
              </c:strCache>
            </c:strRef>
          </c:tx>
          <c:invertIfNegative val="0"/>
          <c:cat>
            <c:strRef>
              <c:f>'4.4'!$K$2</c:f>
              <c:strCache>
                <c:ptCount val="1"/>
                <c:pt idx="0">
                  <c:v>Praha (PHA)</c:v>
                </c:pt>
              </c:strCache>
            </c:strRef>
          </c:cat>
          <c:val>
            <c:numRef>
              <c:f>'4.4'!$K$9</c:f>
              <c:numCache>
                <c:formatCode>#,##0.0</c:formatCode>
                <c:ptCount val="1"/>
                <c:pt idx="0">
                  <c:v>0</c:v>
                </c:pt>
              </c:numCache>
            </c:numRef>
          </c:val>
        </c:ser>
        <c:ser>
          <c:idx val="5"/>
          <c:order val="5"/>
          <c:tx>
            <c:strRef>
              <c:f>'4.4'!$A$10</c:f>
              <c:strCache>
                <c:ptCount val="1"/>
                <c:pt idx="0">
                  <c:v>Bioplyn</c:v>
                </c:pt>
              </c:strCache>
            </c:strRef>
          </c:tx>
          <c:invertIfNegative val="0"/>
          <c:cat>
            <c:strRef>
              <c:f>'4.4'!$K$2</c:f>
              <c:strCache>
                <c:ptCount val="1"/>
                <c:pt idx="0">
                  <c:v>Praha (PHA)</c:v>
                </c:pt>
              </c:strCache>
            </c:strRef>
          </c:cat>
          <c:val>
            <c:numRef>
              <c:f>'4.4'!$K$10</c:f>
              <c:numCache>
                <c:formatCode>#,##0.0</c:formatCode>
                <c:ptCount val="1"/>
                <c:pt idx="0">
                  <c:v>42.302638000000016</c:v>
                </c:pt>
              </c:numCache>
            </c:numRef>
          </c:val>
        </c:ser>
        <c:ser>
          <c:idx val="6"/>
          <c:order val="6"/>
          <c:tx>
            <c:strRef>
              <c:f>'4.4'!$A$11</c:f>
              <c:strCache>
                <c:ptCount val="1"/>
                <c:pt idx="0">
                  <c:v>Fotovoltaické</c:v>
                </c:pt>
              </c:strCache>
            </c:strRef>
          </c:tx>
          <c:invertIfNegative val="0"/>
          <c:cat>
            <c:strRef>
              <c:f>'4.4'!$K$2</c:f>
              <c:strCache>
                <c:ptCount val="1"/>
                <c:pt idx="0">
                  <c:v>Praha (PHA)</c:v>
                </c:pt>
              </c:strCache>
            </c:strRef>
          </c:cat>
          <c:val>
            <c:numRef>
              <c:f>'4.4'!$K$11</c:f>
              <c:numCache>
                <c:formatCode>#,##0.0</c:formatCode>
                <c:ptCount val="1"/>
                <c:pt idx="0">
                  <c:v>21.214092000000008</c:v>
                </c:pt>
              </c:numCache>
            </c:numRef>
          </c:val>
        </c:ser>
        <c:ser>
          <c:idx val="7"/>
          <c:order val="7"/>
          <c:tx>
            <c:strRef>
              <c:f>'4.4'!$A$12</c:f>
              <c:strCache>
                <c:ptCount val="1"/>
                <c:pt idx="0">
                  <c:v>Biomasa</c:v>
                </c:pt>
              </c:strCache>
            </c:strRef>
          </c:tx>
          <c:invertIfNegative val="0"/>
          <c:cat>
            <c:strRef>
              <c:f>'4.4'!$K$2</c:f>
              <c:strCache>
                <c:ptCount val="1"/>
                <c:pt idx="0">
                  <c:v>Praha (PHA)</c:v>
                </c:pt>
              </c:strCache>
            </c:strRef>
          </c:cat>
          <c:val>
            <c:numRef>
              <c:f>'4.4'!$K$12</c:f>
              <c:numCache>
                <c:formatCode>#,##0.0</c:formatCode>
                <c:ptCount val="1"/>
                <c:pt idx="0">
                  <c:v>0</c:v>
                </c:pt>
              </c:numCache>
            </c:numRef>
          </c:val>
        </c:ser>
        <c:ser>
          <c:idx val="8"/>
          <c:order val="8"/>
          <c:tx>
            <c:strRef>
              <c:f>'4.4'!$A$13</c:f>
              <c:strCache>
                <c:ptCount val="1"/>
                <c:pt idx="0">
                  <c:v>Vodní</c:v>
                </c:pt>
              </c:strCache>
            </c:strRef>
          </c:tx>
          <c:invertIfNegative val="0"/>
          <c:cat>
            <c:strRef>
              <c:f>'4.4'!$K$2</c:f>
              <c:strCache>
                <c:ptCount val="1"/>
                <c:pt idx="0">
                  <c:v>Praha (PHA)</c:v>
                </c:pt>
              </c:strCache>
            </c:strRef>
          </c:cat>
          <c:val>
            <c:numRef>
              <c:f>'4.4'!$K$13</c:f>
              <c:numCache>
                <c:formatCode>#,##0.0</c:formatCode>
                <c:ptCount val="1"/>
                <c:pt idx="0">
                  <c:v>28.236151000000021</c:v>
                </c:pt>
              </c:numCache>
            </c:numRef>
          </c:val>
        </c:ser>
        <c:ser>
          <c:idx val="9"/>
          <c:order val="9"/>
          <c:tx>
            <c:strRef>
              <c:f>'4.4'!$A$14</c:f>
              <c:strCache>
                <c:ptCount val="1"/>
                <c:pt idx="0">
                  <c:v>Přečerpávací</c:v>
                </c:pt>
              </c:strCache>
            </c:strRef>
          </c:tx>
          <c:invertIfNegative val="0"/>
          <c:cat>
            <c:strRef>
              <c:f>'4.4'!$K$2</c:f>
              <c:strCache>
                <c:ptCount val="1"/>
                <c:pt idx="0">
                  <c:v>Praha (PHA)</c:v>
                </c:pt>
              </c:strCache>
            </c:strRef>
          </c:cat>
          <c:val>
            <c:numRef>
              <c:f>'4.4'!$K$14</c:f>
              <c:numCache>
                <c:formatCode>#,##0.0</c:formatCode>
                <c:ptCount val="1"/>
                <c:pt idx="0">
                  <c:v>0</c:v>
                </c:pt>
              </c:numCache>
            </c:numRef>
          </c:val>
        </c:ser>
        <c:ser>
          <c:idx val="10"/>
          <c:order val="10"/>
          <c:tx>
            <c:strRef>
              <c:f>'4.4'!$A$15</c:f>
              <c:strCache>
                <c:ptCount val="1"/>
                <c:pt idx="0">
                  <c:v>Větrné</c:v>
                </c:pt>
              </c:strCache>
            </c:strRef>
          </c:tx>
          <c:invertIfNegative val="0"/>
          <c:cat>
            <c:strRef>
              <c:f>'4.4'!$K$2</c:f>
              <c:strCache>
                <c:ptCount val="1"/>
                <c:pt idx="0">
                  <c:v>Praha (PHA)</c:v>
                </c:pt>
              </c:strCache>
            </c:strRef>
          </c:cat>
          <c:val>
            <c:numRef>
              <c:f>'4.4'!$K$15</c:f>
              <c:numCache>
                <c:formatCode>#,##0.0</c:formatCode>
                <c:ptCount val="1"/>
                <c:pt idx="0">
                  <c:v>0</c:v>
                </c:pt>
              </c:numCache>
            </c:numRef>
          </c:val>
        </c:ser>
        <c:ser>
          <c:idx val="11"/>
          <c:order val="11"/>
          <c:tx>
            <c:strRef>
              <c:f>'4.4'!$A$16</c:f>
              <c:strCache>
                <c:ptCount val="1"/>
                <c:pt idx="0">
                  <c:v>BRKO</c:v>
                </c:pt>
              </c:strCache>
            </c:strRef>
          </c:tx>
          <c:invertIfNegative val="0"/>
          <c:cat>
            <c:strRef>
              <c:f>'4.4'!$K$2</c:f>
              <c:strCache>
                <c:ptCount val="1"/>
                <c:pt idx="0">
                  <c:v>Praha (PHA)</c:v>
                </c:pt>
              </c:strCache>
            </c:strRef>
          </c:cat>
          <c:val>
            <c:numRef>
              <c:f>'4.4'!$K$16</c:f>
              <c:numCache>
                <c:formatCode>#,##0.0</c:formatCode>
                <c:ptCount val="1"/>
                <c:pt idx="0">
                  <c:v>34.502556600000005</c:v>
                </c:pt>
              </c:numCache>
            </c:numRef>
          </c:val>
        </c:ser>
        <c:ser>
          <c:idx val="12"/>
          <c:order val="12"/>
          <c:tx>
            <c:strRef>
              <c:f>'4.4'!$A$17</c:f>
              <c:strCache>
                <c:ptCount val="1"/>
                <c:pt idx="0">
                  <c:v>Ostatní pevná paliva (mimo BRKO)</c:v>
                </c:pt>
              </c:strCache>
            </c:strRef>
          </c:tx>
          <c:invertIfNegative val="0"/>
          <c:cat>
            <c:strRef>
              <c:f>'4.4'!$K$2</c:f>
              <c:strCache>
                <c:ptCount val="1"/>
                <c:pt idx="0">
                  <c:v>Praha (PHA)</c:v>
                </c:pt>
              </c:strCache>
            </c:strRef>
          </c:cat>
          <c:val>
            <c:numRef>
              <c:f>'4.4'!$K$17</c:f>
              <c:numCache>
                <c:formatCode>#,##0.0</c:formatCode>
                <c:ptCount val="1"/>
                <c:pt idx="0">
                  <c:v>23.001704400000001</c:v>
                </c:pt>
              </c:numCache>
            </c:numRef>
          </c:val>
        </c:ser>
        <c:ser>
          <c:idx val="13"/>
          <c:order val="13"/>
          <c:tx>
            <c:strRef>
              <c:f>'4.4'!$A$18</c:f>
              <c:strCache>
                <c:ptCount val="1"/>
                <c:pt idx="0">
                  <c:v>Odpadní teplo</c:v>
                </c:pt>
              </c:strCache>
            </c:strRef>
          </c:tx>
          <c:invertIfNegative val="0"/>
          <c:cat>
            <c:strRef>
              <c:f>'4.4'!$K$2</c:f>
              <c:strCache>
                <c:ptCount val="1"/>
                <c:pt idx="0">
                  <c:v>Praha (PHA)</c:v>
                </c:pt>
              </c:strCache>
            </c:strRef>
          </c:cat>
          <c:val>
            <c:numRef>
              <c:f>'4.4'!$K$18</c:f>
              <c:numCache>
                <c:formatCode>#,##0.0</c:formatCode>
                <c:ptCount val="1"/>
                <c:pt idx="0">
                  <c:v>0</c:v>
                </c:pt>
              </c:numCache>
            </c:numRef>
          </c:val>
        </c:ser>
        <c:ser>
          <c:idx val="14"/>
          <c:order val="14"/>
          <c:tx>
            <c:strRef>
              <c:f>'4.4'!$A$19</c:f>
              <c:strCache>
                <c:ptCount val="1"/>
                <c:pt idx="0">
                  <c:v>Topné oleje</c:v>
                </c:pt>
              </c:strCache>
            </c:strRef>
          </c:tx>
          <c:invertIfNegative val="0"/>
          <c:cat>
            <c:strRef>
              <c:f>'4.4'!$K$2</c:f>
              <c:strCache>
                <c:ptCount val="1"/>
                <c:pt idx="0">
                  <c:v>Praha (PHA)</c:v>
                </c:pt>
              </c:strCache>
            </c:strRef>
          </c:cat>
          <c:val>
            <c:numRef>
              <c:f>'4.4'!$K$19</c:f>
              <c:numCache>
                <c:formatCode>#,##0.0</c:formatCode>
                <c:ptCount val="1"/>
                <c:pt idx="0">
                  <c:v>0</c:v>
                </c:pt>
              </c:numCache>
            </c:numRef>
          </c:val>
        </c:ser>
        <c:ser>
          <c:idx val="15"/>
          <c:order val="15"/>
          <c:tx>
            <c:strRef>
              <c:f>'4.4'!$A$20</c:f>
              <c:strCache>
                <c:ptCount val="1"/>
                <c:pt idx="0">
                  <c:v>Ostatní kapalná paliva</c:v>
                </c:pt>
              </c:strCache>
            </c:strRef>
          </c:tx>
          <c:invertIfNegative val="0"/>
          <c:cat>
            <c:strRef>
              <c:f>'4.4'!$K$2</c:f>
              <c:strCache>
                <c:ptCount val="1"/>
                <c:pt idx="0">
                  <c:v>Praha (PHA)</c:v>
                </c:pt>
              </c:strCache>
            </c:strRef>
          </c:cat>
          <c:val>
            <c:numRef>
              <c:f>'4.4'!$K$20</c:f>
              <c:numCache>
                <c:formatCode>#,##0.0</c:formatCode>
                <c:ptCount val="1"/>
                <c:pt idx="0">
                  <c:v>0</c:v>
                </c:pt>
              </c:numCache>
            </c:numRef>
          </c:val>
        </c:ser>
        <c:ser>
          <c:idx val="16"/>
          <c:order val="16"/>
          <c:tx>
            <c:strRef>
              <c:f>'4.4'!$A$21</c:f>
              <c:strCache>
                <c:ptCount val="1"/>
                <c:pt idx="0">
                  <c:v>Ostatní</c:v>
                </c:pt>
              </c:strCache>
            </c:strRef>
          </c:tx>
          <c:invertIfNegative val="0"/>
          <c:cat>
            <c:strRef>
              <c:f>'4.4'!$K$2</c:f>
              <c:strCache>
                <c:ptCount val="1"/>
                <c:pt idx="0">
                  <c:v>Praha (PHA)</c:v>
                </c:pt>
              </c:strCache>
            </c:strRef>
          </c:cat>
          <c:val>
            <c:numRef>
              <c:f>'4.4'!$K$21</c:f>
              <c:numCache>
                <c:formatCode>#,##0.0</c:formatCode>
                <c:ptCount val="1"/>
                <c:pt idx="0">
                  <c:v>0</c:v>
                </c:pt>
              </c:numCache>
            </c:numRef>
          </c:val>
        </c:ser>
        <c:ser>
          <c:idx val="17"/>
          <c:order val="17"/>
          <c:tx>
            <c:strRef>
              <c:f>'4.4'!$A$22</c:f>
              <c:strCache>
                <c:ptCount val="1"/>
                <c:pt idx="0">
                  <c:v>Koks</c:v>
                </c:pt>
              </c:strCache>
            </c:strRef>
          </c:tx>
          <c:invertIfNegative val="0"/>
          <c:cat>
            <c:strRef>
              <c:f>'4.4'!$K$2</c:f>
              <c:strCache>
                <c:ptCount val="1"/>
                <c:pt idx="0">
                  <c:v>Praha (PHA)</c:v>
                </c:pt>
              </c:strCache>
            </c:strRef>
          </c:cat>
          <c:val>
            <c:numRef>
              <c:f>'4.4'!$K$22</c:f>
              <c:numCache>
                <c:formatCode>#,##0.0</c:formatCode>
                <c:ptCount val="1"/>
                <c:pt idx="0">
                  <c:v>0</c:v>
                </c:pt>
              </c:numCache>
            </c:numRef>
          </c:val>
        </c:ser>
        <c:dLbls>
          <c:showLegendKey val="0"/>
          <c:showVal val="0"/>
          <c:showCatName val="0"/>
          <c:showSerName val="0"/>
          <c:showPercent val="0"/>
          <c:showBubbleSize val="0"/>
        </c:dLbls>
        <c:gapWidth val="150"/>
        <c:axId val="90756224"/>
        <c:axId val="90757760"/>
      </c:barChart>
      <c:catAx>
        <c:axId val="90756224"/>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757760"/>
        <c:crosses val="autoZero"/>
        <c:auto val="1"/>
        <c:lblAlgn val="ctr"/>
        <c:lblOffset val="100"/>
        <c:noMultiLvlLbl val="0"/>
      </c:catAx>
      <c:valAx>
        <c:axId val="90757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756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6356023391812865"/>
          <c:h val="0.87875713446365622"/>
        </c:manualLayout>
      </c:layout>
      <c:barChart>
        <c:barDir val="col"/>
        <c:grouping val="clustered"/>
        <c:varyColors val="0"/>
        <c:ser>
          <c:idx val="0"/>
          <c:order val="0"/>
          <c:tx>
            <c:strRef>
              <c:f>'4.4'!$A$5</c:f>
              <c:strCache>
                <c:ptCount val="1"/>
                <c:pt idx="0">
                  <c:v>Hnědé uhlí</c:v>
                </c:pt>
              </c:strCache>
            </c:strRef>
          </c:tx>
          <c:invertIfNegative val="0"/>
          <c:cat>
            <c:strRef>
              <c:f>'4.4'!$L$2</c:f>
              <c:strCache>
                <c:ptCount val="1"/>
                <c:pt idx="0">
                  <c:v>Středočeský (STČ)</c:v>
                </c:pt>
              </c:strCache>
            </c:strRef>
          </c:cat>
          <c:val>
            <c:numRef>
              <c:f>'4.4'!$L$5</c:f>
              <c:numCache>
                <c:formatCode>#,##0.0</c:formatCode>
                <c:ptCount val="1"/>
                <c:pt idx="0">
                  <c:v>6312.3543869999958</c:v>
                </c:pt>
              </c:numCache>
            </c:numRef>
          </c:val>
        </c:ser>
        <c:ser>
          <c:idx val="1"/>
          <c:order val="1"/>
          <c:tx>
            <c:strRef>
              <c:f>'4.4'!$A$6</c:f>
              <c:strCache>
                <c:ptCount val="1"/>
                <c:pt idx="0">
                  <c:v>Jaderné palivo</c:v>
                </c:pt>
              </c:strCache>
            </c:strRef>
          </c:tx>
          <c:invertIfNegative val="0"/>
          <c:cat>
            <c:strRef>
              <c:f>'4.4'!$L$2</c:f>
              <c:strCache>
                <c:ptCount val="1"/>
                <c:pt idx="0">
                  <c:v>Středočeský (STČ)</c:v>
                </c:pt>
              </c:strCache>
            </c:strRef>
          </c:cat>
          <c:val>
            <c:numRef>
              <c:f>'4.4'!$L$6</c:f>
              <c:numCache>
                <c:formatCode>#,##0.0</c:formatCode>
                <c:ptCount val="1"/>
                <c:pt idx="0">
                  <c:v>0</c:v>
                </c:pt>
              </c:numCache>
            </c:numRef>
          </c:val>
        </c:ser>
        <c:ser>
          <c:idx val="2"/>
          <c:order val="2"/>
          <c:tx>
            <c:strRef>
              <c:f>'4.4'!$A$7</c:f>
              <c:strCache>
                <c:ptCount val="1"/>
                <c:pt idx="0">
                  <c:v>Černé uhlí</c:v>
                </c:pt>
              </c:strCache>
            </c:strRef>
          </c:tx>
          <c:invertIfNegative val="0"/>
          <c:cat>
            <c:strRef>
              <c:f>'4.4'!$L$2</c:f>
              <c:strCache>
                <c:ptCount val="1"/>
                <c:pt idx="0">
                  <c:v>Středočeský (STČ)</c:v>
                </c:pt>
              </c:strCache>
            </c:strRef>
          </c:cat>
          <c:val>
            <c:numRef>
              <c:f>'4.4'!$L$7</c:f>
              <c:numCache>
                <c:formatCode>#,##0.0</c:formatCode>
                <c:ptCount val="1"/>
                <c:pt idx="0">
                  <c:v>0</c:v>
                </c:pt>
              </c:numCache>
            </c:numRef>
          </c:val>
        </c:ser>
        <c:ser>
          <c:idx val="3"/>
          <c:order val="3"/>
          <c:tx>
            <c:strRef>
              <c:f>'4.4'!$A$8</c:f>
              <c:strCache>
                <c:ptCount val="1"/>
                <c:pt idx="0">
                  <c:v>Zemní plyn</c:v>
                </c:pt>
              </c:strCache>
            </c:strRef>
          </c:tx>
          <c:invertIfNegative val="0"/>
          <c:cat>
            <c:strRef>
              <c:f>'4.4'!$L$2</c:f>
              <c:strCache>
                <c:ptCount val="1"/>
                <c:pt idx="0">
                  <c:v>Středočeský (STČ)</c:v>
                </c:pt>
              </c:strCache>
            </c:strRef>
          </c:cat>
          <c:val>
            <c:numRef>
              <c:f>'4.4'!$L$8</c:f>
              <c:numCache>
                <c:formatCode>#,##0.0</c:formatCode>
                <c:ptCount val="1"/>
                <c:pt idx="0">
                  <c:v>483.07728599999979</c:v>
                </c:pt>
              </c:numCache>
            </c:numRef>
          </c:val>
        </c:ser>
        <c:ser>
          <c:idx val="4"/>
          <c:order val="4"/>
          <c:tx>
            <c:strRef>
              <c:f>'4.4'!$A$9</c:f>
              <c:strCache>
                <c:ptCount val="1"/>
                <c:pt idx="0">
                  <c:v>Ostatní plyny</c:v>
                </c:pt>
              </c:strCache>
            </c:strRef>
          </c:tx>
          <c:invertIfNegative val="0"/>
          <c:cat>
            <c:strRef>
              <c:f>'4.4'!$L$2</c:f>
              <c:strCache>
                <c:ptCount val="1"/>
                <c:pt idx="0">
                  <c:v>Středočeský (STČ)</c:v>
                </c:pt>
              </c:strCache>
            </c:strRef>
          </c:cat>
          <c:val>
            <c:numRef>
              <c:f>'4.4'!$L$9</c:f>
              <c:numCache>
                <c:formatCode>#,##0.0</c:formatCode>
                <c:ptCount val="1"/>
                <c:pt idx="0">
                  <c:v>64.538470000000004</c:v>
                </c:pt>
              </c:numCache>
            </c:numRef>
          </c:val>
        </c:ser>
        <c:ser>
          <c:idx val="5"/>
          <c:order val="5"/>
          <c:tx>
            <c:strRef>
              <c:f>'4.4'!$A$10</c:f>
              <c:strCache>
                <c:ptCount val="1"/>
                <c:pt idx="0">
                  <c:v>Bioplyn</c:v>
                </c:pt>
              </c:strCache>
            </c:strRef>
          </c:tx>
          <c:invertIfNegative val="0"/>
          <c:cat>
            <c:strRef>
              <c:f>'4.4'!$L$2</c:f>
              <c:strCache>
                <c:ptCount val="1"/>
                <c:pt idx="0">
                  <c:v>Středočeský (STČ)</c:v>
                </c:pt>
              </c:strCache>
            </c:strRef>
          </c:cat>
          <c:val>
            <c:numRef>
              <c:f>'4.4'!$L$10</c:f>
              <c:numCache>
                <c:formatCode>#,##0.0</c:formatCode>
                <c:ptCount val="1"/>
                <c:pt idx="0">
                  <c:v>313.22413799999998</c:v>
                </c:pt>
              </c:numCache>
            </c:numRef>
          </c:val>
        </c:ser>
        <c:ser>
          <c:idx val="6"/>
          <c:order val="6"/>
          <c:tx>
            <c:strRef>
              <c:f>'4.4'!$A$11</c:f>
              <c:strCache>
                <c:ptCount val="1"/>
                <c:pt idx="0">
                  <c:v>Fotovoltaické</c:v>
                </c:pt>
              </c:strCache>
            </c:strRef>
          </c:tx>
          <c:invertIfNegative val="0"/>
          <c:cat>
            <c:strRef>
              <c:f>'4.4'!$L$2</c:f>
              <c:strCache>
                <c:ptCount val="1"/>
                <c:pt idx="0">
                  <c:v>Středočeský (STČ)</c:v>
                </c:pt>
              </c:strCache>
            </c:strRef>
          </c:cat>
          <c:val>
            <c:numRef>
              <c:f>'4.4'!$L$11</c:f>
              <c:numCache>
                <c:formatCode>#,##0.0</c:formatCode>
                <c:ptCount val="1"/>
                <c:pt idx="0">
                  <c:v>255.66829500000173</c:v>
                </c:pt>
              </c:numCache>
            </c:numRef>
          </c:val>
        </c:ser>
        <c:ser>
          <c:idx val="7"/>
          <c:order val="7"/>
          <c:tx>
            <c:strRef>
              <c:f>'4.4'!$A$12</c:f>
              <c:strCache>
                <c:ptCount val="1"/>
                <c:pt idx="0">
                  <c:v>Biomasa</c:v>
                </c:pt>
              </c:strCache>
            </c:strRef>
          </c:tx>
          <c:invertIfNegative val="0"/>
          <c:cat>
            <c:strRef>
              <c:f>'4.4'!$L$2</c:f>
              <c:strCache>
                <c:ptCount val="1"/>
                <c:pt idx="0">
                  <c:v>Středočeský (STČ)</c:v>
                </c:pt>
              </c:strCache>
            </c:strRef>
          </c:cat>
          <c:val>
            <c:numRef>
              <c:f>'4.4'!$L$12</c:f>
              <c:numCache>
                <c:formatCode>#,##0.0</c:formatCode>
                <c:ptCount val="1"/>
                <c:pt idx="0">
                  <c:v>279.35150400000009</c:v>
                </c:pt>
              </c:numCache>
            </c:numRef>
          </c:val>
        </c:ser>
        <c:ser>
          <c:idx val="8"/>
          <c:order val="8"/>
          <c:tx>
            <c:strRef>
              <c:f>'4.4'!$A$13</c:f>
              <c:strCache>
                <c:ptCount val="1"/>
                <c:pt idx="0">
                  <c:v>Vodní</c:v>
                </c:pt>
              </c:strCache>
            </c:strRef>
          </c:tx>
          <c:invertIfNegative val="0"/>
          <c:cat>
            <c:strRef>
              <c:f>'4.4'!$L$2</c:f>
              <c:strCache>
                <c:ptCount val="1"/>
                <c:pt idx="0">
                  <c:v>Středočeský (STČ)</c:v>
                </c:pt>
              </c:strCache>
            </c:strRef>
          </c:cat>
          <c:val>
            <c:numRef>
              <c:f>'4.4'!$L$13</c:f>
              <c:numCache>
                <c:formatCode>#,##0.0</c:formatCode>
                <c:ptCount val="1"/>
                <c:pt idx="0">
                  <c:v>802.14212999999938</c:v>
                </c:pt>
              </c:numCache>
            </c:numRef>
          </c:val>
        </c:ser>
        <c:ser>
          <c:idx val="9"/>
          <c:order val="9"/>
          <c:tx>
            <c:strRef>
              <c:f>'4.4'!$A$14</c:f>
              <c:strCache>
                <c:ptCount val="1"/>
                <c:pt idx="0">
                  <c:v>Přečerpávací</c:v>
                </c:pt>
              </c:strCache>
            </c:strRef>
          </c:tx>
          <c:invertIfNegative val="0"/>
          <c:cat>
            <c:strRef>
              <c:f>'4.4'!$L$2</c:f>
              <c:strCache>
                <c:ptCount val="1"/>
                <c:pt idx="0">
                  <c:v>Středočeský (STČ)</c:v>
                </c:pt>
              </c:strCache>
            </c:strRef>
          </c:cat>
          <c:val>
            <c:numRef>
              <c:f>'4.4'!$L$14</c:f>
              <c:numCache>
                <c:formatCode>#,##0.0</c:formatCode>
                <c:ptCount val="1"/>
                <c:pt idx="0">
                  <c:v>50.462420000000002</c:v>
                </c:pt>
              </c:numCache>
            </c:numRef>
          </c:val>
        </c:ser>
        <c:ser>
          <c:idx val="10"/>
          <c:order val="10"/>
          <c:tx>
            <c:strRef>
              <c:f>'4.4'!$A$15</c:f>
              <c:strCache>
                <c:ptCount val="1"/>
                <c:pt idx="0">
                  <c:v>Větrné</c:v>
                </c:pt>
              </c:strCache>
            </c:strRef>
          </c:tx>
          <c:invertIfNegative val="0"/>
          <c:cat>
            <c:strRef>
              <c:f>'4.4'!$L$2</c:f>
              <c:strCache>
                <c:ptCount val="1"/>
                <c:pt idx="0">
                  <c:v>Středočeský (STČ)</c:v>
                </c:pt>
              </c:strCache>
            </c:strRef>
          </c:cat>
          <c:val>
            <c:numRef>
              <c:f>'4.4'!$L$15</c:f>
              <c:numCache>
                <c:formatCode>#,##0.0</c:formatCode>
                <c:ptCount val="1"/>
                <c:pt idx="0">
                  <c:v>7.6309570000000004</c:v>
                </c:pt>
              </c:numCache>
            </c:numRef>
          </c:val>
        </c:ser>
        <c:ser>
          <c:idx val="11"/>
          <c:order val="11"/>
          <c:tx>
            <c:strRef>
              <c:f>'4.4'!$A$16</c:f>
              <c:strCache>
                <c:ptCount val="1"/>
                <c:pt idx="0">
                  <c:v>BRKO</c:v>
                </c:pt>
              </c:strCache>
            </c:strRef>
          </c:tx>
          <c:invertIfNegative val="0"/>
          <c:cat>
            <c:strRef>
              <c:f>'4.4'!$L$2</c:f>
              <c:strCache>
                <c:ptCount val="1"/>
                <c:pt idx="0">
                  <c:v>Středočeský (STČ)</c:v>
                </c:pt>
              </c:strCache>
            </c:strRef>
          </c:cat>
          <c:val>
            <c:numRef>
              <c:f>'4.4'!$L$16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'4.4'!$L$2</c:f>
              <c:strCache>
                <c:ptCount val="1"/>
                <c:pt idx="0">
                  <c:v>Středočeský (STČ)</c:v>
                </c:pt>
              </c:strCache>
            </c:strRef>
          </c:cat>
          <c:val>
            <c:numRef>
              <c:f>'4.4'!$L$17</c:f>
              <c:numCache>
                <c:formatCode>#,##0.0</c:formatCode>
                <c:ptCount val="1"/>
                <c:pt idx="0">
                  <c:v>0</c:v>
                </c:pt>
              </c:numCache>
            </c:numRef>
          </c:val>
        </c:ser>
        <c:ser>
          <c:idx val="13"/>
          <c:order val="13"/>
          <c:tx>
            <c:strRef>
              <c:f>'4.4'!$A$18</c:f>
              <c:strCache>
                <c:ptCount val="1"/>
                <c:pt idx="0">
                  <c:v>Odpadní teplo</c:v>
                </c:pt>
              </c:strCache>
            </c:strRef>
          </c:tx>
          <c:invertIfNegative val="0"/>
          <c:cat>
            <c:strRef>
              <c:f>'4.4'!$L$2</c:f>
              <c:strCache>
                <c:ptCount val="1"/>
                <c:pt idx="0">
                  <c:v>Středočeský (STČ)</c:v>
                </c:pt>
              </c:strCache>
            </c:strRef>
          </c:cat>
          <c:val>
            <c:numRef>
              <c:f>'4.4'!$L$18</c:f>
              <c:numCache>
                <c:formatCode>#,##0.0</c:formatCode>
                <c:ptCount val="1"/>
                <c:pt idx="0">
                  <c:v>0</c:v>
                </c:pt>
              </c:numCache>
            </c:numRef>
          </c:val>
        </c:ser>
        <c:ser>
          <c:idx val="14"/>
          <c:order val="14"/>
          <c:tx>
            <c:strRef>
              <c:f>'4.4'!$A$19</c:f>
              <c:strCache>
                <c:ptCount val="1"/>
                <c:pt idx="0">
                  <c:v>Topné oleje</c:v>
                </c:pt>
              </c:strCache>
            </c:strRef>
          </c:tx>
          <c:invertIfNegative val="0"/>
          <c:cat>
            <c:strRef>
              <c:f>'4.4'!$L$2</c:f>
              <c:strCache>
                <c:ptCount val="1"/>
                <c:pt idx="0">
                  <c:v>Středočeský (STČ)</c:v>
                </c:pt>
              </c:strCache>
            </c:strRef>
          </c:cat>
          <c:val>
            <c:numRef>
              <c:f>'4.4'!$L$19</c:f>
              <c:numCache>
                <c:formatCode>#,##0.0</c:formatCode>
                <c:ptCount val="1"/>
                <c:pt idx="0">
                  <c:v>24.429273999999996</c:v>
                </c:pt>
              </c:numCache>
            </c:numRef>
          </c:val>
        </c:ser>
        <c:ser>
          <c:idx val="15"/>
          <c:order val="15"/>
          <c:tx>
            <c:strRef>
              <c:f>'4.4'!$A$20</c:f>
              <c:strCache>
                <c:ptCount val="1"/>
                <c:pt idx="0">
                  <c:v>Ostatní kapalná paliva</c:v>
                </c:pt>
              </c:strCache>
            </c:strRef>
          </c:tx>
          <c:invertIfNegative val="0"/>
          <c:cat>
            <c:strRef>
              <c:f>'4.4'!$L$2</c:f>
              <c:strCache>
                <c:ptCount val="1"/>
                <c:pt idx="0">
                  <c:v>Středočeský (STČ)</c:v>
                </c:pt>
              </c:strCache>
            </c:strRef>
          </c:cat>
          <c:val>
            <c:numRef>
              <c:f>'4.4'!$L$20</c:f>
              <c:numCache>
                <c:formatCode>#,##0.0</c:formatCode>
                <c:ptCount val="1"/>
                <c:pt idx="0">
                  <c:v>3.7799890000000005</c:v>
                </c:pt>
              </c:numCache>
            </c:numRef>
          </c:val>
        </c:ser>
        <c:ser>
          <c:idx val="16"/>
          <c:order val="16"/>
          <c:tx>
            <c:strRef>
              <c:f>'4.4'!$A$21</c:f>
              <c:strCache>
                <c:ptCount val="1"/>
                <c:pt idx="0">
                  <c:v>Ostatní</c:v>
                </c:pt>
              </c:strCache>
            </c:strRef>
          </c:tx>
          <c:invertIfNegative val="0"/>
          <c:cat>
            <c:strRef>
              <c:f>'4.4'!$L$2</c:f>
              <c:strCache>
                <c:ptCount val="1"/>
                <c:pt idx="0">
                  <c:v>Středočeský (STČ)</c:v>
                </c:pt>
              </c:strCache>
            </c:strRef>
          </c:cat>
          <c:val>
            <c:numRef>
              <c:f>'4.4'!$L$21</c:f>
              <c:numCache>
                <c:formatCode>#,##0.0</c:formatCode>
                <c:ptCount val="1"/>
                <c:pt idx="0">
                  <c:v>0</c:v>
                </c:pt>
              </c:numCache>
            </c:numRef>
          </c:val>
        </c:ser>
        <c:ser>
          <c:idx val="17"/>
          <c:order val="17"/>
          <c:tx>
            <c:strRef>
              <c:f>'4.4'!$A$22</c:f>
              <c:strCache>
                <c:ptCount val="1"/>
                <c:pt idx="0">
                  <c:v>Koks</c:v>
                </c:pt>
              </c:strCache>
            </c:strRef>
          </c:tx>
          <c:invertIfNegative val="0"/>
          <c:cat>
            <c:strRef>
              <c:f>'4.4'!$L$2</c:f>
              <c:strCache>
                <c:ptCount val="1"/>
                <c:pt idx="0">
                  <c:v>Středočeský (STČ)</c:v>
                </c:pt>
              </c:strCache>
            </c:strRef>
          </c:cat>
          <c:val>
            <c:numRef>
              <c:f>'4.4'!$L$22</c:f>
              <c:numCache>
                <c:formatCode>#,##0.0</c:formatCode>
                <c:ptCount val="1"/>
                <c:pt idx="0">
                  <c:v>0</c:v>
                </c:pt>
              </c:numCache>
            </c:numRef>
          </c:val>
        </c:ser>
        <c:dLbls>
          <c:showLegendKey val="0"/>
          <c:showVal val="0"/>
          <c:showCatName val="0"/>
          <c:showSerName val="0"/>
          <c:showPercent val="0"/>
          <c:showBubbleSize val="0"/>
        </c:dLbls>
        <c:gapWidth val="150"/>
        <c:axId val="90566656"/>
        <c:axId val="90568192"/>
      </c:barChart>
      <c:catAx>
        <c:axId val="90566656"/>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568192"/>
        <c:crosses val="autoZero"/>
        <c:auto val="1"/>
        <c:lblAlgn val="ctr"/>
        <c:lblOffset val="100"/>
        <c:noMultiLvlLbl val="0"/>
      </c:catAx>
      <c:valAx>
        <c:axId val="90568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5666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6356023391812865"/>
          <c:h val="0.87875713446365622"/>
        </c:manualLayout>
      </c:layout>
      <c:barChart>
        <c:barDir val="col"/>
        <c:grouping val="clustered"/>
        <c:varyColors val="0"/>
        <c:ser>
          <c:idx val="0"/>
          <c:order val="0"/>
          <c:tx>
            <c:strRef>
              <c:f>'4.4'!$A$5</c:f>
              <c:strCache>
                <c:ptCount val="1"/>
                <c:pt idx="0">
                  <c:v>Hnědé uhlí</c:v>
                </c:pt>
              </c:strCache>
            </c:strRef>
          </c:tx>
          <c:invertIfNegative val="0"/>
          <c:cat>
            <c:strRef>
              <c:f>'4.4'!$M$2</c:f>
              <c:strCache>
                <c:ptCount val="1"/>
                <c:pt idx="0">
                  <c:v>Ústecký (ULK)</c:v>
                </c:pt>
              </c:strCache>
            </c:strRef>
          </c:cat>
          <c:val>
            <c:numRef>
              <c:f>'4.4'!$M$5</c:f>
              <c:numCache>
                <c:formatCode>#,##0.0</c:formatCode>
                <c:ptCount val="1"/>
                <c:pt idx="0">
                  <c:v>21349.205234999972</c:v>
                </c:pt>
              </c:numCache>
            </c:numRef>
          </c:val>
        </c:ser>
        <c:ser>
          <c:idx val="1"/>
          <c:order val="1"/>
          <c:tx>
            <c:strRef>
              <c:f>'4.4'!$A$6</c:f>
              <c:strCache>
                <c:ptCount val="1"/>
                <c:pt idx="0">
                  <c:v>Jaderné palivo</c:v>
                </c:pt>
              </c:strCache>
            </c:strRef>
          </c:tx>
          <c:invertIfNegative val="0"/>
          <c:cat>
            <c:strRef>
              <c:f>'4.4'!$M$2</c:f>
              <c:strCache>
                <c:ptCount val="1"/>
                <c:pt idx="0">
                  <c:v>Ústecký (ULK)</c:v>
                </c:pt>
              </c:strCache>
            </c:strRef>
          </c:cat>
          <c:val>
            <c:numRef>
              <c:f>'4.4'!$M$6</c:f>
              <c:numCache>
                <c:formatCode>#,##0.0</c:formatCode>
                <c:ptCount val="1"/>
                <c:pt idx="0">
                  <c:v>0</c:v>
                </c:pt>
              </c:numCache>
            </c:numRef>
          </c:val>
        </c:ser>
        <c:ser>
          <c:idx val="2"/>
          <c:order val="2"/>
          <c:tx>
            <c:strRef>
              <c:f>'4.4'!$A$7</c:f>
              <c:strCache>
                <c:ptCount val="1"/>
                <c:pt idx="0">
                  <c:v>Černé uhlí</c:v>
                </c:pt>
              </c:strCache>
            </c:strRef>
          </c:tx>
          <c:invertIfNegative val="0"/>
          <c:cat>
            <c:strRef>
              <c:f>'4.4'!$M$2</c:f>
              <c:strCache>
                <c:ptCount val="1"/>
                <c:pt idx="0">
                  <c:v>Ústecký (ULK)</c:v>
                </c:pt>
              </c:strCache>
            </c:strRef>
          </c:cat>
          <c:val>
            <c:numRef>
              <c:f>'4.4'!$M$7</c:f>
              <c:numCache>
                <c:formatCode>#,##0.0</c:formatCode>
                <c:ptCount val="1"/>
                <c:pt idx="0">
                  <c:v>1.9650000000000001</c:v>
                </c:pt>
              </c:numCache>
            </c:numRef>
          </c:val>
        </c:ser>
        <c:ser>
          <c:idx val="3"/>
          <c:order val="3"/>
          <c:tx>
            <c:strRef>
              <c:f>'4.4'!$A$8</c:f>
              <c:strCache>
                <c:ptCount val="1"/>
                <c:pt idx="0">
                  <c:v>Zemní plyn</c:v>
                </c:pt>
              </c:strCache>
            </c:strRef>
          </c:tx>
          <c:invertIfNegative val="0"/>
          <c:cat>
            <c:strRef>
              <c:f>'4.4'!$M$2</c:f>
              <c:strCache>
                <c:ptCount val="1"/>
                <c:pt idx="0">
                  <c:v>Ústecký (ULK)</c:v>
                </c:pt>
              </c:strCache>
            </c:strRef>
          </c:cat>
          <c:val>
            <c:numRef>
              <c:f>'4.4'!$M$8</c:f>
              <c:numCache>
                <c:formatCode>#,##0.0</c:formatCode>
                <c:ptCount val="1"/>
                <c:pt idx="0">
                  <c:v>1820.0586210000013</c:v>
                </c:pt>
              </c:numCache>
            </c:numRef>
          </c:val>
        </c:ser>
        <c:ser>
          <c:idx val="4"/>
          <c:order val="4"/>
          <c:tx>
            <c:strRef>
              <c:f>'4.4'!$A$9</c:f>
              <c:strCache>
                <c:ptCount val="1"/>
                <c:pt idx="0">
                  <c:v>Ostatní plyny</c:v>
                </c:pt>
              </c:strCache>
            </c:strRef>
          </c:tx>
          <c:invertIfNegative val="0"/>
          <c:cat>
            <c:strRef>
              <c:f>'4.4'!$M$2</c:f>
              <c:strCache>
                <c:ptCount val="1"/>
                <c:pt idx="0">
                  <c:v>Ústecký (ULK)</c:v>
                </c:pt>
              </c:strCache>
            </c:strRef>
          </c:cat>
          <c:val>
            <c:numRef>
              <c:f>'4.4'!$M$9</c:f>
              <c:numCache>
                <c:formatCode>#,##0.0</c:formatCode>
                <c:ptCount val="1"/>
                <c:pt idx="0">
                  <c:v>60.288670000000003</c:v>
                </c:pt>
              </c:numCache>
            </c:numRef>
          </c:val>
        </c:ser>
        <c:ser>
          <c:idx val="5"/>
          <c:order val="5"/>
          <c:tx>
            <c:strRef>
              <c:f>'4.4'!$A$10</c:f>
              <c:strCache>
                <c:ptCount val="1"/>
                <c:pt idx="0">
                  <c:v>Bioplyn</c:v>
                </c:pt>
              </c:strCache>
            </c:strRef>
          </c:tx>
          <c:invertIfNegative val="0"/>
          <c:cat>
            <c:strRef>
              <c:f>'4.4'!$M$2</c:f>
              <c:strCache>
                <c:ptCount val="1"/>
                <c:pt idx="0">
                  <c:v>Ústecký (ULK)</c:v>
                </c:pt>
              </c:strCache>
            </c:strRef>
          </c:cat>
          <c:val>
            <c:numRef>
              <c:f>'4.4'!$M$10</c:f>
              <c:numCache>
                <c:formatCode>#,##0.0</c:formatCode>
                <c:ptCount val="1"/>
                <c:pt idx="0">
                  <c:v>87.444107999999943</c:v>
                </c:pt>
              </c:numCache>
            </c:numRef>
          </c:val>
        </c:ser>
        <c:ser>
          <c:idx val="6"/>
          <c:order val="6"/>
          <c:tx>
            <c:strRef>
              <c:f>'4.4'!$A$11</c:f>
              <c:strCache>
                <c:ptCount val="1"/>
                <c:pt idx="0">
                  <c:v>Fotovoltaické</c:v>
                </c:pt>
              </c:strCache>
            </c:strRef>
          </c:tx>
          <c:invertIfNegative val="0"/>
          <c:cat>
            <c:strRef>
              <c:f>'4.4'!$M$2</c:f>
              <c:strCache>
                <c:ptCount val="1"/>
                <c:pt idx="0">
                  <c:v>Ústecký (ULK)</c:v>
                </c:pt>
              </c:strCache>
            </c:strRef>
          </c:cat>
          <c:val>
            <c:numRef>
              <c:f>'4.4'!$M$11</c:f>
              <c:numCache>
                <c:formatCode>#,##0.0</c:formatCode>
                <c:ptCount val="1"/>
                <c:pt idx="0">
                  <c:v>166.87033300000061</c:v>
                </c:pt>
              </c:numCache>
            </c:numRef>
          </c:val>
        </c:ser>
        <c:ser>
          <c:idx val="7"/>
          <c:order val="7"/>
          <c:tx>
            <c:strRef>
              <c:f>'4.4'!$A$12</c:f>
              <c:strCache>
                <c:ptCount val="1"/>
                <c:pt idx="0">
                  <c:v>Biomasa</c:v>
                </c:pt>
              </c:strCache>
            </c:strRef>
          </c:tx>
          <c:invertIfNegative val="0"/>
          <c:cat>
            <c:strRef>
              <c:f>'4.4'!$M$2</c:f>
              <c:strCache>
                <c:ptCount val="1"/>
                <c:pt idx="0">
                  <c:v>Ústecký (ULK)</c:v>
                </c:pt>
              </c:strCache>
            </c:strRef>
          </c:cat>
          <c:val>
            <c:numRef>
              <c:f>'4.4'!$M$12</c:f>
              <c:numCache>
                <c:formatCode>#,##0.0</c:formatCode>
                <c:ptCount val="1"/>
                <c:pt idx="0">
                  <c:v>467.75659000000007</c:v>
                </c:pt>
              </c:numCache>
            </c:numRef>
          </c:val>
        </c:ser>
        <c:ser>
          <c:idx val="8"/>
          <c:order val="8"/>
          <c:tx>
            <c:strRef>
              <c:f>'4.4'!$A$13</c:f>
              <c:strCache>
                <c:ptCount val="1"/>
                <c:pt idx="0">
                  <c:v>Vodní</c:v>
                </c:pt>
              </c:strCache>
            </c:strRef>
          </c:tx>
          <c:invertIfNegative val="0"/>
          <c:cat>
            <c:strRef>
              <c:f>'4.4'!$M$2</c:f>
              <c:strCache>
                <c:ptCount val="1"/>
                <c:pt idx="0">
                  <c:v>Ústecký (ULK)</c:v>
                </c:pt>
              </c:strCache>
            </c:strRef>
          </c:cat>
          <c:val>
            <c:numRef>
              <c:f>'4.4'!$M$13</c:f>
              <c:numCache>
                <c:formatCode>#,##0.0</c:formatCode>
                <c:ptCount val="1"/>
                <c:pt idx="0">
                  <c:v>316.82360099999948</c:v>
                </c:pt>
              </c:numCache>
            </c:numRef>
          </c:val>
        </c:ser>
        <c:ser>
          <c:idx val="9"/>
          <c:order val="9"/>
          <c:tx>
            <c:strRef>
              <c:f>'4.4'!$A$14</c:f>
              <c:strCache>
                <c:ptCount val="1"/>
                <c:pt idx="0">
                  <c:v>Přečerpávací</c:v>
                </c:pt>
              </c:strCache>
            </c:strRef>
          </c:tx>
          <c:invertIfNegative val="0"/>
          <c:cat>
            <c:strRef>
              <c:f>'4.4'!$M$2</c:f>
              <c:strCache>
                <c:ptCount val="1"/>
                <c:pt idx="0">
                  <c:v>Ústecký (ULK)</c:v>
                </c:pt>
              </c:strCache>
            </c:strRef>
          </c:cat>
          <c:val>
            <c:numRef>
              <c:f>'4.4'!$M$14</c:f>
              <c:numCache>
                <c:formatCode>#,##0.0</c:formatCode>
                <c:ptCount val="1"/>
                <c:pt idx="0">
                  <c:v>0</c:v>
                </c:pt>
              </c:numCache>
            </c:numRef>
          </c:val>
        </c:ser>
        <c:ser>
          <c:idx val="10"/>
          <c:order val="10"/>
          <c:tx>
            <c:strRef>
              <c:f>'4.4'!$A$15</c:f>
              <c:strCache>
                <c:ptCount val="1"/>
                <c:pt idx="0">
                  <c:v>Větrné</c:v>
                </c:pt>
              </c:strCache>
            </c:strRef>
          </c:tx>
          <c:invertIfNegative val="0"/>
          <c:cat>
            <c:strRef>
              <c:f>'4.4'!$M$2</c:f>
              <c:strCache>
                <c:ptCount val="1"/>
                <c:pt idx="0">
                  <c:v>Ústecký (ULK)</c:v>
                </c:pt>
              </c:strCache>
            </c:strRef>
          </c:cat>
          <c:val>
            <c:numRef>
              <c:f>'4.4'!$M$15</c:f>
              <c:numCache>
                <c:formatCode>#,##0.0</c:formatCode>
                <c:ptCount val="1"/>
                <c:pt idx="0">
                  <c:v>204.00046899999995</c:v>
                </c:pt>
              </c:numCache>
            </c:numRef>
          </c:val>
        </c:ser>
        <c:ser>
          <c:idx val="11"/>
          <c:order val="11"/>
          <c:tx>
            <c:strRef>
              <c:f>'4.4'!$A$16</c:f>
              <c:strCache>
                <c:ptCount val="1"/>
                <c:pt idx="0">
                  <c:v>BRKO</c:v>
                </c:pt>
              </c:strCache>
            </c:strRef>
          </c:tx>
          <c:invertIfNegative val="0"/>
          <c:cat>
            <c:strRef>
              <c:f>'4.4'!$M$2</c:f>
              <c:strCache>
                <c:ptCount val="1"/>
                <c:pt idx="0">
                  <c:v>Ústecký (ULK)</c:v>
                </c:pt>
              </c:strCache>
            </c:strRef>
          </c:cat>
          <c:val>
            <c:numRef>
              <c:f>'4.4'!$M$16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'4.4'!$M$2</c:f>
              <c:strCache>
                <c:ptCount val="1"/>
                <c:pt idx="0">
                  <c:v>Ústecký (ULK)</c:v>
                </c:pt>
              </c:strCache>
            </c:strRef>
          </c:cat>
          <c:val>
            <c:numRef>
              <c:f>'4.4'!$M$17</c:f>
              <c:numCache>
                <c:formatCode>#,##0.0</c:formatCode>
                <c:ptCount val="1"/>
                <c:pt idx="0">
                  <c:v>0.25580999999999993</c:v>
                </c:pt>
              </c:numCache>
            </c:numRef>
          </c:val>
        </c:ser>
        <c:ser>
          <c:idx val="13"/>
          <c:order val="13"/>
          <c:tx>
            <c:strRef>
              <c:f>'4.4'!$A$18</c:f>
              <c:strCache>
                <c:ptCount val="1"/>
                <c:pt idx="0">
                  <c:v>Odpadní teplo</c:v>
                </c:pt>
              </c:strCache>
            </c:strRef>
          </c:tx>
          <c:invertIfNegative val="0"/>
          <c:cat>
            <c:strRef>
              <c:f>'4.4'!$M$2</c:f>
              <c:strCache>
                <c:ptCount val="1"/>
                <c:pt idx="0">
                  <c:v>Ústecký (ULK)</c:v>
                </c:pt>
              </c:strCache>
            </c:strRef>
          </c:cat>
          <c:val>
            <c:numRef>
              <c:f>'4.4'!$M$18</c:f>
              <c:numCache>
                <c:formatCode>#,##0.0</c:formatCode>
                <c:ptCount val="1"/>
                <c:pt idx="0">
                  <c:v>0</c:v>
                </c:pt>
              </c:numCache>
            </c:numRef>
          </c:val>
        </c:ser>
        <c:ser>
          <c:idx val="14"/>
          <c:order val="14"/>
          <c:tx>
            <c:strRef>
              <c:f>'4.4'!$A$19</c:f>
              <c:strCache>
                <c:ptCount val="1"/>
                <c:pt idx="0">
                  <c:v>Topné oleje</c:v>
                </c:pt>
              </c:strCache>
            </c:strRef>
          </c:tx>
          <c:invertIfNegative val="0"/>
          <c:cat>
            <c:strRef>
              <c:f>'4.4'!$M$2</c:f>
              <c:strCache>
                <c:ptCount val="1"/>
                <c:pt idx="0">
                  <c:v>Ústecký (ULK)</c:v>
                </c:pt>
              </c:strCache>
            </c:strRef>
          </c:cat>
          <c:val>
            <c:numRef>
              <c:f>'4.4'!$M$19</c:f>
              <c:numCache>
                <c:formatCode>#,##0.0</c:formatCode>
                <c:ptCount val="1"/>
                <c:pt idx="0">
                  <c:v>5.8413570000000021</c:v>
                </c:pt>
              </c:numCache>
            </c:numRef>
          </c:val>
        </c:ser>
        <c:ser>
          <c:idx val="15"/>
          <c:order val="15"/>
          <c:tx>
            <c:strRef>
              <c:f>'4.4'!$A$20</c:f>
              <c:strCache>
                <c:ptCount val="1"/>
                <c:pt idx="0">
                  <c:v>Ostatní kapalná paliva</c:v>
                </c:pt>
              </c:strCache>
            </c:strRef>
          </c:tx>
          <c:invertIfNegative val="0"/>
          <c:cat>
            <c:strRef>
              <c:f>'4.4'!$M$2</c:f>
              <c:strCache>
                <c:ptCount val="1"/>
                <c:pt idx="0">
                  <c:v>Ústecký (ULK)</c:v>
                </c:pt>
              </c:strCache>
            </c:strRef>
          </c:cat>
          <c:val>
            <c:numRef>
              <c:f>'4.4'!$M$20</c:f>
              <c:numCache>
                <c:formatCode>#,##0.0</c:formatCode>
                <c:ptCount val="1"/>
                <c:pt idx="0">
                  <c:v>0</c:v>
                </c:pt>
              </c:numCache>
            </c:numRef>
          </c:val>
        </c:ser>
        <c:ser>
          <c:idx val="16"/>
          <c:order val="16"/>
          <c:tx>
            <c:strRef>
              <c:f>'4.4'!$A$21</c:f>
              <c:strCache>
                <c:ptCount val="1"/>
                <c:pt idx="0">
                  <c:v>Ostatní</c:v>
                </c:pt>
              </c:strCache>
            </c:strRef>
          </c:tx>
          <c:invertIfNegative val="0"/>
          <c:cat>
            <c:strRef>
              <c:f>'4.4'!$M$2</c:f>
              <c:strCache>
                <c:ptCount val="1"/>
                <c:pt idx="0">
                  <c:v>Ústecký (ULK)</c:v>
                </c:pt>
              </c:strCache>
            </c:strRef>
          </c:cat>
          <c:val>
            <c:numRef>
              <c:f>'4.4'!$M$21</c:f>
              <c:numCache>
                <c:formatCode>#,##0.0</c:formatCode>
                <c:ptCount val="1"/>
                <c:pt idx="0">
                  <c:v>0</c:v>
                </c:pt>
              </c:numCache>
            </c:numRef>
          </c:val>
        </c:ser>
        <c:ser>
          <c:idx val="17"/>
          <c:order val="17"/>
          <c:tx>
            <c:strRef>
              <c:f>'4.4'!$A$22</c:f>
              <c:strCache>
                <c:ptCount val="1"/>
                <c:pt idx="0">
                  <c:v>Koks</c:v>
                </c:pt>
              </c:strCache>
            </c:strRef>
          </c:tx>
          <c:invertIfNegative val="0"/>
          <c:cat>
            <c:strRef>
              <c:f>'4.4'!$M$2</c:f>
              <c:strCache>
                <c:ptCount val="1"/>
                <c:pt idx="0">
                  <c:v>Ústecký (ULK)</c:v>
                </c:pt>
              </c:strCache>
            </c:strRef>
          </c:cat>
          <c:val>
            <c:numRef>
              <c:f>'4.4'!$M$22</c:f>
              <c:numCache>
                <c:formatCode>#,##0.0</c:formatCode>
                <c:ptCount val="1"/>
                <c:pt idx="0">
                  <c:v>0</c:v>
                </c:pt>
              </c:numCache>
            </c:numRef>
          </c:val>
        </c:ser>
        <c:dLbls>
          <c:showLegendKey val="0"/>
          <c:showVal val="0"/>
          <c:showCatName val="0"/>
          <c:showSerName val="0"/>
          <c:showPercent val="0"/>
          <c:showBubbleSize val="0"/>
        </c:dLbls>
        <c:gapWidth val="150"/>
        <c:axId val="90774144"/>
        <c:axId val="90792320"/>
      </c:barChart>
      <c:catAx>
        <c:axId val="90774144"/>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792320"/>
        <c:crosses val="autoZero"/>
        <c:auto val="1"/>
        <c:lblAlgn val="ctr"/>
        <c:lblOffset val="100"/>
        <c:noMultiLvlLbl val="0"/>
      </c:catAx>
      <c:valAx>
        <c:axId val="90792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774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6356023391812865"/>
          <c:h val="0.87875713446365622"/>
        </c:manualLayout>
      </c:layout>
      <c:barChart>
        <c:barDir val="col"/>
        <c:grouping val="clustered"/>
        <c:varyColors val="0"/>
        <c:ser>
          <c:idx val="0"/>
          <c:order val="0"/>
          <c:tx>
            <c:strRef>
              <c:f>'4.4'!$A$5</c:f>
              <c:strCache>
                <c:ptCount val="1"/>
                <c:pt idx="0">
                  <c:v>Hnědé uhlí</c:v>
                </c:pt>
              </c:strCache>
            </c:strRef>
          </c:tx>
          <c:invertIfNegative val="0"/>
          <c:cat>
            <c:strRef>
              <c:f>'4.4'!$N$2</c:f>
              <c:strCache>
                <c:ptCount val="1"/>
                <c:pt idx="0">
                  <c:v>Vysočina (VYS)</c:v>
                </c:pt>
              </c:strCache>
            </c:strRef>
          </c:cat>
          <c:val>
            <c:numRef>
              <c:f>'4.4'!$N$5</c:f>
              <c:numCache>
                <c:formatCode>#,##0.0</c:formatCode>
                <c:ptCount val="1"/>
                <c:pt idx="0">
                  <c:v>18.066943999999999</c:v>
                </c:pt>
              </c:numCache>
            </c:numRef>
          </c:val>
        </c:ser>
        <c:ser>
          <c:idx val="1"/>
          <c:order val="1"/>
          <c:tx>
            <c:strRef>
              <c:f>'4.4'!$A$6</c:f>
              <c:strCache>
                <c:ptCount val="1"/>
                <c:pt idx="0">
                  <c:v>Jaderné palivo</c:v>
                </c:pt>
              </c:strCache>
            </c:strRef>
          </c:tx>
          <c:invertIfNegative val="0"/>
          <c:cat>
            <c:strRef>
              <c:f>'4.4'!$N$2</c:f>
              <c:strCache>
                <c:ptCount val="1"/>
                <c:pt idx="0">
                  <c:v>Vysočina (VYS)</c:v>
                </c:pt>
              </c:strCache>
            </c:strRef>
          </c:cat>
          <c:val>
            <c:numRef>
              <c:f>'4.4'!$N$6</c:f>
              <c:numCache>
                <c:formatCode>#,##0.0</c:formatCode>
                <c:ptCount val="1"/>
                <c:pt idx="0">
                  <c:v>11860.644920000001</c:v>
                </c:pt>
              </c:numCache>
            </c:numRef>
          </c:val>
        </c:ser>
        <c:ser>
          <c:idx val="2"/>
          <c:order val="2"/>
          <c:tx>
            <c:strRef>
              <c:f>'4.4'!$A$7</c:f>
              <c:strCache>
                <c:ptCount val="1"/>
                <c:pt idx="0">
                  <c:v>Černé uhlí</c:v>
                </c:pt>
              </c:strCache>
            </c:strRef>
          </c:tx>
          <c:invertIfNegative val="0"/>
          <c:cat>
            <c:strRef>
              <c:f>'4.4'!$N$2</c:f>
              <c:strCache>
                <c:ptCount val="1"/>
                <c:pt idx="0">
                  <c:v>Vysočina (VYS)</c:v>
                </c:pt>
              </c:strCache>
            </c:strRef>
          </c:cat>
          <c:val>
            <c:numRef>
              <c:f>'4.4'!$N$7</c:f>
              <c:numCache>
                <c:formatCode>#,##0.0</c:formatCode>
                <c:ptCount val="1"/>
                <c:pt idx="0">
                  <c:v>0</c:v>
                </c:pt>
              </c:numCache>
            </c:numRef>
          </c:val>
        </c:ser>
        <c:ser>
          <c:idx val="3"/>
          <c:order val="3"/>
          <c:tx>
            <c:strRef>
              <c:f>'4.4'!$A$8</c:f>
              <c:strCache>
                <c:ptCount val="1"/>
                <c:pt idx="0">
                  <c:v>Zemní plyn</c:v>
                </c:pt>
              </c:strCache>
            </c:strRef>
          </c:tx>
          <c:invertIfNegative val="0"/>
          <c:cat>
            <c:strRef>
              <c:f>'4.4'!$N$2</c:f>
              <c:strCache>
                <c:ptCount val="1"/>
                <c:pt idx="0">
                  <c:v>Vysočina (VYS)</c:v>
                </c:pt>
              </c:strCache>
            </c:strRef>
          </c:cat>
          <c:val>
            <c:numRef>
              <c:f>'4.4'!$N$8</c:f>
              <c:numCache>
                <c:formatCode>#,##0.0</c:formatCode>
                <c:ptCount val="1"/>
                <c:pt idx="0">
                  <c:v>51.076157999999978</c:v>
                </c:pt>
              </c:numCache>
            </c:numRef>
          </c:val>
        </c:ser>
        <c:ser>
          <c:idx val="4"/>
          <c:order val="4"/>
          <c:tx>
            <c:strRef>
              <c:f>'4.4'!$A$9</c:f>
              <c:strCache>
                <c:ptCount val="1"/>
                <c:pt idx="0">
                  <c:v>Ostatní plyny</c:v>
                </c:pt>
              </c:strCache>
            </c:strRef>
          </c:tx>
          <c:invertIfNegative val="0"/>
          <c:cat>
            <c:strRef>
              <c:f>'4.4'!$N$2</c:f>
              <c:strCache>
                <c:ptCount val="1"/>
                <c:pt idx="0">
                  <c:v>Vysočina (VYS)</c:v>
                </c:pt>
              </c:strCache>
            </c:strRef>
          </c:cat>
          <c:val>
            <c:numRef>
              <c:f>'4.4'!$N$9</c:f>
              <c:numCache>
                <c:formatCode>#,##0.0</c:formatCode>
                <c:ptCount val="1"/>
                <c:pt idx="0">
                  <c:v>0</c:v>
                </c:pt>
              </c:numCache>
            </c:numRef>
          </c:val>
        </c:ser>
        <c:ser>
          <c:idx val="5"/>
          <c:order val="5"/>
          <c:tx>
            <c:strRef>
              <c:f>'4.4'!$A$10</c:f>
              <c:strCache>
                <c:ptCount val="1"/>
                <c:pt idx="0">
                  <c:v>Bioplyn</c:v>
                </c:pt>
              </c:strCache>
            </c:strRef>
          </c:tx>
          <c:invertIfNegative val="0"/>
          <c:cat>
            <c:strRef>
              <c:f>'4.4'!$N$2</c:f>
              <c:strCache>
                <c:ptCount val="1"/>
                <c:pt idx="0">
                  <c:v>Vysočina (VYS)</c:v>
                </c:pt>
              </c:strCache>
            </c:strRef>
          </c:cat>
          <c:val>
            <c:numRef>
              <c:f>'4.4'!$N$10</c:f>
              <c:numCache>
                <c:formatCode>#,##0.0</c:formatCode>
                <c:ptCount val="1"/>
                <c:pt idx="0">
                  <c:v>433.51860099999982</c:v>
                </c:pt>
              </c:numCache>
            </c:numRef>
          </c:val>
        </c:ser>
        <c:ser>
          <c:idx val="6"/>
          <c:order val="6"/>
          <c:tx>
            <c:strRef>
              <c:f>'4.4'!$A$11</c:f>
              <c:strCache>
                <c:ptCount val="1"/>
                <c:pt idx="0">
                  <c:v>Fotovoltaické</c:v>
                </c:pt>
              </c:strCache>
            </c:strRef>
          </c:tx>
          <c:invertIfNegative val="0"/>
          <c:cat>
            <c:strRef>
              <c:f>'4.4'!$N$2</c:f>
              <c:strCache>
                <c:ptCount val="1"/>
                <c:pt idx="0">
                  <c:v>Vysočina (VYS)</c:v>
                </c:pt>
              </c:strCache>
            </c:strRef>
          </c:cat>
          <c:val>
            <c:numRef>
              <c:f>'4.4'!$N$11</c:f>
              <c:numCache>
                <c:formatCode>#,##0.0</c:formatCode>
                <c:ptCount val="1"/>
                <c:pt idx="0">
                  <c:v>96.009334999999879</c:v>
                </c:pt>
              </c:numCache>
            </c:numRef>
          </c:val>
        </c:ser>
        <c:ser>
          <c:idx val="7"/>
          <c:order val="7"/>
          <c:tx>
            <c:strRef>
              <c:f>'4.4'!$A$12</c:f>
              <c:strCache>
                <c:ptCount val="1"/>
                <c:pt idx="0">
                  <c:v>Biomasa</c:v>
                </c:pt>
              </c:strCache>
            </c:strRef>
          </c:tx>
          <c:invertIfNegative val="0"/>
          <c:cat>
            <c:strRef>
              <c:f>'4.4'!$N$2</c:f>
              <c:strCache>
                <c:ptCount val="1"/>
                <c:pt idx="0">
                  <c:v>Vysočina (VYS)</c:v>
                </c:pt>
              </c:strCache>
            </c:strRef>
          </c:cat>
          <c:val>
            <c:numRef>
              <c:f>'4.4'!$N$12</c:f>
              <c:numCache>
                <c:formatCode>#,##0.0</c:formatCode>
                <c:ptCount val="1"/>
                <c:pt idx="0">
                  <c:v>51.710461000000002</c:v>
                </c:pt>
              </c:numCache>
            </c:numRef>
          </c:val>
        </c:ser>
        <c:ser>
          <c:idx val="8"/>
          <c:order val="8"/>
          <c:tx>
            <c:strRef>
              <c:f>'4.4'!$A$13</c:f>
              <c:strCache>
                <c:ptCount val="1"/>
                <c:pt idx="0">
                  <c:v>Vodní</c:v>
                </c:pt>
              </c:strCache>
            </c:strRef>
          </c:tx>
          <c:invertIfNegative val="0"/>
          <c:cat>
            <c:strRef>
              <c:f>'4.4'!$N$2</c:f>
              <c:strCache>
                <c:ptCount val="1"/>
                <c:pt idx="0">
                  <c:v>Vysočina (VYS)</c:v>
                </c:pt>
              </c:strCache>
            </c:strRef>
          </c:cat>
          <c:val>
            <c:numRef>
              <c:f>'4.4'!$N$13</c:f>
              <c:numCache>
                <c:formatCode>#,##0.0</c:formatCode>
                <c:ptCount val="1"/>
                <c:pt idx="0">
                  <c:v>37.684372999999951</c:v>
                </c:pt>
              </c:numCache>
            </c:numRef>
          </c:val>
        </c:ser>
        <c:ser>
          <c:idx val="9"/>
          <c:order val="9"/>
          <c:tx>
            <c:strRef>
              <c:f>'4.4'!$A$14</c:f>
              <c:strCache>
                <c:ptCount val="1"/>
                <c:pt idx="0">
                  <c:v>Přečerpávací</c:v>
                </c:pt>
              </c:strCache>
            </c:strRef>
          </c:tx>
          <c:invertIfNegative val="0"/>
          <c:cat>
            <c:strRef>
              <c:f>'4.4'!$N$2</c:f>
              <c:strCache>
                <c:ptCount val="1"/>
                <c:pt idx="0">
                  <c:v>Vysočina (VYS)</c:v>
                </c:pt>
              </c:strCache>
            </c:strRef>
          </c:cat>
          <c:val>
            <c:numRef>
              <c:f>'4.4'!$N$14</c:f>
              <c:numCache>
                <c:formatCode>#,##0.0</c:formatCode>
                <c:ptCount val="1"/>
                <c:pt idx="0">
                  <c:v>495.47620000000001</c:v>
                </c:pt>
              </c:numCache>
            </c:numRef>
          </c:val>
        </c:ser>
        <c:ser>
          <c:idx val="10"/>
          <c:order val="10"/>
          <c:tx>
            <c:strRef>
              <c:f>'4.4'!$A$15</c:f>
              <c:strCache>
                <c:ptCount val="1"/>
                <c:pt idx="0">
                  <c:v>Větrné</c:v>
                </c:pt>
              </c:strCache>
            </c:strRef>
          </c:tx>
          <c:invertIfNegative val="0"/>
          <c:cat>
            <c:strRef>
              <c:f>'4.4'!$N$2</c:f>
              <c:strCache>
                <c:ptCount val="1"/>
                <c:pt idx="0">
                  <c:v>Vysočina (VYS)</c:v>
                </c:pt>
              </c:strCache>
            </c:strRef>
          </c:cat>
          <c:val>
            <c:numRef>
              <c:f>'4.4'!$N$15</c:f>
              <c:numCache>
                <c:formatCode>#,##0.0</c:formatCode>
                <c:ptCount val="1"/>
                <c:pt idx="0">
                  <c:v>23.204509999999999</c:v>
                </c:pt>
              </c:numCache>
            </c:numRef>
          </c:val>
        </c:ser>
        <c:ser>
          <c:idx val="11"/>
          <c:order val="11"/>
          <c:tx>
            <c:strRef>
              <c:f>'4.4'!$A$16</c:f>
              <c:strCache>
                <c:ptCount val="1"/>
                <c:pt idx="0">
                  <c:v>BRKO</c:v>
                </c:pt>
              </c:strCache>
            </c:strRef>
          </c:tx>
          <c:invertIfNegative val="0"/>
          <c:cat>
            <c:strRef>
              <c:f>'4.4'!$N$2</c:f>
              <c:strCache>
                <c:ptCount val="1"/>
                <c:pt idx="0">
                  <c:v>Vysočina (VYS)</c:v>
                </c:pt>
              </c:strCache>
            </c:strRef>
          </c:cat>
          <c:val>
            <c:numRef>
              <c:f>'4.4'!$N$16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'4.4'!$N$2</c:f>
              <c:strCache>
                <c:ptCount val="1"/>
                <c:pt idx="0">
                  <c:v>Vysočina (VYS)</c:v>
                </c:pt>
              </c:strCache>
            </c:strRef>
          </c:cat>
          <c:val>
            <c:numRef>
              <c:f>'4.4'!$N$17</c:f>
              <c:numCache>
                <c:formatCode>#,##0.0</c:formatCode>
                <c:ptCount val="1"/>
                <c:pt idx="0">
                  <c:v>4.7674999999999995E-2</c:v>
                </c:pt>
              </c:numCache>
            </c:numRef>
          </c:val>
        </c:ser>
        <c:ser>
          <c:idx val="13"/>
          <c:order val="13"/>
          <c:tx>
            <c:strRef>
              <c:f>'4.4'!$A$18</c:f>
              <c:strCache>
                <c:ptCount val="1"/>
                <c:pt idx="0">
                  <c:v>Odpadní teplo</c:v>
                </c:pt>
              </c:strCache>
            </c:strRef>
          </c:tx>
          <c:invertIfNegative val="0"/>
          <c:cat>
            <c:strRef>
              <c:f>'4.4'!$N$2</c:f>
              <c:strCache>
                <c:ptCount val="1"/>
                <c:pt idx="0">
                  <c:v>Vysočina (VYS)</c:v>
                </c:pt>
              </c:strCache>
            </c:strRef>
          </c:cat>
          <c:val>
            <c:numRef>
              <c:f>'4.4'!$N$18</c:f>
              <c:numCache>
                <c:formatCode>#,##0.0</c:formatCode>
                <c:ptCount val="1"/>
                <c:pt idx="0">
                  <c:v>0.46382899999999999</c:v>
                </c:pt>
              </c:numCache>
            </c:numRef>
          </c:val>
        </c:ser>
        <c:ser>
          <c:idx val="14"/>
          <c:order val="14"/>
          <c:tx>
            <c:strRef>
              <c:f>'4.4'!$A$19</c:f>
              <c:strCache>
                <c:ptCount val="1"/>
                <c:pt idx="0">
                  <c:v>Topné oleje</c:v>
                </c:pt>
              </c:strCache>
            </c:strRef>
          </c:tx>
          <c:invertIfNegative val="0"/>
          <c:cat>
            <c:strRef>
              <c:f>'4.4'!$N$2</c:f>
              <c:strCache>
                <c:ptCount val="1"/>
                <c:pt idx="0">
                  <c:v>Vysočina (VYS)</c:v>
                </c:pt>
              </c:strCache>
            </c:strRef>
          </c:cat>
          <c:val>
            <c:numRef>
              <c:f>'4.4'!$N$19</c:f>
              <c:numCache>
                <c:formatCode>#,##0.0</c:formatCode>
                <c:ptCount val="1"/>
                <c:pt idx="0">
                  <c:v>1.7893210000000002</c:v>
                </c:pt>
              </c:numCache>
            </c:numRef>
          </c:val>
        </c:ser>
        <c:ser>
          <c:idx val="15"/>
          <c:order val="15"/>
          <c:tx>
            <c:strRef>
              <c:f>'4.4'!$A$20</c:f>
              <c:strCache>
                <c:ptCount val="1"/>
                <c:pt idx="0">
                  <c:v>Ostatní kapalná paliva</c:v>
                </c:pt>
              </c:strCache>
            </c:strRef>
          </c:tx>
          <c:invertIfNegative val="0"/>
          <c:cat>
            <c:strRef>
              <c:f>'4.4'!$N$2</c:f>
              <c:strCache>
                <c:ptCount val="1"/>
                <c:pt idx="0">
                  <c:v>Vysočina (VYS)</c:v>
                </c:pt>
              </c:strCache>
            </c:strRef>
          </c:cat>
          <c:val>
            <c:numRef>
              <c:f>'4.4'!$N$20</c:f>
              <c:numCache>
                <c:formatCode>#,##0.0</c:formatCode>
                <c:ptCount val="1"/>
                <c:pt idx="0">
                  <c:v>0</c:v>
                </c:pt>
              </c:numCache>
            </c:numRef>
          </c:val>
        </c:ser>
        <c:ser>
          <c:idx val="16"/>
          <c:order val="16"/>
          <c:tx>
            <c:strRef>
              <c:f>'4.4'!$A$21</c:f>
              <c:strCache>
                <c:ptCount val="1"/>
                <c:pt idx="0">
                  <c:v>Ostatní</c:v>
                </c:pt>
              </c:strCache>
            </c:strRef>
          </c:tx>
          <c:invertIfNegative val="0"/>
          <c:cat>
            <c:strRef>
              <c:f>'4.4'!$N$2</c:f>
              <c:strCache>
                <c:ptCount val="1"/>
                <c:pt idx="0">
                  <c:v>Vysočina (VYS)</c:v>
                </c:pt>
              </c:strCache>
            </c:strRef>
          </c:cat>
          <c:val>
            <c:numRef>
              <c:f>'4.4'!$N$21</c:f>
              <c:numCache>
                <c:formatCode>#,##0.0</c:formatCode>
                <c:ptCount val="1"/>
                <c:pt idx="0">
                  <c:v>0</c:v>
                </c:pt>
              </c:numCache>
            </c:numRef>
          </c:val>
        </c:ser>
        <c:ser>
          <c:idx val="17"/>
          <c:order val="17"/>
          <c:tx>
            <c:strRef>
              <c:f>'4.4'!$A$22</c:f>
              <c:strCache>
                <c:ptCount val="1"/>
                <c:pt idx="0">
                  <c:v>Koks</c:v>
                </c:pt>
              </c:strCache>
            </c:strRef>
          </c:tx>
          <c:invertIfNegative val="0"/>
          <c:cat>
            <c:strRef>
              <c:f>'4.4'!$N$2</c:f>
              <c:strCache>
                <c:ptCount val="1"/>
                <c:pt idx="0">
                  <c:v>Vysočina (VYS)</c:v>
                </c:pt>
              </c:strCache>
            </c:strRef>
          </c:cat>
          <c:val>
            <c:numRef>
              <c:f>'4.4'!$N$22</c:f>
              <c:numCache>
                <c:formatCode>#,##0.0</c:formatCode>
                <c:ptCount val="1"/>
                <c:pt idx="0">
                  <c:v>0</c:v>
                </c:pt>
              </c:numCache>
            </c:numRef>
          </c:val>
        </c:ser>
        <c:dLbls>
          <c:showLegendKey val="0"/>
          <c:showVal val="0"/>
          <c:showCatName val="0"/>
          <c:showSerName val="0"/>
          <c:showPercent val="0"/>
          <c:showBubbleSize val="0"/>
        </c:dLbls>
        <c:gapWidth val="150"/>
        <c:axId val="90850816"/>
        <c:axId val="90852352"/>
      </c:barChart>
      <c:catAx>
        <c:axId val="90850816"/>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0852352"/>
        <c:crosses val="autoZero"/>
        <c:auto val="1"/>
        <c:lblAlgn val="ctr"/>
        <c:lblOffset val="100"/>
        <c:noMultiLvlLbl val="0"/>
      </c:catAx>
      <c:valAx>
        <c:axId val="90852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850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9942673596393"/>
          <c:y val="0"/>
          <c:w val="0.75530043758957532"/>
          <c:h val="0.87875713446365622"/>
        </c:manualLayout>
      </c:layout>
      <c:barChart>
        <c:barDir val="col"/>
        <c:grouping val="clustered"/>
        <c:varyColors val="0"/>
        <c:ser>
          <c:idx val="0"/>
          <c:order val="0"/>
          <c:tx>
            <c:strRef>
              <c:f>'4.4'!$A$5</c:f>
              <c:strCache>
                <c:ptCount val="1"/>
                <c:pt idx="0">
                  <c:v>Hnědé uhlí</c:v>
                </c:pt>
              </c:strCache>
            </c:strRef>
          </c:tx>
          <c:invertIfNegative val="0"/>
          <c:cat>
            <c:strRef>
              <c:f>'4.4'!$O$2</c:f>
              <c:strCache>
                <c:ptCount val="1"/>
                <c:pt idx="0">
                  <c:v>Zlínský (ZLK)</c:v>
                </c:pt>
              </c:strCache>
            </c:strRef>
          </c:cat>
          <c:val>
            <c:numRef>
              <c:f>'4.4'!$O$5</c:f>
              <c:numCache>
                <c:formatCode>#,##0.0</c:formatCode>
                <c:ptCount val="1"/>
                <c:pt idx="0">
                  <c:v>261.87351200000001</c:v>
                </c:pt>
              </c:numCache>
            </c:numRef>
          </c:val>
        </c:ser>
        <c:ser>
          <c:idx val="1"/>
          <c:order val="1"/>
          <c:tx>
            <c:strRef>
              <c:f>'4.4'!$A$6</c:f>
              <c:strCache>
                <c:ptCount val="1"/>
                <c:pt idx="0">
                  <c:v>Jaderné palivo</c:v>
                </c:pt>
              </c:strCache>
            </c:strRef>
          </c:tx>
          <c:invertIfNegative val="0"/>
          <c:cat>
            <c:strRef>
              <c:f>'4.4'!$O$2</c:f>
              <c:strCache>
                <c:ptCount val="1"/>
                <c:pt idx="0">
                  <c:v>Zlínský (ZLK)</c:v>
                </c:pt>
              </c:strCache>
            </c:strRef>
          </c:cat>
          <c:val>
            <c:numRef>
              <c:f>'4.4'!$O$6</c:f>
              <c:numCache>
                <c:formatCode>#,##0.0</c:formatCode>
                <c:ptCount val="1"/>
                <c:pt idx="0">
                  <c:v>0</c:v>
                </c:pt>
              </c:numCache>
            </c:numRef>
          </c:val>
        </c:ser>
        <c:ser>
          <c:idx val="2"/>
          <c:order val="2"/>
          <c:tx>
            <c:strRef>
              <c:f>'4.4'!$A$7</c:f>
              <c:strCache>
                <c:ptCount val="1"/>
                <c:pt idx="0">
                  <c:v>Černé uhlí</c:v>
                </c:pt>
              </c:strCache>
            </c:strRef>
          </c:tx>
          <c:invertIfNegative val="0"/>
          <c:cat>
            <c:strRef>
              <c:f>'4.4'!$O$2</c:f>
              <c:strCache>
                <c:ptCount val="1"/>
                <c:pt idx="0">
                  <c:v>Zlínský (ZLK)</c:v>
                </c:pt>
              </c:strCache>
            </c:strRef>
          </c:cat>
          <c:val>
            <c:numRef>
              <c:f>'4.4'!$O$7</c:f>
              <c:numCache>
                <c:formatCode>#,##0.0</c:formatCode>
                <c:ptCount val="1"/>
                <c:pt idx="0">
                  <c:v>44.665399999999998</c:v>
                </c:pt>
              </c:numCache>
            </c:numRef>
          </c:val>
        </c:ser>
        <c:ser>
          <c:idx val="3"/>
          <c:order val="3"/>
          <c:tx>
            <c:strRef>
              <c:f>'4.4'!$A$8</c:f>
              <c:strCache>
                <c:ptCount val="1"/>
                <c:pt idx="0">
                  <c:v>Zemní plyn</c:v>
                </c:pt>
              </c:strCache>
            </c:strRef>
          </c:tx>
          <c:invertIfNegative val="0"/>
          <c:cat>
            <c:strRef>
              <c:f>'4.4'!$O$2</c:f>
              <c:strCache>
                <c:ptCount val="1"/>
                <c:pt idx="0">
                  <c:v>Zlínský (ZLK)</c:v>
                </c:pt>
              </c:strCache>
            </c:strRef>
          </c:cat>
          <c:val>
            <c:numRef>
              <c:f>'4.4'!$O$8</c:f>
              <c:numCache>
                <c:formatCode>#,##0.0</c:formatCode>
                <c:ptCount val="1"/>
                <c:pt idx="0">
                  <c:v>60.531915999999946</c:v>
                </c:pt>
              </c:numCache>
            </c:numRef>
          </c:val>
        </c:ser>
        <c:ser>
          <c:idx val="4"/>
          <c:order val="4"/>
          <c:tx>
            <c:strRef>
              <c:f>'4.4'!$A$9</c:f>
              <c:strCache>
                <c:ptCount val="1"/>
                <c:pt idx="0">
                  <c:v>Ostatní plyny</c:v>
                </c:pt>
              </c:strCache>
            </c:strRef>
          </c:tx>
          <c:invertIfNegative val="0"/>
          <c:cat>
            <c:strRef>
              <c:f>'4.4'!$O$2</c:f>
              <c:strCache>
                <c:ptCount val="1"/>
                <c:pt idx="0">
                  <c:v>Zlínský (ZLK)</c:v>
                </c:pt>
              </c:strCache>
            </c:strRef>
          </c:cat>
          <c:val>
            <c:numRef>
              <c:f>'4.4'!$O$9</c:f>
              <c:numCache>
                <c:formatCode>#,##0.0</c:formatCode>
                <c:ptCount val="1"/>
                <c:pt idx="0">
                  <c:v>6.5490000000000004</c:v>
                </c:pt>
              </c:numCache>
            </c:numRef>
          </c:val>
        </c:ser>
        <c:ser>
          <c:idx val="5"/>
          <c:order val="5"/>
          <c:tx>
            <c:strRef>
              <c:f>'4.4'!$A$10</c:f>
              <c:strCache>
                <c:ptCount val="1"/>
                <c:pt idx="0">
                  <c:v>Bioplyn</c:v>
                </c:pt>
              </c:strCache>
            </c:strRef>
          </c:tx>
          <c:invertIfNegative val="0"/>
          <c:cat>
            <c:strRef>
              <c:f>'4.4'!$O$2</c:f>
              <c:strCache>
                <c:ptCount val="1"/>
                <c:pt idx="0">
                  <c:v>Zlínský (ZLK)</c:v>
                </c:pt>
              </c:strCache>
            </c:strRef>
          </c:cat>
          <c:val>
            <c:numRef>
              <c:f>'4.4'!$O$10</c:f>
              <c:numCache>
                <c:formatCode>#,##0.0</c:formatCode>
                <c:ptCount val="1"/>
                <c:pt idx="0">
                  <c:v>71.417483000000018</c:v>
                </c:pt>
              </c:numCache>
            </c:numRef>
          </c:val>
        </c:ser>
        <c:ser>
          <c:idx val="6"/>
          <c:order val="6"/>
          <c:tx>
            <c:strRef>
              <c:f>'4.4'!$A$11</c:f>
              <c:strCache>
                <c:ptCount val="1"/>
                <c:pt idx="0">
                  <c:v>Fotovoltaické</c:v>
                </c:pt>
              </c:strCache>
            </c:strRef>
          </c:tx>
          <c:invertIfNegative val="0"/>
          <c:cat>
            <c:strRef>
              <c:f>'4.4'!$O$2</c:f>
              <c:strCache>
                <c:ptCount val="1"/>
                <c:pt idx="0">
                  <c:v>Zlínský (ZLK)</c:v>
                </c:pt>
              </c:strCache>
            </c:strRef>
          </c:cat>
          <c:val>
            <c:numRef>
              <c:f>'4.4'!$O$11</c:f>
              <c:numCache>
                <c:formatCode>#,##0.0</c:formatCode>
                <c:ptCount val="1"/>
                <c:pt idx="0">
                  <c:v>175.93637699999982</c:v>
                </c:pt>
              </c:numCache>
            </c:numRef>
          </c:val>
        </c:ser>
        <c:ser>
          <c:idx val="7"/>
          <c:order val="7"/>
          <c:tx>
            <c:strRef>
              <c:f>'4.4'!$A$12</c:f>
              <c:strCache>
                <c:ptCount val="1"/>
                <c:pt idx="0">
                  <c:v>Biomasa</c:v>
                </c:pt>
              </c:strCache>
            </c:strRef>
          </c:tx>
          <c:invertIfNegative val="0"/>
          <c:cat>
            <c:strRef>
              <c:f>'4.4'!$O$2</c:f>
              <c:strCache>
                <c:ptCount val="1"/>
                <c:pt idx="0">
                  <c:v>Zlínský (ZLK)</c:v>
                </c:pt>
              </c:strCache>
            </c:strRef>
          </c:cat>
          <c:val>
            <c:numRef>
              <c:f>'4.4'!$O$12</c:f>
              <c:numCache>
                <c:formatCode>#,##0.0</c:formatCode>
                <c:ptCount val="1"/>
                <c:pt idx="0">
                  <c:v>8.1604700000000001</c:v>
                </c:pt>
              </c:numCache>
            </c:numRef>
          </c:val>
        </c:ser>
        <c:ser>
          <c:idx val="8"/>
          <c:order val="8"/>
          <c:tx>
            <c:strRef>
              <c:f>'4.4'!$A$13</c:f>
              <c:strCache>
                <c:ptCount val="1"/>
                <c:pt idx="0">
                  <c:v>Vodní</c:v>
                </c:pt>
              </c:strCache>
            </c:strRef>
          </c:tx>
          <c:invertIfNegative val="0"/>
          <c:cat>
            <c:strRef>
              <c:f>'4.4'!$O$2</c:f>
              <c:strCache>
                <c:ptCount val="1"/>
                <c:pt idx="0">
                  <c:v>Zlínský (ZLK)</c:v>
                </c:pt>
              </c:strCache>
            </c:strRef>
          </c:cat>
          <c:val>
            <c:numRef>
              <c:f>'4.4'!$O$13</c:f>
              <c:numCache>
                <c:formatCode>#,##0.0</c:formatCode>
                <c:ptCount val="1"/>
                <c:pt idx="0">
                  <c:v>26.472586000000007</c:v>
                </c:pt>
              </c:numCache>
            </c:numRef>
          </c:val>
        </c:ser>
        <c:ser>
          <c:idx val="9"/>
          <c:order val="9"/>
          <c:tx>
            <c:strRef>
              <c:f>'4.4'!$A$14</c:f>
              <c:strCache>
                <c:ptCount val="1"/>
                <c:pt idx="0">
                  <c:v>Přečerpávací</c:v>
                </c:pt>
              </c:strCache>
            </c:strRef>
          </c:tx>
          <c:invertIfNegative val="0"/>
          <c:cat>
            <c:strRef>
              <c:f>'4.4'!$O$2</c:f>
              <c:strCache>
                <c:ptCount val="1"/>
                <c:pt idx="0">
                  <c:v>Zlínský (ZLK)</c:v>
                </c:pt>
              </c:strCache>
            </c:strRef>
          </c:cat>
          <c:val>
            <c:numRef>
              <c:f>'4.4'!$O$14</c:f>
              <c:numCache>
                <c:formatCode>#,##0.0</c:formatCode>
                <c:ptCount val="1"/>
                <c:pt idx="0">
                  <c:v>0</c:v>
                </c:pt>
              </c:numCache>
            </c:numRef>
          </c:val>
        </c:ser>
        <c:ser>
          <c:idx val="10"/>
          <c:order val="10"/>
          <c:tx>
            <c:strRef>
              <c:f>'4.4'!$A$15</c:f>
              <c:strCache>
                <c:ptCount val="1"/>
                <c:pt idx="0">
                  <c:v>Větrné</c:v>
                </c:pt>
              </c:strCache>
            </c:strRef>
          </c:tx>
          <c:invertIfNegative val="0"/>
          <c:cat>
            <c:strRef>
              <c:f>'4.4'!$O$2</c:f>
              <c:strCache>
                <c:ptCount val="1"/>
                <c:pt idx="0">
                  <c:v>Zlínský (ZLK)</c:v>
                </c:pt>
              </c:strCache>
            </c:strRef>
          </c:cat>
          <c:val>
            <c:numRef>
              <c:f>'4.4'!$O$15</c:f>
              <c:numCache>
                <c:formatCode>#,##0.0</c:formatCode>
                <c:ptCount val="1"/>
                <c:pt idx="0">
                  <c:v>0.28287799999999996</c:v>
                </c:pt>
              </c:numCache>
            </c:numRef>
          </c:val>
        </c:ser>
        <c:ser>
          <c:idx val="11"/>
          <c:order val="11"/>
          <c:tx>
            <c:strRef>
              <c:f>'4.4'!$A$16</c:f>
              <c:strCache>
                <c:ptCount val="1"/>
                <c:pt idx="0">
                  <c:v>BRKO</c:v>
                </c:pt>
              </c:strCache>
            </c:strRef>
          </c:tx>
          <c:invertIfNegative val="0"/>
          <c:cat>
            <c:strRef>
              <c:f>'4.4'!$O$2</c:f>
              <c:strCache>
                <c:ptCount val="1"/>
                <c:pt idx="0">
                  <c:v>Zlínský (ZLK)</c:v>
                </c:pt>
              </c:strCache>
            </c:strRef>
          </c:cat>
          <c:val>
            <c:numRef>
              <c:f>'4.4'!$O$16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'4.4'!$O$2</c:f>
              <c:strCache>
                <c:ptCount val="1"/>
                <c:pt idx="0">
                  <c:v>Zlínský (ZLK)</c:v>
                </c:pt>
              </c:strCache>
            </c:strRef>
          </c:cat>
          <c:val>
            <c:numRef>
              <c:f>'4.4'!$O$17</c:f>
              <c:numCache>
                <c:formatCode>#,##0.0</c:formatCode>
                <c:ptCount val="1"/>
                <c:pt idx="0">
                  <c:v>0.32800000000000001</c:v>
                </c:pt>
              </c:numCache>
            </c:numRef>
          </c:val>
        </c:ser>
        <c:ser>
          <c:idx val="13"/>
          <c:order val="13"/>
          <c:tx>
            <c:strRef>
              <c:f>'4.4'!$A$18</c:f>
              <c:strCache>
                <c:ptCount val="1"/>
                <c:pt idx="0">
                  <c:v>Odpadní teplo</c:v>
                </c:pt>
              </c:strCache>
            </c:strRef>
          </c:tx>
          <c:invertIfNegative val="0"/>
          <c:cat>
            <c:strRef>
              <c:f>'4.4'!$O$2</c:f>
              <c:strCache>
                <c:ptCount val="1"/>
                <c:pt idx="0">
                  <c:v>Zlínský (ZLK)</c:v>
                </c:pt>
              </c:strCache>
            </c:strRef>
          </c:cat>
          <c:val>
            <c:numRef>
              <c:f>'4.4'!$O$18</c:f>
              <c:numCache>
                <c:formatCode>#,##0.0</c:formatCode>
                <c:ptCount val="1"/>
                <c:pt idx="0">
                  <c:v>1.7130000000000001</c:v>
                </c:pt>
              </c:numCache>
            </c:numRef>
          </c:val>
        </c:ser>
        <c:ser>
          <c:idx val="14"/>
          <c:order val="14"/>
          <c:tx>
            <c:strRef>
              <c:f>'4.4'!$A$19</c:f>
              <c:strCache>
                <c:ptCount val="1"/>
                <c:pt idx="0">
                  <c:v>Topné oleje</c:v>
                </c:pt>
              </c:strCache>
            </c:strRef>
          </c:tx>
          <c:invertIfNegative val="0"/>
          <c:cat>
            <c:strRef>
              <c:f>'4.4'!$O$2</c:f>
              <c:strCache>
                <c:ptCount val="1"/>
                <c:pt idx="0">
                  <c:v>Zlínský (ZLK)</c:v>
                </c:pt>
              </c:strCache>
            </c:strRef>
          </c:cat>
          <c:val>
            <c:numRef>
              <c:f>'4.4'!$O$19</c:f>
              <c:numCache>
                <c:formatCode>#,##0.0</c:formatCode>
                <c:ptCount val="1"/>
                <c:pt idx="0">
                  <c:v>0.74869600000000014</c:v>
                </c:pt>
              </c:numCache>
            </c:numRef>
          </c:val>
        </c:ser>
        <c:ser>
          <c:idx val="15"/>
          <c:order val="15"/>
          <c:tx>
            <c:strRef>
              <c:f>'4.4'!$A$20</c:f>
              <c:strCache>
                <c:ptCount val="1"/>
                <c:pt idx="0">
                  <c:v>Ostatní kapalná paliva</c:v>
                </c:pt>
              </c:strCache>
            </c:strRef>
          </c:tx>
          <c:invertIfNegative val="0"/>
          <c:cat>
            <c:strRef>
              <c:f>'4.4'!$O$2</c:f>
              <c:strCache>
                <c:ptCount val="1"/>
                <c:pt idx="0">
                  <c:v>Zlínský (ZLK)</c:v>
                </c:pt>
              </c:strCache>
            </c:strRef>
          </c:cat>
          <c:val>
            <c:numRef>
              <c:f>'4.4'!$O$20</c:f>
              <c:numCache>
                <c:formatCode>#,##0.0</c:formatCode>
                <c:ptCount val="1"/>
                <c:pt idx="0">
                  <c:v>16.756</c:v>
                </c:pt>
              </c:numCache>
            </c:numRef>
          </c:val>
        </c:ser>
        <c:ser>
          <c:idx val="16"/>
          <c:order val="16"/>
          <c:tx>
            <c:strRef>
              <c:f>'4.4'!$A$21</c:f>
              <c:strCache>
                <c:ptCount val="1"/>
                <c:pt idx="0">
                  <c:v>Ostatní</c:v>
                </c:pt>
              </c:strCache>
            </c:strRef>
          </c:tx>
          <c:invertIfNegative val="0"/>
          <c:cat>
            <c:strRef>
              <c:f>'4.4'!$O$2</c:f>
              <c:strCache>
                <c:ptCount val="1"/>
                <c:pt idx="0">
                  <c:v>Zlínský (ZLK)</c:v>
                </c:pt>
              </c:strCache>
            </c:strRef>
          </c:cat>
          <c:val>
            <c:numRef>
              <c:f>'4.4'!$O$21</c:f>
              <c:numCache>
                <c:formatCode>#,##0.0</c:formatCode>
                <c:ptCount val="1"/>
                <c:pt idx="0">
                  <c:v>0</c:v>
                </c:pt>
              </c:numCache>
            </c:numRef>
          </c:val>
        </c:ser>
        <c:ser>
          <c:idx val="17"/>
          <c:order val="17"/>
          <c:tx>
            <c:strRef>
              <c:f>'4.4'!$A$22</c:f>
              <c:strCache>
                <c:ptCount val="1"/>
                <c:pt idx="0">
                  <c:v>Koks</c:v>
                </c:pt>
              </c:strCache>
            </c:strRef>
          </c:tx>
          <c:invertIfNegative val="0"/>
          <c:cat>
            <c:strRef>
              <c:f>'4.4'!$O$2</c:f>
              <c:strCache>
                <c:ptCount val="1"/>
                <c:pt idx="0">
                  <c:v>Zlínský (ZLK)</c:v>
                </c:pt>
              </c:strCache>
            </c:strRef>
          </c:cat>
          <c:val>
            <c:numRef>
              <c:f>'4.4'!$O$22</c:f>
              <c:numCache>
                <c:formatCode>#,##0.0</c:formatCode>
                <c:ptCount val="1"/>
                <c:pt idx="0">
                  <c:v>0</c:v>
                </c:pt>
              </c:numCache>
            </c:numRef>
          </c:val>
        </c:ser>
        <c:dLbls>
          <c:showLegendKey val="0"/>
          <c:showVal val="0"/>
          <c:showCatName val="0"/>
          <c:showSerName val="0"/>
          <c:showPercent val="0"/>
          <c:showBubbleSize val="0"/>
        </c:dLbls>
        <c:gapWidth val="150"/>
        <c:axId val="91201920"/>
        <c:axId val="91203456"/>
      </c:barChart>
      <c:catAx>
        <c:axId val="91201920"/>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1203456"/>
        <c:crosses val="autoZero"/>
        <c:auto val="1"/>
        <c:lblAlgn val="ctr"/>
        <c:lblOffset val="100"/>
        <c:noMultiLvlLbl val="0"/>
      </c:catAx>
      <c:valAx>
        <c:axId val="91203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1201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41666666666665"/>
          <c:y val="0"/>
          <c:w val="0.56887669396491602"/>
          <c:h val="0.87875713446365622"/>
        </c:manualLayout>
      </c:layout>
      <c:barChart>
        <c:barDir val="col"/>
        <c:grouping val="clustered"/>
        <c:varyColors val="0"/>
        <c:ser>
          <c:idx val="0"/>
          <c:order val="0"/>
          <c:tx>
            <c:strRef>
              <c:f>'4.4'!$A$5</c:f>
              <c:strCache>
                <c:ptCount val="1"/>
                <c:pt idx="0">
                  <c:v>Hnědé uhlí</c:v>
                </c:pt>
              </c:strCache>
            </c:strRef>
          </c:tx>
          <c:invertIfNegative val="0"/>
          <c:cat>
            <c:strRef>
              <c:f>'4.4'!$I$2</c:f>
              <c:strCache>
                <c:ptCount val="1"/>
                <c:pt idx="0">
                  <c:v>Pardubický (PAK)</c:v>
                </c:pt>
              </c:strCache>
            </c:strRef>
          </c:cat>
          <c:val>
            <c:numRef>
              <c:f>'4.4'!$I$5</c:f>
              <c:numCache>
                <c:formatCode>#,##0.0</c:formatCode>
                <c:ptCount val="1"/>
                <c:pt idx="0">
                  <c:v>4445.6190279999992</c:v>
                </c:pt>
              </c:numCache>
            </c:numRef>
          </c:val>
        </c:ser>
        <c:ser>
          <c:idx val="1"/>
          <c:order val="1"/>
          <c:tx>
            <c:strRef>
              <c:f>'4.4'!$A$6</c:f>
              <c:strCache>
                <c:ptCount val="1"/>
                <c:pt idx="0">
                  <c:v>Jaderné palivo</c:v>
                </c:pt>
              </c:strCache>
            </c:strRef>
          </c:tx>
          <c:invertIfNegative val="0"/>
          <c:cat>
            <c:strRef>
              <c:f>'4.4'!$I$2</c:f>
              <c:strCache>
                <c:ptCount val="1"/>
                <c:pt idx="0">
                  <c:v>Pardubický (PAK)</c:v>
                </c:pt>
              </c:strCache>
            </c:strRef>
          </c:cat>
          <c:val>
            <c:numRef>
              <c:f>'4.4'!$I$6</c:f>
              <c:numCache>
                <c:formatCode>#,##0.0</c:formatCode>
                <c:ptCount val="1"/>
                <c:pt idx="0">
                  <c:v>0</c:v>
                </c:pt>
              </c:numCache>
            </c:numRef>
          </c:val>
        </c:ser>
        <c:ser>
          <c:idx val="2"/>
          <c:order val="2"/>
          <c:tx>
            <c:strRef>
              <c:f>'4.4'!$A$7</c:f>
              <c:strCache>
                <c:ptCount val="1"/>
                <c:pt idx="0">
                  <c:v>Černé uhlí</c:v>
                </c:pt>
              </c:strCache>
            </c:strRef>
          </c:tx>
          <c:invertIfNegative val="0"/>
          <c:cat>
            <c:strRef>
              <c:f>'4.4'!$I$2</c:f>
              <c:strCache>
                <c:ptCount val="1"/>
                <c:pt idx="0">
                  <c:v>Pardubický (PAK)</c:v>
                </c:pt>
              </c:strCache>
            </c:strRef>
          </c:cat>
          <c:val>
            <c:numRef>
              <c:f>'4.4'!$I$7</c:f>
              <c:numCache>
                <c:formatCode>#,##0.0</c:formatCode>
                <c:ptCount val="1"/>
                <c:pt idx="0">
                  <c:v>524.68020500000011</c:v>
                </c:pt>
              </c:numCache>
            </c:numRef>
          </c:val>
        </c:ser>
        <c:ser>
          <c:idx val="3"/>
          <c:order val="3"/>
          <c:tx>
            <c:strRef>
              <c:f>'4.4'!$A$8</c:f>
              <c:strCache>
                <c:ptCount val="1"/>
                <c:pt idx="0">
                  <c:v>Zemní plyn</c:v>
                </c:pt>
              </c:strCache>
            </c:strRef>
          </c:tx>
          <c:invertIfNegative val="0"/>
          <c:cat>
            <c:strRef>
              <c:f>'4.4'!$I$2</c:f>
              <c:strCache>
                <c:ptCount val="1"/>
                <c:pt idx="0">
                  <c:v>Pardubický (PAK)</c:v>
                </c:pt>
              </c:strCache>
            </c:strRef>
          </c:cat>
          <c:val>
            <c:numRef>
              <c:f>'4.4'!$I$8</c:f>
              <c:numCache>
                <c:formatCode>#,##0.0</c:formatCode>
                <c:ptCount val="1"/>
                <c:pt idx="0">
                  <c:v>76.976864999999989</c:v>
                </c:pt>
              </c:numCache>
            </c:numRef>
          </c:val>
        </c:ser>
        <c:ser>
          <c:idx val="4"/>
          <c:order val="4"/>
          <c:tx>
            <c:strRef>
              <c:f>'4.4'!$A$9</c:f>
              <c:strCache>
                <c:ptCount val="1"/>
                <c:pt idx="0">
                  <c:v>Ostatní plyny</c:v>
                </c:pt>
              </c:strCache>
            </c:strRef>
          </c:tx>
          <c:invertIfNegative val="0"/>
          <c:cat>
            <c:strRef>
              <c:f>'4.4'!$I$2</c:f>
              <c:strCache>
                <c:ptCount val="1"/>
                <c:pt idx="0">
                  <c:v>Pardubický (PAK)</c:v>
                </c:pt>
              </c:strCache>
            </c:strRef>
          </c:cat>
          <c:val>
            <c:numRef>
              <c:f>'4.4'!$I$9</c:f>
              <c:numCache>
                <c:formatCode>#,##0.0</c:formatCode>
                <c:ptCount val="1"/>
                <c:pt idx="0">
                  <c:v>0</c:v>
                </c:pt>
              </c:numCache>
            </c:numRef>
          </c:val>
        </c:ser>
        <c:ser>
          <c:idx val="5"/>
          <c:order val="5"/>
          <c:tx>
            <c:strRef>
              <c:f>'4.4'!$A$10</c:f>
              <c:strCache>
                <c:ptCount val="1"/>
                <c:pt idx="0">
                  <c:v>Bioplyn</c:v>
                </c:pt>
              </c:strCache>
            </c:strRef>
          </c:tx>
          <c:invertIfNegative val="0"/>
          <c:cat>
            <c:strRef>
              <c:f>'4.4'!$I$2</c:f>
              <c:strCache>
                <c:ptCount val="1"/>
                <c:pt idx="0">
                  <c:v>Pardubický (PAK)</c:v>
                </c:pt>
              </c:strCache>
            </c:strRef>
          </c:cat>
          <c:val>
            <c:numRef>
              <c:f>'4.4'!$I$10</c:f>
              <c:numCache>
                <c:formatCode>#,##0.0</c:formatCode>
                <c:ptCount val="1"/>
                <c:pt idx="0">
                  <c:v>294.34397300000006</c:v>
                </c:pt>
              </c:numCache>
            </c:numRef>
          </c:val>
        </c:ser>
        <c:ser>
          <c:idx val="6"/>
          <c:order val="6"/>
          <c:tx>
            <c:strRef>
              <c:f>'4.4'!$A$11</c:f>
              <c:strCache>
                <c:ptCount val="1"/>
                <c:pt idx="0">
                  <c:v>Fotovoltaické</c:v>
                </c:pt>
              </c:strCache>
            </c:strRef>
          </c:tx>
          <c:invertIfNegative val="0"/>
          <c:cat>
            <c:strRef>
              <c:f>'4.4'!$I$2</c:f>
              <c:strCache>
                <c:ptCount val="1"/>
                <c:pt idx="0">
                  <c:v>Pardubický (PAK)</c:v>
                </c:pt>
              </c:strCache>
            </c:strRef>
          </c:cat>
          <c:val>
            <c:numRef>
              <c:f>'4.4'!$I$11</c:f>
              <c:numCache>
                <c:formatCode>#,##0.0</c:formatCode>
                <c:ptCount val="1"/>
                <c:pt idx="0">
                  <c:v>94.249637999999749</c:v>
                </c:pt>
              </c:numCache>
            </c:numRef>
          </c:val>
        </c:ser>
        <c:ser>
          <c:idx val="7"/>
          <c:order val="7"/>
          <c:tx>
            <c:strRef>
              <c:f>'4.4'!$A$12</c:f>
              <c:strCache>
                <c:ptCount val="1"/>
                <c:pt idx="0">
                  <c:v>Biomasa</c:v>
                </c:pt>
              </c:strCache>
            </c:strRef>
          </c:tx>
          <c:invertIfNegative val="0"/>
          <c:cat>
            <c:strRef>
              <c:f>'4.4'!$I$2</c:f>
              <c:strCache>
                <c:ptCount val="1"/>
                <c:pt idx="0">
                  <c:v>Pardubický (PAK)</c:v>
                </c:pt>
              </c:strCache>
            </c:strRef>
          </c:cat>
          <c:val>
            <c:numRef>
              <c:f>'4.4'!$I$12</c:f>
              <c:numCache>
                <c:formatCode>#,##0.0</c:formatCode>
                <c:ptCount val="1"/>
                <c:pt idx="0">
                  <c:v>1.0026650000000001</c:v>
                </c:pt>
              </c:numCache>
            </c:numRef>
          </c:val>
        </c:ser>
        <c:ser>
          <c:idx val="8"/>
          <c:order val="8"/>
          <c:tx>
            <c:strRef>
              <c:f>'4.4'!$A$13</c:f>
              <c:strCache>
                <c:ptCount val="1"/>
                <c:pt idx="0">
                  <c:v>Vodní</c:v>
                </c:pt>
              </c:strCache>
            </c:strRef>
          </c:tx>
          <c:invertIfNegative val="0"/>
          <c:cat>
            <c:strRef>
              <c:f>'4.4'!$I$2</c:f>
              <c:strCache>
                <c:ptCount val="1"/>
                <c:pt idx="0">
                  <c:v>Pardubický (PAK)</c:v>
                </c:pt>
              </c:strCache>
            </c:strRef>
          </c:cat>
          <c:val>
            <c:numRef>
              <c:f>'4.4'!$I$13</c:f>
              <c:numCache>
                <c:formatCode>#,##0.0</c:formatCode>
                <c:ptCount val="1"/>
                <c:pt idx="0">
                  <c:v>62.896861000000008</c:v>
                </c:pt>
              </c:numCache>
            </c:numRef>
          </c:val>
        </c:ser>
        <c:ser>
          <c:idx val="9"/>
          <c:order val="9"/>
          <c:tx>
            <c:strRef>
              <c:f>'4.4'!$A$14</c:f>
              <c:strCache>
                <c:ptCount val="1"/>
                <c:pt idx="0">
                  <c:v>Přečerpávací</c:v>
                </c:pt>
              </c:strCache>
            </c:strRef>
          </c:tx>
          <c:invertIfNegative val="0"/>
          <c:cat>
            <c:strRef>
              <c:f>'4.4'!$I$2</c:f>
              <c:strCache>
                <c:ptCount val="1"/>
                <c:pt idx="0">
                  <c:v>Pardubický (PAK)</c:v>
                </c:pt>
              </c:strCache>
            </c:strRef>
          </c:cat>
          <c:val>
            <c:numRef>
              <c:f>'4.4'!$I$14</c:f>
              <c:numCache>
                <c:formatCode>#,##0.0</c:formatCode>
                <c:ptCount val="1"/>
                <c:pt idx="0">
                  <c:v>0</c:v>
                </c:pt>
              </c:numCache>
            </c:numRef>
          </c:val>
        </c:ser>
        <c:ser>
          <c:idx val="10"/>
          <c:order val="10"/>
          <c:tx>
            <c:strRef>
              <c:f>'4.4'!$A$15</c:f>
              <c:strCache>
                <c:ptCount val="1"/>
                <c:pt idx="0">
                  <c:v>Větrné</c:v>
                </c:pt>
              </c:strCache>
            </c:strRef>
          </c:tx>
          <c:invertIfNegative val="0"/>
          <c:cat>
            <c:strRef>
              <c:f>'4.4'!$I$2</c:f>
              <c:strCache>
                <c:ptCount val="1"/>
                <c:pt idx="0">
                  <c:v>Pardubický (PAK)</c:v>
                </c:pt>
              </c:strCache>
            </c:strRef>
          </c:cat>
          <c:val>
            <c:numRef>
              <c:f>'4.4'!$I$15</c:f>
              <c:numCache>
                <c:formatCode>#,##0.0</c:formatCode>
                <c:ptCount val="1"/>
                <c:pt idx="0">
                  <c:v>18.141612999999996</c:v>
                </c:pt>
              </c:numCache>
            </c:numRef>
          </c:val>
        </c:ser>
        <c:ser>
          <c:idx val="11"/>
          <c:order val="11"/>
          <c:tx>
            <c:strRef>
              <c:f>'4.4'!$A$16</c:f>
              <c:strCache>
                <c:ptCount val="1"/>
                <c:pt idx="0">
                  <c:v>BRKO</c:v>
                </c:pt>
              </c:strCache>
            </c:strRef>
          </c:tx>
          <c:invertIfNegative val="0"/>
          <c:cat>
            <c:strRef>
              <c:f>'4.4'!$I$2</c:f>
              <c:strCache>
                <c:ptCount val="1"/>
                <c:pt idx="0">
                  <c:v>Pardubický (PAK)</c:v>
                </c:pt>
              </c:strCache>
            </c:strRef>
          </c:cat>
          <c:val>
            <c:numRef>
              <c:f>'4.4'!$I$16</c:f>
              <c:numCache>
                <c:formatCode>#,##0.0</c:formatCode>
                <c:ptCount val="1"/>
                <c:pt idx="0">
                  <c:v>0</c:v>
                </c:pt>
              </c:numCache>
            </c:numRef>
          </c:val>
        </c:ser>
        <c:ser>
          <c:idx val="12"/>
          <c:order val="12"/>
          <c:tx>
            <c:strRef>
              <c:f>'4.4'!$A$17</c:f>
              <c:strCache>
                <c:ptCount val="1"/>
                <c:pt idx="0">
                  <c:v>Ostatní pevná paliva (mimo BRKO)</c:v>
                </c:pt>
              </c:strCache>
            </c:strRef>
          </c:tx>
          <c:invertIfNegative val="0"/>
          <c:cat>
            <c:strRef>
              <c:f>'4.4'!$I$2</c:f>
              <c:strCache>
                <c:ptCount val="1"/>
                <c:pt idx="0">
                  <c:v>Pardubický (PAK)</c:v>
                </c:pt>
              </c:strCache>
            </c:strRef>
          </c:cat>
          <c:val>
            <c:numRef>
              <c:f>'4.4'!$I$17</c:f>
              <c:numCache>
                <c:formatCode>#,##0.0</c:formatCode>
                <c:ptCount val="1"/>
                <c:pt idx="0">
                  <c:v>0</c:v>
                </c:pt>
              </c:numCache>
            </c:numRef>
          </c:val>
        </c:ser>
        <c:ser>
          <c:idx val="13"/>
          <c:order val="13"/>
          <c:tx>
            <c:strRef>
              <c:f>'4.4'!$A$18</c:f>
              <c:strCache>
                <c:ptCount val="1"/>
                <c:pt idx="0">
                  <c:v>Odpadní teplo</c:v>
                </c:pt>
              </c:strCache>
            </c:strRef>
          </c:tx>
          <c:invertIfNegative val="0"/>
          <c:cat>
            <c:strRef>
              <c:f>'4.4'!$I$2</c:f>
              <c:strCache>
                <c:ptCount val="1"/>
                <c:pt idx="0">
                  <c:v>Pardubický (PAK)</c:v>
                </c:pt>
              </c:strCache>
            </c:strRef>
          </c:cat>
          <c:val>
            <c:numRef>
              <c:f>'4.4'!$I$18</c:f>
              <c:numCache>
                <c:formatCode>#,##0.0</c:formatCode>
                <c:ptCount val="1"/>
                <c:pt idx="0">
                  <c:v>0</c:v>
                </c:pt>
              </c:numCache>
            </c:numRef>
          </c:val>
        </c:ser>
        <c:ser>
          <c:idx val="14"/>
          <c:order val="14"/>
          <c:tx>
            <c:strRef>
              <c:f>'4.4'!$A$19</c:f>
              <c:strCache>
                <c:ptCount val="1"/>
                <c:pt idx="0">
                  <c:v>Topné oleje</c:v>
                </c:pt>
              </c:strCache>
            </c:strRef>
          </c:tx>
          <c:invertIfNegative val="0"/>
          <c:cat>
            <c:strRef>
              <c:f>'4.4'!$I$2</c:f>
              <c:strCache>
                <c:ptCount val="1"/>
                <c:pt idx="0">
                  <c:v>Pardubický (PAK)</c:v>
                </c:pt>
              </c:strCache>
            </c:strRef>
          </c:cat>
          <c:val>
            <c:numRef>
              <c:f>'4.4'!$I$19</c:f>
              <c:numCache>
                <c:formatCode>#,##0.0</c:formatCode>
                <c:ptCount val="1"/>
                <c:pt idx="0">
                  <c:v>4.7979700000000021</c:v>
                </c:pt>
              </c:numCache>
            </c:numRef>
          </c:val>
        </c:ser>
        <c:ser>
          <c:idx val="15"/>
          <c:order val="15"/>
          <c:tx>
            <c:strRef>
              <c:f>'4.4'!$A$20</c:f>
              <c:strCache>
                <c:ptCount val="1"/>
                <c:pt idx="0">
                  <c:v>Ostatní kapalná paliva</c:v>
                </c:pt>
              </c:strCache>
            </c:strRef>
          </c:tx>
          <c:invertIfNegative val="0"/>
          <c:cat>
            <c:strRef>
              <c:f>'4.4'!$I$2</c:f>
              <c:strCache>
                <c:ptCount val="1"/>
                <c:pt idx="0">
                  <c:v>Pardubický (PAK)</c:v>
                </c:pt>
              </c:strCache>
            </c:strRef>
          </c:cat>
          <c:val>
            <c:numRef>
              <c:f>'4.4'!$I$20</c:f>
              <c:numCache>
                <c:formatCode>#,##0.0</c:formatCode>
                <c:ptCount val="1"/>
                <c:pt idx="0">
                  <c:v>8.1000000000000006E-4</c:v>
                </c:pt>
              </c:numCache>
            </c:numRef>
          </c:val>
        </c:ser>
        <c:ser>
          <c:idx val="16"/>
          <c:order val="16"/>
          <c:tx>
            <c:strRef>
              <c:f>'4.4'!$A$21</c:f>
              <c:strCache>
                <c:ptCount val="1"/>
                <c:pt idx="0">
                  <c:v>Ostatní</c:v>
                </c:pt>
              </c:strCache>
            </c:strRef>
          </c:tx>
          <c:invertIfNegative val="0"/>
          <c:cat>
            <c:strRef>
              <c:f>'4.4'!$I$2</c:f>
              <c:strCache>
                <c:ptCount val="1"/>
                <c:pt idx="0">
                  <c:v>Pardubický (PAK)</c:v>
                </c:pt>
              </c:strCache>
            </c:strRef>
          </c:cat>
          <c:val>
            <c:numRef>
              <c:f>'4.4'!$I$21</c:f>
              <c:numCache>
                <c:formatCode>#,##0.0</c:formatCode>
                <c:ptCount val="1"/>
                <c:pt idx="0">
                  <c:v>0</c:v>
                </c:pt>
              </c:numCache>
            </c:numRef>
          </c:val>
        </c:ser>
        <c:ser>
          <c:idx val="17"/>
          <c:order val="17"/>
          <c:tx>
            <c:strRef>
              <c:f>'4.4'!$A$22</c:f>
              <c:strCache>
                <c:ptCount val="1"/>
                <c:pt idx="0">
                  <c:v>Koks</c:v>
                </c:pt>
              </c:strCache>
            </c:strRef>
          </c:tx>
          <c:invertIfNegative val="0"/>
          <c:cat>
            <c:strRef>
              <c:f>'4.4'!$I$2</c:f>
              <c:strCache>
                <c:ptCount val="1"/>
                <c:pt idx="0">
                  <c:v>Pardubický (PAK)</c:v>
                </c:pt>
              </c:strCache>
            </c:strRef>
          </c:cat>
          <c:val>
            <c:numRef>
              <c:f>'4.4'!$I$22</c:f>
              <c:numCache>
                <c:formatCode>#,##0.0</c:formatCode>
                <c:ptCount val="1"/>
                <c:pt idx="0">
                  <c:v>0</c:v>
                </c:pt>
              </c:numCache>
            </c:numRef>
          </c:val>
        </c:ser>
        <c:dLbls>
          <c:showLegendKey val="0"/>
          <c:showVal val="0"/>
          <c:showCatName val="0"/>
          <c:showSerName val="0"/>
          <c:showPercent val="0"/>
          <c:showBubbleSize val="0"/>
        </c:dLbls>
        <c:gapWidth val="150"/>
        <c:axId val="90958080"/>
        <c:axId val="91033600"/>
      </c:barChart>
      <c:catAx>
        <c:axId val="90958080"/>
        <c:scaling>
          <c:orientation val="minMax"/>
        </c:scaling>
        <c:delete val="0"/>
        <c:axPos val="b"/>
        <c:numFmt formatCode="General" sourceLinked="1"/>
        <c:majorTickMark val="out"/>
        <c:minorTickMark val="none"/>
        <c:tickLblPos val="nextTo"/>
        <c:txPr>
          <a:bodyPr rot="0" vert="horz"/>
          <a:lstStyle/>
          <a:p>
            <a:pPr>
              <a:defRPr sz="900"/>
            </a:pPr>
            <a:endParaRPr lang="cs-CZ"/>
          </a:p>
        </c:txPr>
        <c:crossAx val="91033600"/>
        <c:crosses val="autoZero"/>
        <c:auto val="1"/>
        <c:lblAlgn val="ctr"/>
        <c:lblOffset val="100"/>
        <c:noMultiLvlLbl val="0"/>
      </c:catAx>
      <c:valAx>
        <c:axId val="91033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095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bilance elektřiny</a:t>
            </a:r>
            <a:r>
              <a:rPr lang="cs-CZ" sz="1000" baseline="0"/>
              <a:t> (GWh)</a:t>
            </a:r>
            <a:endParaRPr lang="cs-CZ" sz="1000"/>
          </a:p>
        </c:rich>
      </c:tx>
      <c:overlay val="0"/>
    </c:title>
    <c:autoTitleDeleted val="0"/>
    <c:plotArea>
      <c:layout>
        <c:manualLayout>
          <c:layoutTarget val="inner"/>
          <c:xMode val="edge"/>
          <c:yMode val="edge"/>
          <c:x val="0.12164547159044591"/>
          <c:y val="0.13335420029018111"/>
          <c:w val="0.82917787560120648"/>
          <c:h val="0.54232438336512279"/>
        </c:manualLayout>
      </c:layout>
      <c:barChart>
        <c:barDir val="col"/>
        <c:grouping val="stacked"/>
        <c:varyColors val="0"/>
        <c:ser>
          <c:idx val="0"/>
          <c:order val="0"/>
          <c:tx>
            <c:strRef>
              <c:f>'3.3'!$A$40</c:f>
              <c:strCache>
                <c:ptCount val="1"/>
                <c:pt idx="0">
                  <c:v>Výroba elektřiny netto</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'3.3'!$B$40:$K$40</c:f>
              <c:numCache>
                <c:formatCode>#,##0</c:formatCode>
                <c:ptCount val="10"/>
                <c:pt idx="0">
                  <c:v>77085</c:v>
                </c:pt>
                <c:pt idx="1">
                  <c:v>75990</c:v>
                </c:pt>
                <c:pt idx="2">
                  <c:v>79465</c:v>
                </c:pt>
                <c:pt idx="3">
                  <c:v>81028</c:v>
                </c:pt>
                <c:pt idx="4">
                  <c:v>81088</c:v>
                </c:pt>
                <c:pt idx="5">
                  <c:v>80858</c:v>
                </c:pt>
                <c:pt idx="6">
                  <c:v>79885.942645999996</c:v>
                </c:pt>
                <c:pt idx="7">
                  <c:v>77881.438870000027</c:v>
                </c:pt>
                <c:pt idx="8">
                  <c:v>77415.300455000004</c:v>
                </c:pt>
                <c:pt idx="9">
                  <c:v>81005.010613999999</c:v>
                </c:pt>
              </c:numCache>
            </c:numRef>
          </c:val>
        </c:ser>
        <c:ser>
          <c:idx val="4"/>
          <c:order val="1"/>
          <c:tx>
            <c:strRef>
              <c:f>'3.3'!$A$41</c:f>
              <c:strCache>
                <c:ptCount val="1"/>
              </c:strCache>
            </c:strRef>
          </c:tx>
          <c:spPr>
            <a:solidFill>
              <a:srgbClr val="89A54E"/>
            </a:solidFill>
          </c:spPr>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'3.3'!$B$41:$K$41</c:f>
              <c:numCache>
                <c:formatCode>#,##0</c:formatCode>
                <c:ptCount val="10"/>
                <c:pt idx="0">
                  <c:v>6433</c:v>
                </c:pt>
                <c:pt idx="1">
                  <c:v>6260</c:v>
                </c:pt>
                <c:pt idx="2">
                  <c:v>6446</c:v>
                </c:pt>
                <c:pt idx="3">
                  <c:v>6533</c:v>
                </c:pt>
                <c:pt idx="4">
                  <c:v>6485</c:v>
                </c:pt>
                <c:pt idx="5">
                  <c:v>6207</c:v>
                </c:pt>
                <c:pt idx="6">
                  <c:v>6117.4887990000016</c:v>
                </c:pt>
                <c:pt idx="7">
                  <c:v>6006.8903820000005</c:v>
                </c:pt>
                <c:pt idx="8">
                  <c:v>5886.5808620000007</c:v>
                </c:pt>
                <c:pt idx="9">
                  <c:v>6032.6063730000005</c:v>
                </c:pt>
              </c:numCache>
            </c:numRef>
          </c:val>
        </c:ser>
        <c:ser>
          <c:idx val="1"/>
          <c:order val="2"/>
          <c:tx>
            <c:strRef>
              <c:f>'3.3'!$A$42</c:f>
              <c:strCache>
                <c:ptCount val="1"/>
                <c:pt idx="0">
                  <c:v>Tuzemská netto spotřeba</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'3.3'!$B$42:$K$42</c:f>
              <c:numCache>
                <c:formatCode>#,##0</c:formatCode>
                <c:ptCount val="10"/>
                <c:pt idx="0">
                  <c:v>-60478</c:v>
                </c:pt>
                <c:pt idx="1">
                  <c:v>-57112</c:v>
                </c:pt>
                <c:pt idx="2">
                  <c:v>-59255</c:v>
                </c:pt>
                <c:pt idx="3">
                  <c:v>-58634</c:v>
                </c:pt>
                <c:pt idx="4">
                  <c:v>-58799</c:v>
                </c:pt>
                <c:pt idx="5">
                  <c:v>-58656</c:v>
                </c:pt>
                <c:pt idx="6">
                  <c:v>-58295.304573999994</c:v>
                </c:pt>
                <c:pt idx="7">
                  <c:v>-59280.284112699999</c:v>
                </c:pt>
                <c:pt idx="8">
                  <c:v>-60881.394179999981</c:v>
                </c:pt>
                <c:pt idx="9">
                  <c:v>-61880.524117000023</c:v>
                </c:pt>
              </c:numCache>
            </c:numRef>
          </c:val>
        </c:ser>
        <c:ser>
          <c:idx val="2"/>
          <c:order val="3"/>
          <c:tx>
            <c:strRef>
              <c:f>'3.3'!$A$43</c:f>
              <c:strCache>
                <c:ptCount val="1"/>
                <c:pt idx="0">
                  <c:v>Tech. vl. spotřeba na výrobu elektřiny</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'3.3'!$B$43:$K$43</c:f>
              <c:numCache>
                <c:formatCode>#,##0</c:formatCode>
                <c:ptCount val="10"/>
                <c:pt idx="0">
                  <c:v>-6433</c:v>
                </c:pt>
                <c:pt idx="1">
                  <c:v>-6260</c:v>
                </c:pt>
                <c:pt idx="2">
                  <c:v>-6446</c:v>
                </c:pt>
                <c:pt idx="3">
                  <c:v>-6533</c:v>
                </c:pt>
                <c:pt idx="4">
                  <c:v>-6485</c:v>
                </c:pt>
                <c:pt idx="5">
                  <c:v>-6207</c:v>
                </c:pt>
                <c:pt idx="6">
                  <c:v>-6117.4887990000016</c:v>
                </c:pt>
                <c:pt idx="7">
                  <c:v>-6006.8903820000005</c:v>
                </c:pt>
                <c:pt idx="8">
                  <c:v>-5886.5808620000007</c:v>
                </c:pt>
                <c:pt idx="9">
                  <c:v>-6032.6063730000005</c:v>
                </c:pt>
              </c:numCache>
            </c:numRef>
          </c:val>
        </c:ser>
        <c:ser>
          <c:idx val="3"/>
          <c:order val="4"/>
          <c:tx>
            <c:strRef>
              <c:f>'3.3'!$A$44</c:f>
              <c:strCache>
                <c:ptCount val="1"/>
                <c:pt idx="0">
                  <c:v>Celkové ztráty</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'3.3'!$B$44:$K$44</c:f>
              <c:numCache>
                <c:formatCode>#,##0</c:formatCode>
                <c:ptCount val="10"/>
                <c:pt idx="0">
                  <c:v>-4662</c:v>
                </c:pt>
                <c:pt idx="1">
                  <c:v>-4487</c:v>
                </c:pt>
                <c:pt idx="2">
                  <c:v>-4467</c:v>
                </c:pt>
                <c:pt idx="3">
                  <c:v>-4405</c:v>
                </c:pt>
                <c:pt idx="4">
                  <c:v>-4187</c:v>
                </c:pt>
                <c:pt idx="5">
                  <c:v>-4098</c:v>
                </c:pt>
                <c:pt idx="6">
                  <c:v>-3846.6498234999949</c:v>
                </c:pt>
                <c:pt idx="7">
                  <c:v>-4066.9859489999931</c:v>
                </c:pt>
                <c:pt idx="8">
                  <c:v>-4080.129727</c:v>
                </c:pt>
                <c:pt idx="9">
                  <c:v>-4374.7450980000003</c:v>
                </c:pt>
              </c:numCache>
            </c:numRef>
          </c:val>
        </c:ser>
        <c:ser>
          <c:idx val="5"/>
          <c:order val="5"/>
          <c:tx>
            <c:strRef>
              <c:f>'3.3'!$A$45</c:f>
              <c:strCache>
                <c:ptCount val="1"/>
                <c:pt idx="0">
                  <c:v>Spotřeba na přečerpání PVE</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'3.3'!$B$45:$K$45</c:f>
              <c:numCache>
                <c:formatCode>#,##0</c:formatCode>
                <c:ptCount val="10"/>
                <c:pt idx="0">
                  <c:v>-477</c:v>
                </c:pt>
                <c:pt idx="1">
                  <c:v>-747</c:v>
                </c:pt>
                <c:pt idx="2">
                  <c:v>-795</c:v>
                </c:pt>
                <c:pt idx="3">
                  <c:v>-944</c:v>
                </c:pt>
                <c:pt idx="4">
                  <c:v>-982</c:v>
                </c:pt>
                <c:pt idx="5">
                  <c:v>-1217</c:v>
                </c:pt>
                <c:pt idx="6">
                  <c:v>-1362.6526799999999</c:v>
                </c:pt>
                <c:pt idx="7">
                  <c:v>-1660.0937690000001</c:v>
                </c:pt>
                <c:pt idx="8">
                  <c:v>-1570.1745120000003</c:v>
                </c:pt>
                <c:pt idx="9">
                  <c:v>-1530.4663739999996</c:v>
                </c:pt>
              </c:numCache>
            </c:numRef>
          </c:val>
        </c:ser>
        <c:ser>
          <c:idx val="6"/>
          <c:order val="6"/>
          <c:tx>
            <c:strRef>
              <c:f>'3.3'!$A$46</c:f>
              <c:strCache>
                <c:ptCount val="1"/>
                <c:pt idx="0">
                  <c:v>Saldo</c:v>
                </c:pt>
              </c:strCache>
            </c:strRef>
          </c:tx>
          <c:invertIfNegative val="0"/>
          <c:cat>
            <c:numRef>
              <c:f>'3.3'!$B$39:$K$39</c:f>
              <c:numCache>
                <c:formatCode>General</c:formatCode>
                <c:ptCount val="10"/>
                <c:pt idx="0">
                  <c:v>2008</c:v>
                </c:pt>
                <c:pt idx="1">
                  <c:v>2009</c:v>
                </c:pt>
                <c:pt idx="2">
                  <c:v>2010</c:v>
                </c:pt>
                <c:pt idx="3">
                  <c:v>2011</c:v>
                </c:pt>
                <c:pt idx="4">
                  <c:v>2012</c:v>
                </c:pt>
                <c:pt idx="5">
                  <c:v>2013</c:v>
                </c:pt>
                <c:pt idx="6">
                  <c:v>2014</c:v>
                </c:pt>
                <c:pt idx="7">
                  <c:v>2015</c:v>
                </c:pt>
                <c:pt idx="8">
                  <c:v>2015</c:v>
                </c:pt>
                <c:pt idx="9">
                  <c:v>2017</c:v>
                </c:pt>
              </c:numCache>
            </c:numRef>
          </c:cat>
          <c:val>
            <c:numRef>
              <c:f>'3.3'!$B$46:$K$46</c:f>
              <c:numCache>
                <c:formatCode>#,##0</c:formatCode>
                <c:ptCount val="10"/>
                <c:pt idx="0">
                  <c:v>-11469</c:v>
                </c:pt>
                <c:pt idx="1">
                  <c:v>-13644</c:v>
                </c:pt>
                <c:pt idx="2">
                  <c:v>-14948</c:v>
                </c:pt>
                <c:pt idx="3">
                  <c:v>-17044</c:v>
                </c:pt>
                <c:pt idx="4">
                  <c:v>-17120</c:v>
                </c:pt>
                <c:pt idx="5">
                  <c:v>-16887</c:v>
                </c:pt>
                <c:pt idx="6">
                  <c:v>-16300.064603000001</c:v>
                </c:pt>
                <c:pt idx="7">
                  <c:v>-12515.503262000002</c:v>
                </c:pt>
                <c:pt idx="8">
                  <c:v>-10974.436110999995</c:v>
                </c:pt>
                <c:pt idx="9">
                  <c:v>-13036.937850999999</c:v>
                </c:pt>
              </c:numCache>
            </c:numRef>
          </c:val>
        </c:ser>
        <c:dLbls>
          <c:showLegendKey val="0"/>
          <c:showVal val="0"/>
          <c:showCatName val="0"/>
          <c:showSerName val="0"/>
          <c:showPercent val="0"/>
          <c:showBubbleSize val="0"/>
        </c:dLbls>
        <c:gapWidth val="150"/>
        <c:overlap val="100"/>
        <c:axId val="87747200"/>
        <c:axId val="88080768"/>
      </c:barChart>
      <c:catAx>
        <c:axId val="87747200"/>
        <c:scaling>
          <c:orientation val="minMax"/>
        </c:scaling>
        <c:delete val="0"/>
        <c:axPos val="b"/>
        <c:numFmt formatCode="General" sourceLinked="1"/>
        <c:majorTickMark val="none"/>
        <c:minorTickMark val="none"/>
        <c:tickLblPos val="low"/>
        <c:txPr>
          <a:bodyPr/>
          <a:lstStyle/>
          <a:p>
            <a:pPr>
              <a:defRPr sz="900"/>
            </a:pPr>
            <a:endParaRPr lang="cs-CZ"/>
          </a:p>
        </c:txPr>
        <c:crossAx val="88080768"/>
        <c:crosses val="autoZero"/>
        <c:auto val="1"/>
        <c:lblAlgn val="ctr"/>
        <c:lblOffset val="100"/>
        <c:noMultiLvlLbl val="0"/>
      </c:catAx>
      <c:valAx>
        <c:axId val="88080768"/>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87747200"/>
        <c:crosses val="autoZero"/>
        <c:crossBetween val="between"/>
      </c:valAx>
      <c:spPr>
        <a:noFill/>
        <a:ln w="25400">
          <a:noFill/>
        </a:ln>
      </c:spPr>
    </c:plotArea>
    <c:legend>
      <c:legendPos val="b"/>
      <c:legendEntry>
        <c:idx val="1"/>
        <c:delete val="1"/>
      </c:legendEntry>
      <c:layout>
        <c:manualLayout>
          <c:xMode val="edge"/>
          <c:yMode val="edge"/>
          <c:x val="0"/>
          <c:y val="0.77576522978483253"/>
          <c:w val="1"/>
          <c:h val="0.2242347702151674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'4.4'!$Q$5</c:f>
              <c:strCache>
                <c:ptCount val="1"/>
              </c:strCache>
            </c:strRef>
          </c:tx>
          <c:invertIfNegative val="0"/>
          <c:cat>
            <c:numRef>
              <c:f>'4.4'!$R$4</c:f>
              <c:numCache>
                <c:formatCode>General</c:formatCode>
                <c:ptCount val="1"/>
              </c:numCache>
            </c:numRef>
          </c:cat>
          <c:val>
            <c:numRef>
              <c:f>'4.4'!$R$5</c:f>
              <c:numCache>
                <c:formatCode>General</c:formatCode>
                <c:ptCount val="1"/>
              </c:numCache>
            </c:numRef>
          </c:val>
        </c:ser>
        <c:ser>
          <c:idx val="1"/>
          <c:order val="1"/>
          <c:tx>
            <c:strRef>
              <c:f>'4.4'!$Q$6</c:f>
              <c:strCache>
                <c:ptCount val="1"/>
              </c:strCache>
            </c:strRef>
          </c:tx>
          <c:invertIfNegative val="0"/>
          <c:cat>
            <c:numRef>
              <c:f>'4.4'!$R$4</c:f>
              <c:numCache>
                <c:formatCode>General</c:formatCode>
                <c:ptCount val="1"/>
              </c:numCache>
            </c:numRef>
          </c:cat>
          <c:val>
            <c:numRef>
              <c:f>'4.4'!$R$6</c:f>
              <c:numCache>
                <c:formatCode>General</c:formatCode>
                <c:ptCount val="1"/>
              </c:numCache>
            </c:numRef>
          </c:val>
        </c:ser>
        <c:ser>
          <c:idx val="2"/>
          <c:order val="2"/>
          <c:tx>
            <c:strRef>
              <c:f>'4.4'!$Q$7</c:f>
              <c:strCache>
                <c:ptCount val="1"/>
              </c:strCache>
            </c:strRef>
          </c:tx>
          <c:invertIfNegative val="0"/>
          <c:cat>
            <c:numRef>
              <c:f>'4.4'!$R$4</c:f>
              <c:numCache>
                <c:formatCode>General</c:formatCode>
                <c:ptCount val="1"/>
              </c:numCache>
            </c:numRef>
          </c:cat>
          <c:val>
            <c:numRef>
              <c:f>'4.4'!$R$7</c:f>
              <c:numCache>
                <c:formatCode>General</c:formatCode>
                <c:ptCount val="1"/>
              </c:numCache>
            </c:numRef>
          </c:val>
        </c:ser>
        <c:ser>
          <c:idx val="3"/>
          <c:order val="3"/>
          <c:tx>
            <c:strRef>
              <c:f>'4.4'!$Q$8</c:f>
              <c:strCache>
                <c:ptCount val="1"/>
              </c:strCache>
            </c:strRef>
          </c:tx>
          <c:invertIfNegative val="0"/>
          <c:cat>
            <c:numRef>
              <c:f>'4.4'!$R$4</c:f>
              <c:numCache>
                <c:formatCode>General</c:formatCode>
                <c:ptCount val="1"/>
              </c:numCache>
            </c:numRef>
          </c:cat>
          <c:val>
            <c:numRef>
              <c:f>'4.4'!$R$8</c:f>
              <c:numCache>
                <c:formatCode>General</c:formatCode>
                <c:ptCount val="1"/>
              </c:numCache>
            </c:numRef>
          </c:val>
        </c:ser>
        <c:ser>
          <c:idx val="4"/>
          <c:order val="4"/>
          <c:tx>
            <c:strRef>
              <c:f>'4.4'!$Q$9</c:f>
              <c:strCache>
                <c:ptCount val="1"/>
              </c:strCache>
            </c:strRef>
          </c:tx>
          <c:invertIfNegative val="0"/>
          <c:cat>
            <c:numRef>
              <c:f>'4.4'!$R$4</c:f>
              <c:numCache>
                <c:formatCode>General</c:formatCode>
                <c:ptCount val="1"/>
              </c:numCache>
            </c:numRef>
          </c:cat>
          <c:val>
            <c:numRef>
              <c:f>'4.4'!$R$9</c:f>
              <c:numCache>
                <c:formatCode>General</c:formatCode>
                <c:ptCount val="1"/>
              </c:numCache>
            </c:numRef>
          </c:val>
        </c:ser>
        <c:ser>
          <c:idx val="5"/>
          <c:order val="5"/>
          <c:tx>
            <c:strRef>
              <c:f>'4.4'!$Q$10</c:f>
              <c:strCache>
                <c:ptCount val="1"/>
              </c:strCache>
            </c:strRef>
          </c:tx>
          <c:invertIfNegative val="0"/>
          <c:cat>
            <c:numRef>
              <c:f>'4.4'!$R$4</c:f>
              <c:numCache>
                <c:formatCode>General</c:formatCode>
                <c:ptCount val="1"/>
              </c:numCache>
            </c:numRef>
          </c:cat>
          <c:val>
            <c:numRef>
              <c:f>'4.4'!$R$10</c:f>
              <c:numCache>
                <c:formatCode>General</c:formatCode>
                <c:ptCount val="1"/>
              </c:numCache>
            </c:numRef>
          </c:val>
        </c:ser>
        <c:ser>
          <c:idx val="6"/>
          <c:order val="6"/>
          <c:tx>
            <c:strRef>
              <c:f>'4.4'!$Q$11</c:f>
              <c:strCache>
                <c:ptCount val="1"/>
              </c:strCache>
            </c:strRef>
          </c:tx>
          <c:invertIfNegative val="0"/>
          <c:cat>
            <c:numRef>
              <c:f>'4.4'!$R$4</c:f>
              <c:numCache>
                <c:formatCode>General</c:formatCode>
                <c:ptCount val="1"/>
              </c:numCache>
            </c:numRef>
          </c:cat>
          <c:val>
            <c:numRef>
              <c:f>'4.4'!$R$11</c:f>
              <c:numCache>
                <c:formatCode>General</c:formatCode>
                <c:ptCount val="1"/>
              </c:numCache>
            </c:numRef>
          </c:val>
        </c:ser>
        <c:ser>
          <c:idx val="7"/>
          <c:order val="7"/>
          <c:tx>
            <c:strRef>
              <c:f>'4.4'!$Q$12</c:f>
              <c:strCache>
                <c:ptCount val="1"/>
              </c:strCache>
            </c:strRef>
          </c:tx>
          <c:invertIfNegative val="0"/>
          <c:cat>
            <c:numRef>
              <c:f>'4.4'!$R$4</c:f>
              <c:numCache>
                <c:formatCode>General</c:formatCode>
                <c:ptCount val="1"/>
              </c:numCache>
            </c:numRef>
          </c:cat>
          <c:val>
            <c:numRef>
              <c:f>'4.4'!$R$12</c:f>
              <c:numCache>
                <c:formatCode>General</c:formatCode>
                <c:ptCount val="1"/>
              </c:numCache>
            </c:numRef>
          </c:val>
        </c:ser>
        <c:ser>
          <c:idx val="8"/>
          <c:order val="8"/>
          <c:tx>
            <c:strRef>
              <c:f>'4.4'!$Q$13</c:f>
              <c:strCache>
                <c:ptCount val="1"/>
              </c:strCache>
            </c:strRef>
          </c:tx>
          <c:invertIfNegative val="0"/>
          <c:cat>
            <c:numRef>
              <c:f>'4.4'!$R$4</c:f>
              <c:numCache>
                <c:formatCode>General</c:formatCode>
                <c:ptCount val="1"/>
              </c:numCache>
            </c:numRef>
          </c:cat>
          <c:val>
            <c:numRef>
              <c:f>'4.4'!$R$13</c:f>
              <c:numCache>
                <c:formatCode>General</c:formatCode>
                <c:ptCount val="1"/>
              </c:numCache>
            </c:numRef>
          </c:val>
        </c:ser>
        <c:ser>
          <c:idx val="9"/>
          <c:order val="9"/>
          <c:tx>
            <c:strRef>
              <c:f>'4.4'!$Q$14</c:f>
              <c:strCache>
                <c:ptCount val="1"/>
              </c:strCache>
            </c:strRef>
          </c:tx>
          <c:invertIfNegative val="0"/>
          <c:cat>
            <c:numRef>
              <c:f>'4.4'!$R$4</c:f>
              <c:numCache>
                <c:formatCode>General</c:formatCode>
                <c:ptCount val="1"/>
              </c:numCache>
            </c:numRef>
          </c:cat>
          <c:val>
            <c:numRef>
              <c:f>'4.4'!$R$14</c:f>
              <c:numCache>
                <c:formatCode>General</c:formatCode>
                <c:ptCount val="1"/>
              </c:numCache>
            </c:numRef>
          </c:val>
        </c:ser>
        <c:ser>
          <c:idx val="10"/>
          <c:order val="10"/>
          <c:tx>
            <c:strRef>
              <c:f>'4.4'!$Q$15</c:f>
              <c:strCache>
                <c:ptCount val="1"/>
              </c:strCache>
            </c:strRef>
          </c:tx>
          <c:invertIfNegative val="0"/>
          <c:cat>
            <c:numRef>
              <c:f>'4.4'!$R$4</c:f>
              <c:numCache>
                <c:formatCode>General</c:formatCode>
                <c:ptCount val="1"/>
              </c:numCache>
            </c:numRef>
          </c:cat>
          <c:val>
            <c:numRef>
              <c:f>'4.4'!$R$15</c:f>
              <c:numCache>
                <c:formatCode>General</c:formatCode>
                <c:ptCount val="1"/>
              </c:numCache>
            </c:numRef>
          </c:val>
        </c:ser>
        <c:ser>
          <c:idx val="11"/>
          <c:order val="11"/>
          <c:tx>
            <c:strRef>
              <c:f>'4.4'!$Q$16</c:f>
              <c:strCache>
                <c:ptCount val="1"/>
              </c:strCache>
            </c:strRef>
          </c:tx>
          <c:invertIfNegative val="0"/>
          <c:cat>
            <c:numRef>
              <c:f>'4.4'!$R$4</c:f>
              <c:numCache>
                <c:formatCode>General</c:formatCode>
                <c:ptCount val="1"/>
              </c:numCache>
            </c:numRef>
          </c:cat>
          <c:val>
            <c:numRef>
              <c:f>'4.4'!$R$16</c:f>
              <c:numCache>
                <c:formatCode>General</c:formatCode>
                <c:ptCount val="1"/>
              </c:numCache>
            </c:numRef>
          </c:val>
        </c:ser>
        <c:ser>
          <c:idx val="12"/>
          <c:order val="12"/>
          <c:tx>
            <c:strRef>
              <c:f>'4.4'!$Q$17</c:f>
              <c:strCache>
                <c:ptCount val="1"/>
              </c:strCache>
            </c:strRef>
          </c:tx>
          <c:invertIfNegative val="0"/>
          <c:cat>
            <c:numRef>
              <c:f>'4.4'!$R$4</c:f>
              <c:numCache>
                <c:formatCode>General</c:formatCode>
                <c:ptCount val="1"/>
              </c:numCache>
            </c:numRef>
          </c:cat>
          <c:val>
            <c:numRef>
              <c:f>'4.4'!$R$17</c:f>
              <c:numCache>
                <c:formatCode>General</c:formatCode>
                <c:ptCount val="1"/>
              </c:numCache>
            </c:numRef>
          </c:val>
        </c:ser>
        <c:ser>
          <c:idx val="13"/>
          <c:order val="13"/>
          <c:tx>
            <c:strRef>
              <c:f>'4.4'!$Q$18</c:f>
              <c:strCache>
                <c:ptCount val="1"/>
              </c:strCache>
            </c:strRef>
          </c:tx>
          <c:invertIfNegative val="0"/>
          <c:cat>
            <c:numRef>
              <c:f>'4.4'!$R$4</c:f>
              <c:numCache>
                <c:formatCode>General</c:formatCode>
                <c:ptCount val="1"/>
              </c:numCache>
            </c:numRef>
          </c:cat>
          <c:val>
            <c:numRef>
              <c:f>'4.4'!$R$18</c:f>
              <c:numCache>
                <c:formatCode>General</c:formatCode>
                <c:ptCount val="1"/>
              </c:numCache>
            </c:numRef>
          </c:val>
        </c:ser>
        <c:ser>
          <c:idx val="14"/>
          <c:order val="14"/>
          <c:tx>
            <c:strRef>
              <c:f>'4.4'!$Q$19</c:f>
              <c:strCache>
                <c:ptCount val="1"/>
              </c:strCache>
            </c:strRef>
          </c:tx>
          <c:invertIfNegative val="0"/>
          <c:cat>
            <c:numRef>
              <c:f>'4.4'!$R$4</c:f>
              <c:numCache>
                <c:formatCode>General</c:formatCode>
                <c:ptCount val="1"/>
              </c:numCache>
            </c:numRef>
          </c:cat>
          <c:val>
            <c:numRef>
              <c:f>'4.4'!$R$19</c:f>
              <c:numCache>
                <c:formatCode>General</c:formatCode>
                <c:ptCount val="1"/>
              </c:numCache>
            </c:numRef>
          </c:val>
        </c:ser>
        <c:ser>
          <c:idx val="15"/>
          <c:order val="15"/>
          <c:tx>
            <c:strRef>
              <c:f>'4.4'!$Q$20</c:f>
              <c:strCache>
                <c:ptCount val="1"/>
              </c:strCache>
            </c:strRef>
          </c:tx>
          <c:invertIfNegative val="0"/>
          <c:cat>
            <c:numRef>
              <c:f>'4.4'!$R$4</c:f>
              <c:numCache>
                <c:formatCode>General</c:formatCode>
                <c:ptCount val="1"/>
              </c:numCache>
            </c:numRef>
          </c:cat>
          <c:val>
            <c:numRef>
              <c:f>'4.4'!$R$20</c:f>
              <c:numCache>
                <c:formatCode>General</c:formatCode>
                <c:ptCount val="1"/>
              </c:numCache>
            </c:numRef>
          </c:val>
        </c:ser>
        <c:ser>
          <c:idx val="16"/>
          <c:order val="16"/>
          <c:tx>
            <c:strRef>
              <c:f>'4.4'!$Q$21</c:f>
              <c:strCache>
                <c:ptCount val="1"/>
              </c:strCache>
            </c:strRef>
          </c:tx>
          <c:invertIfNegative val="0"/>
          <c:cat>
            <c:numRef>
              <c:f>'4.4'!$R$4</c:f>
              <c:numCache>
                <c:formatCode>General</c:formatCode>
                <c:ptCount val="1"/>
              </c:numCache>
            </c:numRef>
          </c:cat>
          <c:val>
            <c:numRef>
              <c:f>'4.4'!$R$21</c:f>
              <c:numCache>
                <c:formatCode>General</c:formatCode>
                <c:ptCount val="1"/>
              </c:numCache>
            </c:numRef>
          </c:val>
        </c:ser>
        <c:ser>
          <c:idx val="17"/>
          <c:order val="17"/>
          <c:tx>
            <c:strRef>
              <c:f>'4.4'!$Q$22</c:f>
              <c:strCache>
                <c:ptCount val="1"/>
              </c:strCache>
            </c:strRef>
          </c:tx>
          <c:invertIfNegative val="0"/>
          <c:cat>
            <c:numRef>
              <c:f>'4.4'!$R$4</c:f>
              <c:numCache>
                <c:formatCode>General</c:formatCode>
                <c:ptCount val="1"/>
              </c:numCache>
            </c:numRef>
          </c:cat>
          <c:val>
            <c:numRef>
              <c:f>'4.4'!$R$22</c:f>
              <c:numCache>
                <c:formatCode>General</c:formatCode>
                <c:ptCount val="1"/>
              </c:numCache>
            </c:numRef>
          </c:val>
        </c:ser>
        <c:dLbls>
          <c:showLegendKey val="0"/>
          <c:showVal val="0"/>
          <c:showCatName val="0"/>
          <c:showSerName val="0"/>
          <c:showPercent val="0"/>
          <c:showBubbleSize val="0"/>
        </c:dLbls>
        <c:gapWidth val="150"/>
        <c:axId val="91100288"/>
        <c:axId val="91101824"/>
      </c:barChart>
      <c:catAx>
        <c:axId val="91100288"/>
        <c:scaling>
          <c:orientation val="minMax"/>
        </c:scaling>
        <c:delete val="1"/>
        <c:axPos val="b"/>
        <c:numFmt formatCode="General" sourceLinked="1"/>
        <c:majorTickMark val="out"/>
        <c:minorTickMark val="none"/>
        <c:tickLblPos val="nextTo"/>
        <c:crossAx val="91101824"/>
        <c:crosses val="autoZero"/>
        <c:auto val="1"/>
        <c:lblAlgn val="ctr"/>
        <c:lblOffset val="100"/>
        <c:noMultiLvlLbl val="0"/>
      </c:catAx>
      <c:valAx>
        <c:axId val="91101824"/>
        <c:scaling>
          <c:orientation val="minMax"/>
        </c:scaling>
        <c:delete val="1"/>
        <c:axPos val="l"/>
        <c:numFmt formatCode="General" sourceLinked="1"/>
        <c:majorTickMark val="out"/>
        <c:minorTickMark val="none"/>
        <c:tickLblPos val="nextTo"/>
        <c:crossAx val="91100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'4.5'!$A$9</c:f>
              <c:strCache>
                <c:ptCount val="1"/>
                <c:pt idx="0">
                  <c:v>ČEZ Distribuce, a.s.</c:v>
                </c:pt>
              </c:strCache>
            </c:strRef>
          </c:tx>
          <c:invertIfNegative val="0"/>
          <c:val>
            <c:numRef>
              <c:f>'4.5'!$B$9:$M$9</c:f>
              <c:numCache>
                <c:formatCode>#,##0.0</c:formatCode>
                <c:ptCount val="12"/>
                <c:pt idx="0">
                  <c:v>3672729.8470000001</c:v>
                </c:pt>
                <c:pt idx="1">
                  <c:v>3126079.1089999997</c:v>
                </c:pt>
                <c:pt idx="2">
                  <c:v>3166937.9820000003</c:v>
                </c:pt>
                <c:pt idx="3">
                  <c:v>2877559.2349999999</c:v>
                </c:pt>
                <c:pt idx="4">
                  <c:v>2809465.3200000003</c:v>
                </c:pt>
                <c:pt idx="5">
                  <c:v>2682771.3360000001</c:v>
                </c:pt>
                <c:pt idx="6">
                  <c:v>2591101.3360000001</c:v>
                </c:pt>
                <c:pt idx="7">
                  <c:v>2665585.6940000001</c:v>
                </c:pt>
                <c:pt idx="8">
                  <c:v>2770707.6439999994</c:v>
                </c:pt>
                <c:pt idx="9">
                  <c:v>3038350.8410000005</c:v>
                </c:pt>
                <c:pt idx="10">
                  <c:v>3189886.9640000002</c:v>
                </c:pt>
                <c:pt idx="11">
                  <c:v>3214168.642</c:v>
                </c:pt>
              </c:numCache>
            </c:numRef>
          </c:val>
        </c:ser>
        <c:ser>
          <c:idx val="1"/>
          <c:order val="1"/>
          <c:tx>
            <c:strRef>
              <c:f>'4.5'!$A$14</c:f>
              <c:strCache>
                <c:ptCount val="1"/>
                <c:pt idx="0">
                  <c:v>E.ON Distribuce, a.s.</c:v>
                </c:pt>
              </c:strCache>
            </c:strRef>
          </c:tx>
          <c:invertIfNegative val="0"/>
          <c:val>
            <c:numRef>
              <c:f>'4.5'!$B$14:$M$14</c:f>
              <c:numCache>
                <c:formatCode>#,##0.0</c:formatCode>
                <c:ptCount val="12"/>
                <c:pt idx="0">
                  <c:v>1382567.326000001</c:v>
                </c:pt>
                <c:pt idx="1">
                  <c:v>1166108.7830000001</c:v>
                </c:pt>
                <c:pt idx="2">
                  <c:v>1184895.2390000001</c:v>
                </c:pt>
                <c:pt idx="3">
                  <c:v>1077118.891000001</c:v>
                </c:pt>
                <c:pt idx="4">
                  <c:v>1051960.851000001</c:v>
                </c:pt>
                <c:pt idx="5">
                  <c:v>1020281.6539999989</c:v>
                </c:pt>
                <c:pt idx="6">
                  <c:v>977042.17099999997</c:v>
                </c:pt>
                <c:pt idx="7">
                  <c:v>1024319.6040000019</c:v>
                </c:pt>
                <c:pt idx="8">
                  <c:v>1029903.4669999999</c:v>
                </c:pt>
                <c:pt idx="9">
                  <c:v>1138727.4020000009</c:v>
                </c:pt>
                <c:pt idx="10">
                  <c:v>1199218.107999997</c:v>
                </c:pt>
                <c:pt idx="11">
                  <c:v>1201888.019000004</c:v>
                </c:pt>
              </c:numCache>
            </c:numRef>
          </c:val>
        </c:ser>
        <c:ser>
          <c:idx val="2"/>
          <c:order val="2"/>
          <c:tx>
            <c:strRef>
              <c:f>'4.5'!$A$19</c:f>
              <c:strCache>
                <c:ptCount val="1"/>
                <c:pt idx="0">
                  <c:v>PREdistribuce, a.s.</c:v>
                </c:pt>
              </c:strCache>
            </c:strRef>
          </c:tx>
          <c:invertIfNegative val="0"/>
          <c:val>
            <c:numRef>
              <c:f>'4.5'!$B$19:$M$19</c:f>
              <c:numCache>
                <c:formatCode>#,##0.0</c:formatCode>
                <c:ptCount val="12"/>
                <c:pt idx="0">
                  <c:v>611781.33200000005</c:v>
                </c:pt>
                <c:pt idx="1">
                  <c:v>515101.86499999999</c:v>
                </c:pt>
                <c:pt idx="2">
                  <c:v>521854.11900000001</c:v>
                </c:pt>
                <c:pt idx="3">
                  <c:v>475369.777</c:v>
                </c:pt>
                <c:pt idx="4">
                  <c:v>470355.978</c:v>
                </c:pt>
                <c:pt idx="5">
                  <c:v>456287.696</c:v>
                </c:pt>
                <c:pt idx="6">
                  <c:v>443579.15500000003</c:v>
                </c:pt>
                <c:pt idx="7">
                  <c:v>455874.26300000004</c:v>
                </c:pt>
                <c:pt idx="8">
                  <c:v>449467.522</c:v>
                </c:pt>
                <c:pt idx="9">
                  <c:v>501029.48199999996</c:v>
                </c:pt>
                <c:pt idx="10">
                  <c:v>531937.59499999997</c:v>
                </c:pt>
                <c:pt idx="11">
                  <c:v>559800.05999999994</c:v>
                </c:pt>
              </c:numCache>
            </c:numRef>
          </c:val>
        </c:ser>
        <c:ser>
          <c:idx val="3"/>
          <c:order val="3"/>
          <c:tx>
            <c:strRef>
              <c:f>'4.5'!$A$24</c:f>
              <c:strCache>
                <c:ptCount val="1"/>
                <c:pt idx="0">
                  <c:v>LDS Sever, spol. s r.o.</c:v>
                </c:pt>
              </c:strCache>
            </c:strRef>
          </c:tx>
          <c:invertIfNegative val="0"/>
          <c:val>
            <c:numRef>
              <c:f>'4.5'!$B$24:$M$24</c:f>
              <c:numCache>
                <c:formatCode>#,##0.0</c:formatCode>
                <c:ptCount val="12"/>
                <c:pt idx="0">
                  <c:v>5723.4690000000001</c:v>
                </c:pt>
                <c:pt idx="1">
                  <c:v>5108.8680000000004</c:v>
                </c:pt>
                <c:pt idx="2">
                  <c:v>5412.268</c:v>
                </c:pt>
                <c:pt idx="3">
                  <c:v>5177.2349999999997</c:v>
                </c:pt>
                <c:pt idx="4">
                  <c:v>5250.3890000000001</c:v>
                </c:pt>
                <c:pt idx="5">
                  <c:v>5474.6319999999996</c:v>
                </c:pt>
                <c:pt idx="6">
                  <c:v>3666.2019999999998</c:v>
                </c:pt>
                <c:pt idx="7">
                  <c:v>4697.4880000000003</c:v>
                </c:pt>
                <c:pt idx="8">
                  <c:v>4952.01</c:v>
                </c:pt>
                <c:pt idx="9">
                  <c:v>5710.8250000000007</c:v>
                </c:pt>
                <c:pt idx="10">
                  <c:v>5661.375</c:v>
                </c:pt>
                <c:pt idx="11">
                  <c:v>5200.3789999999999</c:v>
                </c:pt>
              </c:numCache>
            </c:numRef>
          </c:val>
        </c:ser>
        <c:dLbls>
          <c:showLegendKey val="0"/>
          <c:showVal val="0"/>
          <c:showCatName val="0"/>
          <c:showSerName val="0"/>
          <c:showPercent val="0"/>
          <c:showBubbleSize val="0"/>
        </c:dLbls>
        <c:gapWidth val="150"/>
        <c:overlap val="100"/>
        <c:axId val="91158400"/>
        <c:axId val="91159936"/>
      </c:barChart>
      <c:catAx>
        <c:axId val="91158400"/>
        <c:scaling>
          <c:orientation val="minMax"/>
        </c:scaling>
        <c:delete val="0"/>
        <c:axPos val="b"/>
        <c:majorTickMark val="none"/>
        <c:minorTickMark val="none"/>
        <c:tickLblPos val="nextTo"/>
        <c:txPr>
          <a:bodyPr/>
          <a:lstStyle/>
          <a:p>
            <a:pPr>
              <a:defRPr sz="900"/>
            </a:pPr>
            <a:endParaRPr lang="cs-CZ"/>
          </a:p>
        </c:txPr>
        <c:crossAx val="91159936"/>
        <c:crosses val="autoZero"/>
        <c:auto val="1"/>
        <c:lblAlgn val="ctr"/>
        <c:lblOffset val="100"/>
        <c:noMultiLvlLbl val="0"/>
      </c:catAx>
      <c:valAx>
        <c:axId val="91159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1158400"/>
        <c:crosses val="autoZero"/>
        <c:crossBetween val="between"/>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celkem - ČEZ Distribuce, a.s.</a:t>
            </a:r>
          </a:p>
        </c:rich>
      </c:tx>
      <c:layout>
        <c:manualLayout>
          <c:xMode val="edge"/>
          <c:yMode val="edge"/>
          <c:x val="0.12983233260226035"/>
          <c:y val="0"/>
        </c:manualLayout>
      </c:layout>
      <c:overlay val="0"/>
    </c:title>
    <c:autoTitleDeleted val="0"/>
    <c:plotArea>
      <c:layout>
        <c:manualLayout>
          <c:layoutTarget val="inner"/>
          <c:xMode val="edge"/>
          <c:yMode val="edge"/>
          <c:x val="0.31504812312104991"/>
          <c:y val="0.31459043214052873"/>
          <c:w val="0.33677572514660664"/>
          <c:h val="0.68084299054985342"/>
        </c:manualLayout>
      </c:layout>
      <c:doughnutChart>
        <c:varyColors val="1"/>
        <c:ser>
          <c:idx val="0"/>
          <c:order val="0"/>
          <c:cat>
            <c:strRef>
              <c:f>'4.5'!$A$10:$A$13</c:f>
              <c:strCache>
                <c:ptCount val="4"/>
                <c:pt idx="0">
                  <c:v>VO z vvn</c:v>
                </c:pt>
                <c:pt idx="1">
                  <c:v>VO z vn</c:v>
                </c:pt>
                <c:pt idx="2">
                  <c:v>MOP</c:v>
                </c:pt>
                <c:pt idx="3">
                  <c:v>MOO</c:v>
                </c:pt>
              </c:strCache>
            </c:strRef>
          </c:cat>
          <c:val>
            <c:numRef>
              <c:f>'4.5'!$N$10:$N$13</c:f>
              <c:numCache>
                <c:formatCode>#,##0.0</c:formatCode>
                <c:ptCount val="4"/>
                <c:pt idx="0">
                  <c:v>6604496.0309999976</c:v>
                </c:pt>
                <c:pt idx="1">
                  <c:v>14702233.825999999</c:v>
                </c:pt>
                <c:pt idx="2">
                  <c:v>4837046.3430000003</c:v>
                </c:pt>
                <c:pt idx="3">
                  <c:v>9661567.75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celkem - </a:t>
            </a:r>
            <a:r>
              <a:rPr lang="cs-CZ" sz="1000"/>
              <a:t>PREd</a:t>
            </a:r>
            <a:r>
              <a:rPr lang="en-US" sz="1000"/>
              <a:t>istribuce, a.s.</a:t>
            </a:r>
          </a:p>
        </c:rich>
      </c:tx>
      <c:layout>
        <c:manualLayout>
          <c:xMode val="edge"/>
          <c:yMode val="edge"/>
          <c:x val="0.12983233260226035"/>
          <c:y val="0"/>
        </c:manualLayout>
      </c:layout>
      <c:overlay val="0"/>
    </c:title>
    <c:autoTitleDeleted val="0"/>
    <c:plotArea>
      <c:layout>
        <c:manualLayout>
          <c:layoutTarget val="inner"/>
          <c:xMode val="edge"/>
          <c:yMode val="edge"/>
          <c:x val="0.3091038189112188"/>
          <c:y val="0.31470391411444765"/>
          <c:w val="0.33566362539837369"/>
          <c:h val="0.68072938172464037"/>
        </c:manualLayout>
      </c:layout>
      <c:doughnutChart>
        <c:varyColors val="1"/>
        <c:ser>
          <c:idx val="0"/>
          <c:order val="0"/>
          <c:cat>
            <c:strRef>
              <c:f>'4.5'!$A$20:$A$23</c:f>
              <c:strCache>
                <c:ptCount val="4"/>
                <c:pt idx="0">
                  <c:v>VO z vvn</c:v>
                </c:pt>
                <c:pt idx="1">
                  <c:v>VO z vn</c:v>
                </c:pt>
                <c:pt idx="2">
                  <c:v>MOP</c:v>
                </c:pt>
                <c:pt idx="3">
                  <c:v>MOO</c:v>
                </c:pt>
              </c:strCache>
            </c:strRef>
          </c:cat>
          <c:val>
            <c:numRef>
              <c:f>'4.5'!$N$20:$N$23</c:f>
              <c:numCache>
                <c:formatCode>#,##0.0</c:formatCode>
                <c:ptCount val="4"/>
                <c:pt idx="0">
                  <c:v>103934.95599999999</c:v>
                </c:pt>
                <c:pt idx="1">
                  <c:v>3266157.7100000004</c:v>
                </c:pt>
                <c:pt idx="2">
                  <c:v>1103400</c:v>
                </c:pt>
                <c:pt idx="3">
                  <c:v>1518946.1780000001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celkem - </a:t>
            </a:r>
            <a:r>
              <a:rPr lang="cs-CZ" sz="1000"/>
              <a:t>E.ON</a:t>
            </a:r>
            <a:r>
              <a:rPr lang="en-US" sz="1000"/>
              <a:t> Distribuce, a.s.</a:t>
            </a:r>
          </a:p>
        </c:rich>
      </c:tx>
      <c:layout>
        <c:manualLayout>
          <c:xMode val="edge"/>
          <c:yMode val="edge"/>
          <c:x val="0.12983233260226035"/>
          <c:y val="0"/>
        </c:manualLayout>
      </c:layout>
      <c:overlay val="0"/>
    </c:title>
    <c:autoTitleDeleted val="0"/>
    <c:plotArea>
      <c:layout>
        <c:manualLayout>
          <c:layoutTarget val="inner"/>
          <c:xMode val="edge"/>
          <c:yMode val="edge"/>
          <c:x val="0.30886441815490456"/>
          <c:y val="0.32660774085004951"/>
          <c:w val="0.33057519216333708"/>
          <c:h val="0.66882568184033253"/>
        </c:manualLayout>
      </c:layout>
      <c:doughnutChart>
        <c:varyColors val="1"/>
        <c:ser>
          <c:idx val="0"/>
          <c:order val="0"/>
          <c:cat>
            <c:strRef>
              <c:f>'4.5'!$A$15:$A$18</c:f>
              <c:strCache>
                <c:ptCount val="4"/>
                <c:pt idx="0">
                  <c:v>VO z vvn</c:v>
                </c:pt>
                <c:pt idx="1">
                  <c:v>VO z vn</c:v>
                </c:pt>
                <c:pt idx="2">
                  <c:v>MOP</c:v>
                </c:pt>
                <c:pt idx="3">
                  <c:v>MOO</c:v>
                </c:pt>
              </c:strCache>
            </c:strRef>
          </c:cat>
          <c:val>
            <c:numRef>
              <c:f>'4.5'!$N$15:$N$18</c:f>
              <c:numCache>
                <c:formatCode>#,##0.0</c:formatCode>
                <c:ptCount val="4"/>
                <c:pt idx="0">
                  <c:v>1113342.1529999999</c:v>
                </c:pt>
                <c:pt idx="1">
                  <c:v>6142297.652999999</c:v>
                </c:pt>
                <c:pt idx="2">
                  <c:v>2167635.5633779434</c:v>
                </c:pt>
                <c:pt idx="3">
                  <c:v>4030756.1456220648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celkem - </a:t>
            </a:r>
            <a:r>
              <a:rPr lang="cs-CZ" sz="1000"/>
              <a:t>LDS</a:t>
            </a:r>
            <a:r>
              <a:rPr lang="cs-CZ" sz="1000" baseline="0"/>
              <a:t> Sever, spol. s r.o.</a:t>
            </a:r>
            <a:endParaRPr lang="en-US" sz="1000"/>
          </a:p>
        </c:rich>
      </c:tx>
      <c:layout>
        <c:manualLayout>
          <c:xMode val="edge"/>
          <c:yMode val="edge"/>
          <c:x val="0.12983233260226035"/>
          <c:y val="0"/>
        </c:manualLayout>
      </c:layout>
      <c:overlay val="0"/>
    </c:title>
    <c:autoTitleDeleted val="0"/>
    <c:plotArea>
      <c:layout>
        <c:manualLayout>
          <c:layoutTarget val="inner"/>
          <c:xMode val="edge"/>
          <c:yMode val="edge"/>
          <c:x val="0.30292471780577179"/>
          <c:y val="0.30257340973951752"/>
          <c:w val="0.34245412516866175"/>
          <c:h val="0.6928600086297606"/>
        </c:manualLayout>
      </c:layout>
      <c:doughnutChart>
        <c:varyColors val="1"/>
        <c:ser>
          <c:idx val="0"/>
          <c:order val="0"/>
          <c:cat>
            <c:strRef>
              <c:f>'4.5'!$A$25:$A$28</c:f>
              <c:strCache>
                <c:ptCount val="4"/>
                <c:pt idx="0">
                  <c:v>VO z vvn</c:v>
                </c:pt>
                <c:pt idx="1">
                  <c:v>VO z vn</c:v>
                </c:pt>
                <c:pt idx="2">
                  <c:v>MOP</c:v>
                </c:pt>
                <c:pt idx="3">
                  <c:v>MOO</c:v>
                </c:pt>
              </c:strCache>
            </c:strRef>
          </c:cat>
          <c:val>
            <c:numRef>
              <c:f>'4.5'!$N$25:$N$28</c:f>
              <c:numCache>
                <c:formatCode>#,##0.0</c:formatCode>
                <c:ptCount val="4"/>
                <c:pt idx="0">
                  <c:v>0</c:v>
                </c:pt>
                <c:pt idx="1">
                  <c:v>61071.197</c:v>
                </c:pt>
                <c:pt idx="2">
                  <c:v>963.94299999999998</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'4.5'!$A$31</c:f>
              <c:strCache>
                <c:ptCount val="1"/>
              </c:strCache>
            </c:strRef>
          </c:tx>
          <c:invertIfNegative val="0"/>
          <c:cat>
            <c:numRef>
              <c:f>'4.5'!$B$30</c:f>
              <c:numCache>
                <c:formatCode>General</c:formatCode>
                <c:ptCount val="1"/>
              </c:numCache>
            </c:numRef>
          </c:cat>
          <c:val>
            <c:numRef>
              <c:f>'4.5'!$B$31</c:f>
              <c:numCache>
                <c:formatCode>General</c:formatCode>
                <c:ptCount val="1"/>
              </c:numCache>
            </c:numRef>
          </c:val>
        </c:ser>
        <c:ser>
          <c:idx val="1"/>
          <c:order val="1"/>
          <c:tx>
            <c:strRef>
              <c:f>'4.5'!$A$32</c:f>
              <c:strCache>
                <c:ptCount val="1"/>
              </c:strCache>
            </c:strRef>
          </c:tx>
          <c:invertIfNegative val="0"/>
          <c:cat>
            <c:numRef>
              <c:f>'4.5'!$B$30</c:f>
              <c:numCache>
                <c:formatCode>General</c:formatCode>
                <c:ptCount val="1"/>
              </c:numCache>
            </c:numRef>
          </c:cat>
          <c:val>
            <c:numRef>
              <c:f>'4.5'!$B$32</c:f>
              <c:numCache>
                <c:formatCode>General</c:formatCode>
                <c:ptCount val="1"/>
              </c:numCache>
            </c:numRef>
          </c:val>
        </c:ser>
        <c:ser>
          <c:idx val="2"/>
          <c:order val="2"/>
          <c:tx>
            <c:strRef>
              <c:f>'4.5'!$A$33</c:f>
              <c:strCache>
                <c:ptCount val="1"/>
              </c:strCache>
            </c:strRef>
          </c:tx>
          <c:invertIfNegative val="0"/>
          <c:cat>
            <c:numRef>
              <c:f>'4.5'!$B$30</c:f>
              <c:numCache>
                <c:formatCode>General</c:formatCode>
                <c:ptCount val="1"/>
              </c:numCache>
            </c:numRef>
          </c:cat>
          <c:val>
            <c:numRef>
              <c:f>'4.5'!$B$33</c:f>
              <c:numCache>
                <c:formatCode>General</c:formatCode>
                <c:ptCount val="1"/>
              </c:numCache>
            </c:numRef>
          </c:val>
        </c:ser>
        <c:ser>
          <c:idx val="3"/>
          <c:order val="3"/>
          <c:tx>
            <c:strRef>
              <c:f>'4.5'!$A$34</c:f>
              <c:strCache>
                <c:ptCount val="1"/>
              </c:strCache>
            </c:strRef>
          </c:tx>
          <c:invertIfNegative val="0"/>
          <c:cat>
            <c:numRef>
              <c:f>'4.5'!$B$30</c:f>
              <c:numCache>
                <c:formatCode>General</c:formatCode>
                <c:ptCount val="1"/>
              </c:numCache>
            </c:numRef>
          </c:cat>
          <c:val>
            <c:numRef>
              <c:f>'4.5'!$B$34</c:f>
              <c:numCache>
                <c:formatCode>General</c:formatCode>
                <c:ptCount val="1"/>
              </c:numCache>
            </c:numRef>
          </c:val>
        </c:ser>
        <c:dLbls>
          <c:showLegendKey val="0"/>
          <c:showVal val="0"/>
          <c:showCatName val="0"/>
          <c:showSerName val="0"/>
          <c:showPercent val="0"/>
          <c:showBubbleSize val="0"/>
        </c:dLbls>
        <c:gapWidth val="150"/>
        <c:axId val="91408640"/>
        <c:axId val="91426816"/>
      </c:barChart>
      <c:catAx>
        <c:axId val="91408640"/>
        <c:scaling>
          <c:orientation val="minMax"/>
        </c:scaling>
        <c:delete val="1"/>
        <c:axPos val="b"/>
        <c:numFmt formatCode="General" sourceLinked="1"/>
        <c:majorTickMark val="out"/>
        <c:minorTickMark val="none"/>
        <c:tickLblPos val="nextTo"/>
        <c:crossAx val="91426816"/>
        <c:crosses val="autoZero"/>
        <c:auto val="1"/>
        <c:lblAlgn val="ctr"/>
        <c:lblOffset val="100"/>
        <c:noMultiLvlLbl val="0"/>
      </c:catAx>
      <c:valAx>
        <c:axId val="91426816"/>
        <c:scaling>
          <c:orientation val="minMax"/>
        </c:scaling>
        <c:delete val="1"/>
        <c:axPos val="l"/>
        <c:numFmt formatCode="General" sourceLinked="1"/>
        <c:majorTickMark val="out"/>
        <c:minorTickMark val="none"/>
        <c:tickLblPos val="nextTo"/>
        <c:crossAx val="91408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'4.5'!$A$31</c:f>
              <c:strCache>
                <c:ptCount val="1"/>
              </c:strCache>
            </c:strRef>
          </c:tx>
          <c:invertIfNegative val="0"/>
          <c:cat>
            <c:numRef>
              <c:f>'4.5'!$B$30</c:f>
              <c:numCache>
                <c:formatCode>General</c:formatCode>
                <c:ptCount val="1"/>
              </c:numCache>
            </c:numRef>
          </c:cat>
          <c:val>
            <c:numRef>
              <c:f>'4.5'!$B$31</c:f>
              <c:numCache>
                <c:formatCode>General</c:formatCode>
                <c:ptCount val="1"/>
              </c:numCache>
            </c:numRef>
          </c:val>
        </c:ser>
        <c:ser>
          <c:idx val="1"/>
          <c:order val="1"/>
          <c:tx>
            <c:strRef>
              <c:f>'4.5'!$A$32</c:f>
              <c:strCache>
                <c:ptCount val="1"/>
              </c:strCache>
            </c:strRef>
          </c:tx>
          <c:invertIfNegative val="0"/>
          <c:cat>
            <c:numRef>
              <c:f>'4.5'!$B$30</c:f>
              <c:numCache>
                <c:formatCode>General</c:formatCode>
                <c:ptCount val="1"/>
              </c:numCache>
            </c:numRef>
          </c:cat>
          <c:val>
            <c:numRef>
              <c:f>'4.5'!$B$32</c:f>
              <c:numCache>
                <c:formatCode>General</c:formatCode>
                <c:ptCount val="1"/>
              </c:numCache>
            </c:numRef>
          </c:val>
        </c:ser>
        <c:ser>
          <c:idx val="2"/>
          <c:order val="2"/>
          <c:tx>
            <c:strRef>
              <c:f>'4.5'!$A$33</c:f>
              <c:strCache>
                <c:ptCount val="1"/>
              </c:strCache>
            </c:strRef>
          </c:tx>
          <c:invertIfNegative val="0"/>
          <c:cat>
            <c:numRef>
              <c:f>'4.5'!$B$30</c:f>
              <c:numCache>
                <c:formatCode>General</c:formatCode>
                <c:ptCount val="1"/>
              </c:numCache>
            </c:numRef>
          </c:cat>
          <c:val>
            <c:numRef>
              <c:f>'4.5'!$B$33</c:f>
              <c:numCache>
                <c:formatCode>General</c:formatCode>
                <c:ptCount val="1"/>
              </c:numCache>
            </c:numRef>
          </c:val>
        </c:ser>
        <c:ser>
          <c:idx val="3"/>
          <c:order val="3"/>
          <c:tx>
            <c:strRef>
              <c:f>'4.5'!$A$34</c:f>
              <c:strCache>
                <c:ptCount val="1"/>
              </c:strCache>
            </c:strRef>
          </c:tx>
          <c:invertIfNegative val="0"/>
          <c:cat>
            <c:numRef>
              <c:f>'4.5'!$B$30</c:f>
              <c:numCache>
                <c:formatCode>General</c:formatCode>
                <c:ptCount val="1"/>
              </c:numCache>
            </c:numRef>
          </c:cat>
          <c:val>
            <c:numRef>
              <c:f>'4.5'!$B$34</c:f>
              <c:numCache>
                <c:formatCode>General</c:formatCode>
                <c:ptCount val="1"/>
              </c:numCache>
            </c:numRef>
          </c:val>
        </c:ser>
        <c:dLbls>
          <c:showLegendKey val="0"/>
          <c:showVal val="0"/>
          <c:showCatName val="0"/>
          <c:showSerName val="0"/>
          <c:showPercent val="0"/>
          <c:showBubbleSize val="0"/>
        </c:dLbls>
        <c:gapWidth val="150"/>
        <c:axId val="91465600"/>
        <c:axId val="91467136"/>
      </c:barChart>
      <c:catAx>
        <c:axId val="91465600"/>
        <c:scaling>
          <c:orientation val="minMax"/>
        </c:scaling>
        <c:delete val="1"/>
        <c:axPos val="b"/>
        <c:numFmt formatCode="General" sourceLinked="1"/>
        <c:majorTickMark val="out"/>
        <c:minorTickMark val="none"/>
        <c:tickLblPos val="nextTo"/>
        <c:crossAx val="91467136"/>
        <c:crosses val="autoZero"/>
        <c:auto val="1"/>
        <c:lblAlgn val="ctr"/>
        <c:lblOffset val="100"/>
        <c:noMultiLvlLbl val="0"/>
      </c:catAx>
      <c:valAx>
        <c:axId val="91467136"/>
        <c:scaling>
          <c:orientation val="minMax"/>
        </c:scaling>
        <c:delete val="1"/>
        <c:axPos val="l"/>
        <c:numFmt formatCode="General" sourceLinked="1"/>
        <c:majorTickMark val="out"/>
        <c:minorTickMark val="none"/>
        <c:tickLblPos val="nextTo"/>
        <c:crossAx val="91465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'4.5'!$A$31</c:f>
              <c:strCache>
                <c:ptCount val="1"/>
              </c:strCache>
            </c:strRef>
          </c:tx>
          <c:invertIfNegative val="0"/>
          <c:cat>
            <c:numRef>
              <c:f>'4.5'!$B$30</c:f>
              <c:numCache>
                <c:formatCode>General</c:formatCode>
                <c:ptCount val="1"/>
              </c:numCache>
            </c:numRef>
          </c:cat>
          <c:val>
            <c:numRef>
              <c:f>'4.5'!$B$31</c:f>
              <c:numCache>
                <c:formatCode>General</c:formatCode>
                <c:ptCount val="1"/>
              </c:numCache>
            </c:numRef>
          </c:val>
        </c:ser>
        <c:ser>
          <c:idx val="1"/>
          <c:order val="1"/>
          <c:tx>
            <c:strRef>
              <c:f>'4.5'!$A$32</c:f>
              <c:strCache>
                <c:ptCount val="1"/>
              </c:strCache>
            </c:strRef>
          </c:tx>
          <c:invertIfNegative val="0"/>
          <c:cat>
            <c:numRef>
              <c:f>'4.5'!$B$30</c:f>
              <c:numCache>
                <c:formatCode>General</c:formatCode>
                <c:ptCount val="1"/>
              </c:numCache>
            </c:numRef>
          </c:cat>
          <c:val>
            <c:numRef>
              <c:f>'4.5'!$B$32</c:f>
              <c:numCache>
                <c:formatCode>General</c:formatCode>
                <c:ptCount val="1"/>
              </c:numCache>
            </c:numRef>
          </c:val>
        </c:ser>
        <c:ser>
          <c:idx val="2"/>
          <c:order val="2"/>
          <c:tx>
            <c:strRef>
              <c:f>'4.5'!$A$33</c:f>
              <c:strCache>
                <c:ptCount val="1"/>
              </c:strCache>
            </c:strRef>
          </c:tx>
          <c:invertIfNegative val="0"/>
          <c:cat>
            <c:numRef>
              <c:f>'4.5'!$B$30</c:f>
              <c:numCache>
                <c:formatCode>General</c:formatCode>
                <c:ptCount val="1"/>
              </c:numCache>
            </c:numRef>
          </c:cat>
          <c:val>
            <c:numRef>
              <c:f>'4.5'!$B$33</c:f>
              <c:numCache>
                <c:formatCode>General</c:formatCode>
                <c:ptCount val="1"/>
              </c:numCache>
            </c:numRef>
          </c:val>
        </c:ser>
        <c:ser>
          <c:idx val="3"/>
          <c:order val="3"/>
          <c:tx>
            <c:strRef>
              <c:f>'4.5'!$A$34</c:f>
              <c:strCache>
                <c:ptCount val="1"/>
              </c:strCache>
            </c:strRef>
          </c:tx>
          <c:invertIfNegative val="0"/>
          <c:cat>
            <c:numRef>
              <c:f>'4.5'!$B$30</c:f>
              <c:numCache>
                <c:formatCode>General</c:formatCode>
                <c:ptCount val="1"/>
              </c:numCache>
            </c:numRef>
          </c:cat>
          <c:val>
            <c:numRef>
              <c:f>'4.5'!$B$34</c:f>
              <c:numCache>
                <c:formatCode>General</c:formatCode>
                <c:ptCount val="1"/>
              </c:numCache>
            </c:numRef>
          </c:val>
        </c:ser>
        <c:dLbls>
          <c:showLegendKey val="0"/>
          <c:showVal val="0"/>
          <c:showCatName val="0"/>
          <c:showSerName val="0"/>
          <c:showPercent val="0"/>
          <c:showBubbleSize val="0"/>
        </c:dLbls>
        <c:gapWidth val="150"/>
        <c:axId val="91575808"/>
        <c:axId val="91577344"/>
      </c:barChart>
      <c:catAx>
        <c:axId val="91575808"/>
        <c:scaling>
          <c:orientation val="minMax"/>
        </c:scaling>
        <c:delete val="1"/>
        <c:axPos val="b"/>
        <c:numFmt formatCode="General" sourceLinked="1"/>
        <c:majorTickMark val="out"/>
        <c:minorTickMark val="none"/>
        <c:tickLblPos val="nextTo"/>
        <c:crossAx val="91577344"/>
        <c:crosses val="autoZero"/>
        <c:auto val="1"/>
        <c:lblAlgn val="ctr"/>
        <c:lblOffset val="100"/>
        <c:noMultiLvlLbl val="0"/>
      </c:catAx>
      <c:valAx>
        <c:axId val="91577344"/>
        <c:scaling>
          <c:orientation val="minMax"/>
        </c:scaling>
        <c:delete val="1"/>
        <c:axPos val="l"/>
        <c:numFmt formatCode="General" sourceLinked="1"/>
        <c:majorTickMark val="out"/>
        <c:minorTickMark val="none"/>
        <c:tickLblPos val="nextTo"/>
        <c:crossAx val="91575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'4.5'!$A$31</c:f>
              <c:strCache>
                <c:ptCount val="1"/>
              </c:strCache>
            </c:strRef>
          </c:tx>
          <c:invertIfNegative val="0"/>
          <c:cat>
            <c:numRef>
              <c:f>'4.5'!$B$30</c:f>
              <c:numCache>
                <c:formatCode>General</c:formatCode>
                <c:ptCount val="1"/>
              </c:numCache>
            </c:numRef>
          </c:cat>
          <c:val>
            <c:numRef>
              <c:f>'4.5'!$B$31</c:f>
              <c:numCache>
                <c:formatCode>General</c:formatCode>
                <c:ptCount val="1"/>
              </c:numCache>
            </c:numRef>
          </c:val>
        </c:ser>
        <c:ser>
          <c:idx val="1"/>
          <c:order val="1"/>
          <c:tx>
            <c:strRef>
              <c:f>'4.5'!$A$32</c:f>
              <c:strCache>
                <c:ptCount val="1"/>
              </c:strCache>
            </c:strRef>
          </c:tx>
          <c:invertIfNegative val="0"/>
          <c:cat>
            <c:numRef>
              <c:f>'4.5'!$B$30</c:f>
              <c:numCache>
                <c:formatCode>General</c:formatCode>
                <c:ptCount val="1"/>
              </c:numCache>
            </c:numRef>
          </c:cat>
          <c:val>
            <c:numRef>
              <c:f>'4.5'!$B$32</c:f>
              <c:numCache>
                <c:formatCode>General</c:formatCode>
                <c:ptCount val="1"/>
              </c:numCache>
            </c:numRef>
          </c:val>
        </c:ser>
        <c:ser>
          <c:idx val="2"/>
          <c:order val="2"/>
          <c:tx>
            <c:strRef>
              <c:f>'4.5'!$A$33</c:f>
              <c:strCache>
                <c:ptCount val="1"/>
              </c:strCache>
            </c:strRef>
          </c:tx>
          <c:invertIfNegative val="0"/>
          <c:cat>
            <c:numRef>
              <c:f>'4.5'!$B$30</c:f>
              <c:numCache>
                <c:formatCode>General</c:formatCode>
                <c:ptCount val="1"/>
              </c:numCache>
            </c:numRef>
          </c:cat>
          <c:val>
            <c:numRef>
              <c:f>'4.5'!$B$33</c:f>
              <c:numCache>
                <c:formatCode>General</c:formatCode>
                <c:ptCount val="1"/>
              </c:numCache>
            </c:numRef>
          </c:val>
        </c:ser>
        <c:ser>
          <c:idx val="3"/>
          <c:order val="3"/>
          <c:tx>
            <c:strRef>
              <c:f>'4.5'!$A$34</c:f>
              <c:strCache>
                <c:ptCount val="1"/>
              </c:strCache>
            </c:strRef>
          </c:tx>
          <c:invertIfNegative val="0"/>
          <c:cat>
            <c:numRef>
              <c:f>'4.5'!$B$30</c:f>
              <c:numCache>
                <c:formatCode>General</c:formatCode>
                <c:ptCount val="1"/>
              </c:numCache>
            </c:numRef>
          </c:cat>
          <c:val>
            <c:numRef>
              <c:f>'4.5'!$B$34</c:f>
              <c:numCache>
                <c:formatCode>General</c:formatCode>
                <c:ptCount val="1"/>
              </c:numCache>
            </c:numRef>
          </c:val>
        </c:ser>
        <c:dLbls>
          <c:showLegendKey val="0"/>
          <c:showVal val="0"/>
          <c:showCatName val="0"/>
          <c:showSerName val="0"/>
          <c:showPercent val="0"/>
          <c:showBubbleSize val="0"/>
        </c:dLbls>
        <c:gapWidth val="150"/>
        <c:axId val="91612288"/>
        <c:axId val="91613824"/>
      </c:barChart>
      <c:catAx>
        <c:axId val="91612288"/>
        <c:scaling>
          <c:orientation val="minMax"/>
        </c:scaling>
        <c:delete val="1"/>
        <c:axPos val="b"/>
        <c:numFmt formatCode="General" sourceLinked="1"/>
        <c:majorTickMark val="out"/>
        <c:minorTickMark val="none"/>
        <c:tickLblPos val="nextTo"/>
        <c:crossAx val="91613824"/>
        <c:crosses val="autoZero"/>
        <c:auto val="1"/>
        <c:lblAlgn val="ctr"/>
        <c:lblOffset val="100"/>
        <c:noMultiLvlLbl val="0"/>
      </c:catAx>
      <c:valAx>
        <c:axId val="91613824"/>
        <c:scaling>
          <c:orientation val="minMax"/>
        </c:scaling>
        <c:delete val="1"/>
        <c:axPos val="l"/>
        <c:numFmt formatCode="General" sourceLinked="1"/>
        <c:majorTickMark val="out"/>
        <c:minorTickMark val="none"/>
        <c:tickLblPos val="nextTo"/>
        <c:crossAx val="91612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p>
        </c:rich>
      </c:tx>
      <c:overlay val="0"/>
    </c:title>
    <c:autoTitleDeleted val="0"/>
    <c:plotArea>
      <c:layout/>
      <c:barChart>
        <c:barDir val="col"/>
        <c:grouping val="stacked"/>
        <c:varyColors val="0"/>
        <c:ser>
          <c:idx val="0"/>
          <c:order val="0"/>
          <c:tx>
            <c:strRef>
              <c:f>'3.3'!$A$18</c:f>
              <c:strCache>
                <c:ptCount val="1"/>
                <c:pt idx="0">
                  <c:v>Jaderné (JE)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'3.3'!$B$18:$K$18</c:f>
              <c:numCache>
                <c:formatCode>#,##0.0</c:formatCode>
                <c:ptCount val="10"/>
                <c:pt idx="0">
                  <c:v>26551</c:v>
                </c:pt>
                <c:pt idx="1">
                  <c:v>27207.8</c:v>
                </c:pt>
                <c:pt idx="2">
                  <c:v>27988.2</c:v>
                </c:pt>
                <c:pt idx="3">
                  <c:v>28282.612000000005</c:v>
                </c:pt>
                <c:pt idx="4">
                  <c:v>30324.178</c:v>
                </c:pt>
                <c:pt idx="5">
                  <c:v>30745.3</c:v>
                </c:pt>
                <c:pt idx="6">
                  <c:v>30324.873359999998</c:v>
                </c:pt>
                <c:pt idx="7">
                  <c:v>26840.84765</c:v>
                </c:pt>
                <c:pt idx="8">
                  <c:v>24104.222150000001</c:v>
                </c:pt>
                <c:pt idx="9">
                  <c:v>28339.57704</c:v>
                </c:pt>
              </c:numCache>
            </c:numRef>
          </c:val>
        </c:ser>
        <c:ser>
          <c:idx val="1"/>
          <c:order val="1"/>
          <c:tx>
            <c:strRef>
              <c:f>'3.3'!$A$19</c:f>
              <c:strCache>
                <c:ptCount val="1"/>
                <c:pt idx="0">
                  <c:v>Parní (PE)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'3.3'!$B$19:$K$19</c:f>
              <c:numCache>
                <c:formatCode>#,##0.0</c:formatCode>
                <c:ptCount val="10"/>
                <c:pt idx="0">
                  <c:v>51218.8</c:v>
                </c:pt>
                <c:pt idx="1">
                  <c:v>48457.4</c:v>
                </c:pt>
                <c:pt idx="2">
                  <c:v>49979.7</c:v>
                </c:pt>
                <c:pt idx="3">
                  <c:v>49973.017663658815</c:v>
                </c:pt>
                <c:pt idx="4">
                  <c:v>47261.007437886903</c:v>
                </c:pt>
                <c:pt idx="5">
                  <c:v>44737</c:v>
                </c:pt>
                <c:pt idx="6">
                  <c:v>44419.279699999992</c:v>
                </c:pt>
                <c:pt idx="7">
                  <c:v>44819.161269999997</c:v>
                </c:pt>
                <c:pt idx="8">
                  <c:v>45704.070480000009</c:v>
                </c:pt>
                <c:pt idx="9">
                  <c:v>45431.680268000004</c:v>
                </c:pt>
              </c:numCache>
            </c:numRef>
          </c:val>
        </c:ser>
        <c:ser>
          <c:idx val="2"/>
          <c:order val="2"/>
          <c:tx>
            <c:strRef>
              <c:f>'3.3'!$A$20</c:f>
              <c:strCache>
                <c:ptCount val="1"/>
                <c:pt idx="0">
                  <c:v>Paroplynové (PPE)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'3.3'!$B$20:$K$20</c:f>
              <c:numCache>
                <c:formatCode>#,##0.0</c:formatCode>
                <c:ptCount val="10"/>
                <c:pt idx="0">
                  <c:v>2431.6999999999998</c:v>
                </c:pt>
                <c:pt idx="1">
                  <c:v>2250.9</c:v>
                </c:pt>
                <c:pt idx="2">
                  <c:v>2349.6</c:v>
                </c:pt>
                <c:pt idx="3">
                  <c:v>2344.4</c:v>
                </c:pt>
                <c:pt idx="4">
                  <c:v>2200.4</c:v>
                </c:pt>
                <c:pt idx="5">
                  <c:v>2092.8000000000002</c:v>
                </c:pt>
                <c:pt idx="6">
                  <c:v>2204.6749</c:v>
                </c:pt>
                <c:pt idx="7">
                  <c:v>2749.0231000000003</c:v>
                </c:pt>
                <c:pt idx="8">
                  <c:v>4049.2436780000003</c:v>
                </c:pt>
                <c:pt idx="9">
                  <c:v>3722.4054339999998</c:v>
                </c:pt>
              </c:numCache>
            </c:numRef>
          </c:val>
        </c:ser>
        <c:ser>
          <c:idx val="3"/>
          <c:order val="3"/>
          <c:tx>
            <c:strRef>
              <c:f>'3.3'!$A$21</c:f>
              <c:strCache>
                <c:ptCount val="1"/>
                <c:pt idx="0">
                  <c:v>Plynové a spalovací (PSE)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'3.3'!$B$21:$K$21</c:f>
              <c:numCache>
                <c:formatCode>#,##0.0</c:formatCode>
                <c:ptCount val="10"/>
                <c:pt idx="0">
                  <c:v>681</c:v>
                </c:pt>
                <c:pt idx="1">
                  <c:v>974.3</c:v>
                </c:pt>
                <c:pt idx="2">
                  <c:v>1250.8</c:v>
                </c:pt>
                <c:pt idx="3">
                  <c:v>1610.7</c:v>
                </c:pt>
                <c:pt idx="4">
                  <c:v>2234.6999999999998</c:v>
                </c:pt>
                <c:pt idx="5">
                  <c:v>3179.6</c:v>
                </c:pt>
                <c:pt idx="6">
                  <c:v>3494.4415599999998</c:v>
                </c:pt>
                <c:pt idx="7">
                  <c:v>3572.0705000000003</c:v>
                </c:pt>
                <c:pt idx="8">
                  <c:v>3613.8975149999978</c:v>
                </c:pt>
                <c:pt idx="9">
                  <c:v>3719.6279890000019</c:v>
                </c:pt>
              </c:numCache>
            </c:numRef>
          </c:val>
        </c:ser>
        <c:ser>
          <c:idx val="4"/>
          <c:order val="4"/>
          <c:tx>
            <c:strRef>
              <c:f>'3.3'!$A$22</c:f>
              <c:strCache>
                <c:ptCount val="1"/>
                <c:pt idx="0">
                  <c:v>Vodní (VE)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'3.3'!$B$22:$K$22</c:f>
              <c:numCache>
                <c:formatCode>#,##0.0</c:formatCode>
                <c:ptCount val="10"/>
                <c:pt idx="0">
                  <c:v>2024.3059410000001</c:v>
                </c:pt>
                <c:pt idx="1">
                  <c:v>2429.5577789999998</c:v>
                </c:pt>
                <c:pt idx="2">
                  <c:v>2789.4292639999999</c:v>
                </c:pt>
                <c:pt idx="3">
                  <c:v>2134.13170101789</c:v>
                </c:pt>
                <c:pt idx="4">
                  <c:v>2231.5493615839096</c:v>
                </c:pt>
                <c:pt idx="5">
                  <c:v>2856.3917619999997</c:v>
                </c:pt>
                <c:pt idx="6">
                  <c:v>1909.2224910000004</c:v>
                </c:pt>
                <c:pt idx="7">
                  <c:v>1794.8070900000007</c:v>
                </c:pt>
                <c:pt idx="8">
                  <c:v>2000.4882459999999</c:v>
                </c:pt>
                <c:pt idx="9">
                  <c:v>1869.4647640000005</c:v>
                </c:pt>
              </c:numCache>
            </c:numRef>
          </c:val>
        </c:ser>
        <c:ser>
          <c:idx val="5"/>
          <c:order val="5"/>
          <c:tx>
            <c:strRef>
              <c:f>'3.3'!$A$23</c:f>
              <c:strCache>
                <c:ptCount val="1"/>
                <c:pt idx="0">
                  <c:v>Přečerpávací (PVE)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'3.3'!$B$23:$K$23</c:f>
              <c:numCache>
                <c:formatCode>#,##0.0</c:formatCode>
                <c:ptCount val="10"/>
                <c:pt idx="0">
                  <c:v>351.99405899999999</c:v>
                </c:pt>
                <c:pt idx="1">
                  <c:v>553.14222099999995</c:v>
                </c:pt>
                <c:pt idx="2">
                  <c:v>591.17073600000003</c:v>
                </c:pt>
                <c:pt idx="3">
                  <c:v>700.899091</c:v>
                </c:pt>
                <c:pt idx="4">
                  <c:v>731.44974200000001</c:v>
                </c:pt>
                <c:pt idx="5">
                  <c:v>905.30823799999996</c:v>
                </c:pt>
                <c:pt idx="6">
                  <c:v>1051.5262420000001</c:v>
                </c:pt>
                <c:pt idx="7">
                  <c:v>1275.9619400000001</c:v>
                </c:pt>
                <c:pt idx="8">
                  <c:v>1201.5475300000003</c:v>
                </c:pt>
                <c:pt idx="9">
                  <c:v>1170.455101</c:v>
                </c:pt>
              </c:numCache>
            </c:numRef>
          </c:val>
        </c:ser>
        <c:ser>
          <c:idx val="6"/>
          <c:order val="6"/>
          <c:tx>
            <c:strRef>
              <c:f>'3.3'!$A$24</c:f>
              <c:strCache>
                <c:ptCount val="1"/>
                <c:pt idx="0">
                  <c:v>Větrné (VTE)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'3.3'!$B$24:$K$24</c:f>
              <c:numCache>
                <c:formatCode>#,##0.0</c:formatCode>
                <c:ptCount val="10"/>
                <c:pt idx="0">
                  <c:v>244.7</c:v>
                </c:pt>
                <c:pt idx="1">
                  <c:v>288.10000000000002</c:v>
                </c:pt>
                <c:pt idx="2">
                  <c:v>335.5</c:v>
                </c:pt>
                <c:pt idx="3">
                  <c:v>396.83279189143764</c:v>
                </c:pt>
                <c:pt idx="4">
                  <c:v>417.32282571972775</c:v>
                </c:pt>
                <c:pt idx="5">
                  <c:v>478.3</c:v>
                </c:pt>
                <c:pt idx="6">
                  <c:v>476.54439400000001</c:v>
                </c:pt>
                <c:pt idx="7">
                  <c:v>572.61156800000003</c:v>
                </c:pt>
                <c:pt idx="8">
                  <c:v>496.95718099999999</c:v>
                </c:pt>
                <c:pt idx="9">
                  <c:v>591.03834100000006</c:v>
                </c:pt>
              </c:numCache>
            </c:numRef>
          </c:val>
        </c:ser>
        <c:ser>
          <c:idx val="7"/>
          <c:order val="7"/>
          <c:tx>
            <c:strRef>
              <c:f>'3.3'!$A$25</c:f>
              <c:strCache>
                <c:ptCount val="1"/>
                <c:pt idx="0">
                  <c:v>Fotovoltaické (FVE)</c:v>
                </c:pt>
              </c:strCache>
            </c:strRef>
          </c:tx>
          <c:spPr>
            <a:solidFill>
              <a:srgbClr val="FFC000"/>
            </a:solidFill>
          </c:spPr>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'3.3'!$B$25:$K$25</c:f>
              <c:numCache>
                <c:formatCode>#,##0.0</c:formatCode>
                <c:ptCount val="10"/>
                <c:pt idx="0">
                  <c:v>12.9</c:v>
                </c:pt>
                <c:pt idx="1">
                  <c:v>88.8</c:v>
                </c:pt>
                <c:pt idx="2">
                  <c:v>615.70000000000005</c:v>
                </c:pt>
                <c:pt idx="3">
                  <c:v>2117.9738562130624</c:v>
                </c:pt>
                <c:pt idx="4">
                  <c:v>2173.1242229482714</c:v>
                </c:pt>
                <c:pt idx="5">
                  <c:v>2070.1999999999998</c:v>
                </c:pt>
                <c:pt idx="6">
                  <c:v>2122.8687979999963</c:v>
                </c:pt>
                <c:pt idx="7">
                  <c:v>2263.8461340000035</c:v>
                </c:pt>
                <c:pt idx="8">
                  <c:v>2131.454536999996</c:v>
                </c:pt>
                <c:pt idx="9">
                  <c:v>2193.36804999999</c:v>
                </c:pt>
              </c:numCache>
            </c:numRef>
          </c:val>
        </c:ser>
        <c:dLbls>
          <c:showLegendKey val="0"/>
          <c:showVal val="0"/>
          <c:showCatName val="0"/>
          <c:showSerName val="0"/>
          <c:showPercent val="0"/>
          <c:showBubbleSize val="0"/>
        </c:dLbls>
        <c:gapWidth val="150"/>
        <c:overlap val="100"/>
        <c:axId val="88133632"/>
        <c:axId val="88135168"/>
      </c:barChart>
      <c:catAx>
        <c:axId val="88133632"/>
        <c:scaling>
          <c:orientation val="minMax"/>
        </c:scaling>
        <c:delete val="0"/>
        <c:axPos val="b"/>
        <c:numFmt formatCode="General" sourceLinked="1"/>
        <c:majorTickMark val="none"/>
        <c:minorTickMark val="none"/>
        <c:tickLblPos val="nextTo"/>
        <c:txPr>
          <a:bodyPr/>
          <a:lstStyle/>
          <a:p>
            <a:pPr>
              <a:defRPr sz="900"/>
            </a:pPr>
            <a:endParaRPr lang="cs-CZ"/>
          </a:p>
        </c:txPr>
        <c:crossAx val="88135168"/>
        <c:crosses val="autoZero"/>
        <c:auto val="1"/>
        <c:lblAlgn val="ctr"/>
        <c:lblOffset val="100"/>
        <c:noMultiLvlLbl val="0"/>
      </c:catAx>
      <c:valAx>
        <c:axId val="88135168"/>
        <c:scaling>
          <c:orientation val="minMax"/>
          <c:max val="90000"/>
        </c:scaling>
        <c:delete val="0"/>
        <c:axPos val="l"/>
        <c:majorGridlines/>
        <c:numFmt formatCode="#,##0" sourceLinked="0"/>
        <c:majorTickMark val="out"/>
        <c:minorTickMark val="none"/>
        <c:tickLblPos val="nextTo"/>
        <c:spPr>
          <a:ln>
            <a:noFill/>
          </a:ln>
        </c:spPr>
        <c:txPr>
          <a:bodyPr/>
          <a:lstStyle/>
          <a:p>
            <a:pPr>
              <a:defRPr sz="900"/>
            </a:pPr>
            <a:endParaRPr lang="cs-CZ"/>
          </a:p>
        </c:txPr>
        <c:crossAx val="88133632"/>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'4.5'!$A$31</c:f>
              <c:strCache>
                <c:ptCount val="1"/>
              </c:strCache>
            </c:strRef>
          </c:tx>
          <c:invertIfNegative val="0"/>
          <c:cat>
            <c:numRef>
              <c:f>'4.5'!$B$30</c:f>
              <c:numCache>
                <c:formatCode>General</c:formatCode>
                <c:ptCount val="1"/>
              </c:numCache>
            </c:numRef>
          </c:cat>
          <c:val>
            <c:numRef>
              <c:f>'4.5'!$B$31</c:f>
              <c:numCache>
                <c:formatCode>General</c:formatCode>
                <c:ptCount val="1"/>
              </c:numCache>
            </c:numRef>
          </c:val>
        </c:ser>
        <c:ser>
          <c:idx val="1"/>
          <c:order val="1"/>
          <c:tx>
            <c:strRef>
              <c:f>'4.5'!$A$32</c:f>
              <c:strCache>
                <c:ptCount val="1"/>
              </c:strCache>
            </c:strRef>
          </c:tx>
          <c:invertIfNegative val="0"/>
          <c:cat>
            <c:numRef>
              <c:f>'4.5'!$B$30</c:f>
              <c:numCache>
                <c:formatCode>General</c:formatCode>
                <c:ptCount val="1"/>
              </c:numCache>
            </c:numRef>
          </c:cat>
          <c:val>
            <c:numRef>
              <c:f>'4.5'!$B$32</c:f>
              <c:numCache>
                <c:formatCode>General</c:formatCode>
                <c:ptCount val="1"/>
              </c:numCache>
            </c:numRef>
          </c:val>
        </c:ser>
        <c:ser>
          <c:idx val="2"/>
          <c:order val="2"/>
          <c:tx>
            <c:strRef>
              <c:f>'4.5'!$A$33</c:f>
              <c:strCache>
                <c:ptCount val="1"/>
              </c:strCache>
            </c:strRef>
          </c:tx>
          <c:invertIfNegative val="0"/>
          <c:cat>
            <c:numRef>
              <c:f>'4.5'!$B$30</c:f>
              <c:numCache>
                <c:formatCode>General</c:formatCode>
                <c:ptCount val="1"/>
              </c:numCache>
            </c:numRef>
          </c:cat>
          <c:val>
            <c:numRef>
              <c:f>'4.5'!$B$33</c:f>
              <c:numCache>
                <c:formatCode>General</c:formatCode>
                <c:ptCount val="1"/>
              </c:numCache>
            </c:numRef>
          </c:val>
        </c:ser>
        <c:ser>
          <c:idx val="3"/>
          <c:order val="3"/>
          <c:tx>
            <c:strRef>
              <c:f>'4.5'!$A$34</c:f>
              <c:strCache>
                <c:ptCount val="1"/>
              </c:strCache>
            </c:strRef>
          </c:tx>
          <c:invertIfNegative val="0"/>
          <c:cat>
            <c:numRef>
              <c:f>'4.5'!$B$30</c:f>
              <c:numCache>
                <c:formatCode>General</c:formatCode>
                <c:ptCount val="1"/>
              </c:numCache>
            </c:numRef>
          </c:cat>
          <c:val>
            <c:numRef>
              <c:f>'4.5'!$B$34</c:f>
              <c:numCache>
                <c:formatCode>General</c:formatCode>
                <c:ptCount val="1"/>
              </c:numCache>
            </c:numRef>
          </c:val>
        </c:ser>
        <c:dLbls>
          <c:showLegendKey val="0"/>
          <c:showVal val="0"/>
          <c:showCatName val="0"/>
          <c:showSerName val="0"/>
          <c:showPercent val="0"/>
          <c:showBubbleSize val="0"/>
        </c:dLbls>
        <c:gapWidth val="150"/>
        <c:axId val="91645056"/>
        <c:axId val="91646592"/>
      </c:barChart>
      <c:catAx>
        <c:axId val="91645056"/>
        <c:scaling>
          <c:orientation val="minMax"/>
        </c:scaling>
        <c:delete val="1"/>
        <c:axPos val="b"/>
        <c:numFmt formatCode="General" sourceLinked="1"/>
        <c:majorTickMark val="out"/>
        <c:minorTickMark val="none"/>
        <c:tickLblPos val="nextTo"/>
        <c:crossAx val="91646592"/>
        <c:crosses val="autoZero"/>
        <c:auto val="1"/>
        <c:lblAlgn val="ctr"/>
        <c:lblOffset val="100"/>
        <c:noMultiLvlLbl val="0"/>
      </c:catAx>
      <c:valAx>
        <c:axId val="91646592"/>
        <c:scaling>
          <c:orientation val="minMax"/>
        </c:scaling>
        <c:delete val="1"/>
        <c:axPos val="l"/>
        <c:numFmt formatCode="General" sourceLinked="1"/>
        <c:majorTickMark val="out"/>
        <c:minorTickMark val="none"/>
        <c:tickLblPos val="nextTo"/>
        <c:crossAx val="916450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(MW)</a:t>
            </a:r>
          </a:p>
        </c:rich>
      </c:tx>
      <c:overlay val="0"/>
    </c:title>
    <c:autoTitleDeleted val="0"/>
    <c:plotArea>
      <c:layout/>
      <c:barChart>
        <c:barDir val="col"/>
        <c:grouping val="clustered"/>
        <c:varyColors val="0"/>
        <c:ser>
          <c:idx val="0"/>
          <c:order val="0"/>
          <c:tx>
            <c:strRef>
              <c:f>'15'!$A$5</c:f>
              <c:strCache>
                <c:ptCount val="1"/>
                <c:pt idx="0">
                  <c:v>Jaderné (JE)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'15'!$B$5:$K$5</c:f>
              <c:numCache>
                <c:formatCode>#,##0.0</c:formatCode>
                <c:ptCount val="10"/>
                <c:pt idx="0">
                  <c:v>3760</c:v>
                </c:pt>
                <c:pt idx="1">
                  <c:v>3830</c:v>
                </c:pt>
                <c:pt idx="2">
                  <c:v>3900</c:v>
                </c:pt>
                <c:pt idx="3">
                  <c:v>3970</c:v>
                </c:pt>
                <c:pt idx="4">
                  <c:v>4040</c:v>
                </c:pt>
                <c:pt idx="5">
                  <c:v>4290</c:v>
                </c:pt>
                <c:pt idx="6">
                  <c:v>4290</c:v>
                </c:pt>
                <c:pt idx="7">
                  <c:v>4290</c:v>
                </c:pt>
                <c:pt idx="8">
                  <c:v>4290</c:v>
                </c:pt>
                <c:pt idx="9">
                  <c:v>4290</c:v>
                </c:pt>
              </c:numCache>
            </c:numRef>
          </c:val>
        </c:ser>
        <c:ser>
          <c:idx val="1"/>
          <c:order val="1"/>
          <c:tx>
            <c:strRef>
              <c:f>'15'!$A$6</c:f>
              <c:strCache>
                <c:ptCount val="1"/>
                <c:pt idx="0">
                  <c:v>Parní (PE)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'15'!$B$6:$K$6</c:f>
              <c:numCache>
                <c:formatCode>#,##0.0</c:formatCode>
                <c:ptCount val="10"/>
                <c:pt idx="0">
                  <c:v>10685.2</c:v>
                </c:pt>
                <c:pt idx="1">
                  <c:v>10720.1</c:v>
                </c:pt>
                <c:pt idx="2">
                  <c:v>10769</c:v>
                </c:pt>
                <c:pt idx="3">
                  <c:v>10787.49</c:v>
                </c:pt>
                <c:pt idx="4">
                  <c:v>10644.087000004709</c:v>
                </c:pt>
                <c:pt idx="5">
                  <c:v>10819.5</c:v>
                </c:pt>
                <c:pt idx="6">
                  <c:v>10741.852000000003</c:v>
                </c:pt>
                <c:pt idx="7">
                  <c:v>10741.852000000003</c:v>
                </c:pt>
                <c:pt idx="8">
                  <c:v>10849.975000000002</c:v>
                </c:pt>
                <c:pt idx="9">
                  <c:v>11075.392000000002</c:v>
                </c:pt>
              </c:numCache>
            </c:numRef>
          </c:val>
        </c:ser>
        <c:dLbls>
          <c:showLegendKey val="0"/>
          <c:showVal val="0"/>
          <c:showCatName val="0"/>
          <c:showSerName val="0"/>
          <c:showPercent val="0"/>
          <c:showBubbleSize val="0"/>
        </c:dLbls>
        <c:gapWidth val="150"/>
        <c:axId val="88526848"/>
        <c:axId val="88528384"/>
      </c:barChart>
      <c:catAx>
        <c:axId val="88526848"/>
        <c:scaling>
          <c:orientation val="minMax"/>
        </c:scaling>
        <c:delete val="0"/>
        <c:axPos val="b"/>
        <c:numFmt formatCode="General" sourceLinked="1"/>
        <c:majorTickMark val="none"/>
        <c:minorTickMark val="none"/>
        <c:tickLblPos val="nextTo"/>
        <c:txPr>
          <a:bodyPr/>
          <a:lstStyle/>
          <a:p>
            <a:pPr>
              <a:defRPr sz="900"/>
            </a:pPr>
            <a:endParaRPr lang="cs-CZ"/>
          </a:p>
        </c:txPr>
        <c:crossAx val="88528384"/>
        <c:crosses val="autoZero"/>
        <c:auto val="1"/>
        <c:lblAlgn val="ctr"/>
        <c:lblOffset val="100"/>
        <c:noMultiLvlLbl val="0"/>
      </c:catAx>
      <c:valAx>
        <c:axId val="88528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8526848"/>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 - JE</a:t>
            </a:r>
          </a:p>
        </c:rich>
      </c:tx>
      <c:overlay val="0"/>
    </c:title>
    <c:autoTitleDeleted val="0"/>
    <c:plotArea>
      <c:layout>
        <c:manualLayout>
          <c:layoutTarget val="inner"/>
          <c:xMode val="edge"/>
          <c:yMode val="edge"/>
          <c:x val="0.10528922788303449"/>
          <c:y val="0.21464351851851848"/>
          <c:w val="0.86552579955752484"/>
          <c:h val="0.52023379629629629"/>
        </c:manualLayout>
      </c:layout>
      <c:barChart>
        <c:barDir val="col"/>
        <c:grouping val="clustered"/>
        <c:varyColors val="0"/>
        <c:ser>
          <c:idx val="0"/>
          <c:order val="0"/>
          <c:tx>
            <c:strRef>
              <c:f>'3.3'!$A$18</c:f>
              <c:strCache>
                <c:ptCount val="1"/>
                <c:pt idx="0">
                  <c:v>Jaderné (JE)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'3.3'!$B$18:$K$18</c:f>
              <c:numCache>
                <c:formatCode>#,##0.0</c:formatCode>
                <c:ptCount val="10"/>
                <c:pt idx="0">
                  <c:v>26551</c:v>
                </c:pt>
                <c:pt idx="1">
                  <c:v>27207.8</c:v>
                </c:pt>
                <c:pt idx="2">
                  <c:v>27988.2</c:v>
                </c:pt>
                <c:pt idx="3">
                  <c:v>28282.612000000005</c:v>
                </c:pt>
                <c:pt idx="4">
                  <c:v>30324.178</c:v>
                </c:pt>
                <c:pt idx="5">
                  <c:v>30745.3</c:v>
                </c:pt>
                <c:pt idx="6">
                  <c:v>30324.873359999998</c:v>
                </c:pt>
                <c:pt idx="7">
                  <c:v>26840.84765</c:v>
                </c:pt>
                <c:pt idx="8">
                  <c:v>24104.222150000001</c:v>
                </c:pt>
                <c:pt idx="9">
                  <c:v>28339.57704</c:v>
                </c:pt>
              </c:numCache>
            </c:numRef>
          </c:val>
        </c:ser>
        <c:dLbls>
          <c:showLegendKey val="0"/>
          <c:showVal val="0"/>
          <c:showCatName val="0"/>
          <c:showSerName val="0"/>
          <c:showPercent val="0"/>
          <c:showBubbleSize val="0"/>
        </c:dLbls>
        <c:gapWidth val="150"/>
        <c:axId val="91661824"/>
        <c:axId val="91663360"/>
      </c:barChart>
      <c:catAx>
        <c:axId val="91661824"/>
        <c:scaling>
          <c:orientation val="minMax"/>
        </c:scaling>
        <c:delete val="0"/>
        <c:axPos val="b"/>
        <c:numFmt formatCode="General" sourceLinked="1"/>
        <c:majorTickMark val="none"/>
        <c:minorTickMark val="none"/>
        <c:tickLblPos val="nextTo"/>
        <c:txPr>
          <a:bodyPr/>
          <a:lstStyle/>
          <a:p>
            <a:pPr>
              <a:defRPr sz="900"/>
            </a:pPr>
            <a:endParaRPr lang="cs-CZ"/>
          </a:p>
        </c:txPr>
        <c:crossAx val="91663360"/>
        <c:crosses val="autoZero"/>
        <c:auto val="1"/>
        <c:lblAlgn val="ctr"/>
        <c:lblOffset val="100"/>
        <c:noMultiLvlLbl val="0"/>
      </c:catAx>
      <c:valAx>
        <c:axId val="91663360"/>
        <c:scaling>
          <c:orientation val="minMax"/>
          <c:max val="35000"/>
        </c:scaling>
        <c:delete val="0"/>
        <c:axPos val="l"/>
        <c:majorGridlines/>
        <c:numFmt formatCode="#,##0" sourceLinked="0"/>
        <c:majorTickMark val="out"/>
        <c:minorTickMark val="none"/>
        <c:tickLblPos val="nextTo"/>
        <c:spPr>
          <a:ln>
            <a:noFill/>
          </a:ln>
        </c:spPr>
        <c:txPr>
          <a:bodyPr/>
          <a:lstStyle/>
          <a:p>
            <a:pPr>
              <a:defRPr sz="900"/>
            </a:pPr>
            <a:endParaRPr lang="cs-CZ"/>
          </a:p>
        </c:txPr>
        <c:crossAx val="91661824"/>
        <c:crosses val="autoZero"/>
        <c:crossBetween val="between"/>
        <c:majorUnit val="5000"/>
      </c:valAx>
    </c:plotArea>
    <c:legend>
      <c:legendPos val="b"/>
      <c:layout>
        <c:manualLayout>
          <c:xMode val="edge"/>
          <c:yMode val="edge"/>
          <c:x val="0.41501344347161201"/>
          <c:y val="0.87597569444444445"/>
          <c:w val="0.16997311305677595"/>
          <c:h val="0.1240243055555555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 - PE</a:t>
            </a:r>
          </a:p>
        </c:rich>
      </c:tx>
      <c:overlay val="0"/>
    </c:title>
    <c:autoTitleDeleted val="0"/>
    <c:plotArea>
      <c:layout>
        <c:manualLayout>
          <c:layoutTarget val="inner"/>
          <c:xMode val="edge"/>
          <c:yMode val="edge"/>
          <c:x val="0.10528922788303449"/>
          <c:y val="0.11353616988593383"/>
          <c:w val="0.86552579955752484"/>
          <c:h val="0.76298473905735498"/>
        </c:manualLayout>
      </c:layout>
      <c:barChart>
        <c:barDir val="col"/>
        <c:grouping val="stacked"/>
        <c:varyColors val="0"/>
        <c:ser>
          <c:idx val="0"/>
          <c:order val="0"/>
          <c:tx>
            <c:strRef>
              <c:f>'5'!$A$21</c:f>
              <c:strCache>
                <c:ptCount val="1"/>
                <c:pt idx="0">
                  <c:v>Biomasa</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('5'!$B$21:$F$21,'5'!$A$35:$E$35)</c:f>
              <c:numCache>
                <c:formatCode>General</c:formatCode>
                <c:ptCount val="10"/>
                <c:pt idx="0">
                  <c:v>0</c:v>
                </c:pt>
                <c:pt idx="1">
                  <c:v>0</c:v>
                </c:pt>
                <c:pt idx="2">
                  <c:v>0</c:v>
                </c:pt>
                <c:pt idx="3">
                  <c:v>0</c:v>
                </c:pt>
                <c:pt idx="4">
                  <c:v>0</c:v>
                </c:pt>
                <c:pt idx="5">
                  <c:v>0</c:v>
                </c:pt>
                <c:pt idx="6">
                  <c:v>1992.5497399999992</c:v>
                </c:pt>
                <c:pt idx="7">
                  <c:v>2078.8107699999991</c:v>
                </c:pt>
                <c:pt idx="8">
                  <c:v>2051.2915150000017</c:v>
                </c:pt>
                <c:pt idx="9">
                  <c:v>2206.488315999999</c:v>
                </c:pt>
              </c:numCache>
            </c:numRef>
          </c:val>
        </c:ser>
        <c:ser>
          <c:idx val="1"/>
          <c:order val="1"/>
          <c:tx>
            <c:strRef>
              <c:f>'5'!$A$22</c:f>
              <c:strCache>
                <c:ptCount val="1"/>
                <c:pt idx="0">
                  <c:v>Bioplyn</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('5'!$B$22:$F$22,'5'!$A$36:$E$36)</c:f>
              <c:numCache>
                <c:formatCode>General</c:formatCode>
                <c:ptCount val="10"/>
                <c:pt idx="0">
                  <c:v>0</c:v>
                </c:pt>
                <c:pt idx="1">
                  <c:v>0</c:v>
                </c:pt>
                <c:pt idx="2">
                  <c:v>0</c:v>
                </c:pt>
                <c:pt idx="3">
                  <c:v>0</c:v>
                </c:pt>
                <c:pt idx="4">
                  <c:v>0</c:v>
                </c:pt>
                <c:pt idx="5">
                  <c:v>0</c:v>
                </c:pt>
                <c:pt idx="6">
                  <c:v>6.5015700000000001</c:v>
                </c:pt>
                <c:pt idx="7">
                  <c:v>9.6688799999999997</c:v>
                </c:pt>
                <c:pt idx="8">
                  <c:v>10.779804999999998</c:v>
                </c:pt>
                <c:pt idx="9">
                  <c:v>12.567809</c:v>
                </c:pt>
              </c:numCache>
            </c:numRef>
          </c:val>
        </c:ser>
        <c:ser>
          <c:idx val="2"/>
          <c:order val="2"/>
          <c:tx>
            <c:strRef>
              <c:f>'5'!$A$23</c:f>
              <c:strCache>
                <c:ptCount val="1"/>
                <c:pt idx="0">
                  <c:v>Černé uhlí</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('5'!$B$23:$F$23,'5'!$A$37:$E$37)</c:f>
              <c:numCache>
                <c:formatCode>General</c:formatCode>
                <c:ptCount val="10"/>
                <c:pt idx="0">
                  <c:v>0</c:v>
                </c:pt>
                <c:pt idx="1">
                  <c:v>0</c:v>
                </c:pt>
                <c:pt idx="2">
                  <c:v>0</c:v>
                </c:pt>
                <c:pt idx="3">
                  <c:v>0</c:v>
                </c:pt>
                <c:pt idx="4">
                  <c:v>0</c:v>
                </c:pt>
                <c:pt idx="5">
                  <c:v>0</c:v>
                </c:pt>
                <c:pt idx="6">
                  <c:v>4889.8065399999978</c:v>
                </c:pt>
                <c:pt idx="7">
                  <c:v>5165.638719999999</c:v>
                </c:pt>
                <c:pt idx="8">
                  <c:v>5719.850639999996</c:v>
                </c:pt>
                <c:pt idx="9">
                  <c:v>4453.0348240000021</c:v>
                </c:pt>
              </c:numCache>
            </c:numRef>
          </c:val>
        </c:ser>
        <c:ser>
          <c:idx val="3"/>
          <c:order val="3"/>
          <c:tx>
            <c:strRef>
              <c:f>'5'!$A$24</c:f>
              <c:strCache>
                <c:ptCount val="1"/>
                <c:pt idx="0">
                  <c:v>Hnědé uhlí</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('5'!$B$24:$F$24,'5'!$A$38:$E$38)</c:f>
              <c:numCache>
                <c:formatCode>General</c:formatCode>
                <c:ptCount val="10"/>
                <c:pt idx="0">
                  <c:v>0</c:v>
                </c:pt>
                <c:pt idx="1">
                  <c:v>0</c:v>
                </c:pt>
                <c:pt idx="2">
                  <c:v>0</c:v>
                </c:pt>
                <c:pt idx="3">
                  <c:v>0</c:v>
                </c:pt>
                <c:pt idx="4">
                  <c:v>0</c:v>
                </c:pt>
                <c:pt idx="5">
                  <c:v>0</c:v>
                </c:pt>
                <c:pt idx="6">
                  <c:v>35832.172599999969</c:v>
                </c:pt>
                <c:pt idx="7">
                  <c:v>35944.483260000052</c:v>
                </c:pt>
                <c:pt idx="8">
                  <c:v>36228.083022999956</c:v>
                </c:pt>
                <c:pt idx="9">
                  <c:v>36978.071257000018</c:v>
                </c:pt>
              </c:numCache>
            </c:numRef>
          </c:val>
        </c:ser>
        <c:ser>
          <c:idx val="4"/>
          <c:order val="4"/>
          <c:tx>
            <c:strRef>
              <c:f>'5'!$A$25</c:f>
              <c:strCache>
                <c:ptCount val="1"/>
                <c:pt idx="0">
                  <c:v>Koks</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('5'!$B$25:$F$25,'5'!$A$39:$E$39)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'5'!$A$26</c:f>
              <c:strCache>
                <c:ptCount val="1"/>
                <c:pt idx="0">
                  <c:v>Odpadní teplo</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('5'!$B$26:$F$26,'5'!$A$40:$E$40)</c:f>
              <c:numCache>
                <c:formatCode>General</c:formatCode>
                <c:ptCount val="10"/>
                <c:pt idx="0">
                  <c:v>0</c:v>
                </c:pt>
                <c:pt idx="1">
                  <c:v>0</c:v>
                </c:pt>
                <c:pt idx="2">
                  <c:v>0</c:v>
                </c:pt>
                <c:pt idx="3">
                  <c:v>0</c:v>
                </c:pt>
                <c:pt idx="4">
                  <c:v>0</c:v>
                </c:pt>
                <c:pt idx="5">
                  <c:v>0</c:v>
                </c:pt>
                <c:pt idx="6">
                  <c:v>33.414000000000001</c:v>
                </c:pt>
                <c:pt idx="7">
                  <c:v>31.775639999999996</c:v>
                </c:pt>
                <c:pt idx="8">
                  <c:v>45.296569999999996</c:v>
                </c:pt>
                <c:pt idx="9">
                  <c:v>45.116604999999986</c:v>
                </c:pt>
              </c:numCache>
            </c:numRef>
          </c:val>
        </c:ser>
        <c:ser>
          <c:idx val="6"/>
          <c:order val="6"/>
          <c:tx>
            <c:strRef>
              <c:f>'5'!$A$27</c:f>
              <c:strCache>
                <c:ptCount val="1"/>
                <c:pt idx="0">
                  <c:v>Ostatní kapalná paliva</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('5'!$B$27:$F$27,'5'!$A$41:$E$41)</c:f>
              <c:numCache>
                <c:formatCode>General</c:formatCode>
                <c:ptCount val="10"/>
                <c:pt idx="0">
                  <c:v>0</c:v>
                </c:pt>
                <c:pt idx="1">
                  <c:v>0</c:v>
                </c:pt>
                <c:pt idx="2">
                  <c:v>0</c:v>
                </c:pt>
                <c:pt idx="3">
                  <c:v>0</c:v>
                </c:pt>
                <c:pt idx="4">
                  <c:v>0</c:v>
                </c:pt>
                <c:pt idx="5">
                  <c:v>0</c:v>
                </c:pt>
                <c:pt idx="6">
                  <c:v>10.678619999999999</c:v>
                </c:pt>
                <c:pt idx="7">
                  <c:v>15.967789999999997</c:v>
                </c:pt>
                <c:pt idx="8">
                  <c:v>24.827180999999996</c:v>
                </c:pt>
                <c:pt idx="9">
                  <c:v>22.791072</c:v>
                </c:pt>
              </c:numCache>
            </c:numRef>
          </c:val>
        </c:ser>
        <c:ser>
          <c:idx val="7"/>
          <c:order val="7"/>
          <c:tx>
            <c:strRef>
              <c:f>'5'!$A$28</c:f>
              <c:strCache>
                <c:ptCount val="1"/>
                <c:pt idx="0">
                  <c:v>Ostatní pevná paliva</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('5'!$B$28:$F$28,'5'!$A$42:$E$42)</c:f>
              <c:numCache>
                <c:formatCode>General</c:formatCode>
                <c:ptCount val="10"/>
                <c:pt idx="0">
                  <c:v>0</c:v>
                </c:pt>
                <c:pt idx="1">
                  <c:v>0</c:v>
                </c:pt>
                <c:pt idx="2">
                  <c:v>0</c:v>
                </c:pt>
                <c:pt idx="3">
                  <c:v>0</c:v>
                </c:pt>
                <c:pt idx="4">
                  <c:v>0</c:v>
                </c:pt>
                <c:pt idx="5">
                  <c:v>0</c:v>
                </c:pt>
                <c:pt idx="6">
                  <c:v>154.83791999999988</c:v>
                </c:pt>
                <c:pt idx="7">
                  <c:v>162.50556999999992</c:v>
                </c:pt>
                <c:pt idx="8">
                  <c:v>176.82091099999997</c:v>
                </c:pt>
                <c:pt idx="9">
                  <c:v>202.05449500000003</c:v>
                </c:pt>
              </c:numCache>
            </c:numRef>
          </c:val>
        </c:ser>
        <c:ser>
          <c:idx val="8"/>
          <c:order val="8"/>
          <c:tx>
            <c:strRef>
              <c:f>'5'!$A$29</c:f>
              <c:strCache>
                <c:ptCount val="1"/>
                <c:pt idx="0">
                  <c:v>Ostatní plyny</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('5'!$B$29:$F$29,'5'!$A$43:$E$43)</c:f>
              <c:numCache>
                <c:formatCode>General</c:formatCode>
                <c:ptCount val="10"/>
                <c:pt idx="0">
                  <c:v>0</c:v>
                </c:pt>
                <c:pt idx="1">
                  <c:v>0</c:v>
                </c:pt>
                <c:pt idx="2">
                  <c:v>0</c:v>
                </c:pt>
                <c:pt idx="3">
                  <c:v>0</c:v>
                </c:pt>
                <c:pt idx="4">
                  <c:v>0</c:v>
                </c:pt>
                <c:pt idx="5">
                  <c:v>0</c:v>
                </c:pt>
                <c:pt idx="6">
                  <c:v>948.37748000000067</c:v>
                </c:pt>
                <c:pt idx="7">
                  <c:v>831.1158700000002</c:v>
                </c:pt>
                <c:pt idx="8">
                  <c:v>784.0688199999995</c:v>
                </c:pt>
                <c:pt idx="9">
                  <c:v>841.87353299999984</c:v>
                </c:pt>
              </c:numCache>
            </c:numRef>
          </c:val>
        </c:ser>
        <c:ser>
          <c:idx val="9"/>
          <c:order val="9"/>
          <c:tx>
            <c:strRef>
              <c:f>'5'!$A$30</c:f>
              <c:strCache>
                <c:ptCount val="1"/>
                <c:pt idx="0">
                  <c:v>Ostatní</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('5'!$B$30:$F$30,'5'!$A$44:$E$44)</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0"/>
          <c:order val="10"/>
          <c:tx>
            <c:strRef>
              <c:f>'5'!$A$31</c:f>
              <c:strCache>
                <c:ptCount val="1"/>
                <c:pt idx="0">
                  <c:v>Topné oleje</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('5'!$B$31:$F$31,'5'!$A$45:$E$45)</c:f>
              <c:numCache>
                <c:formatCode>General</c:formatCode>
                <c:ptCount val="10"/>
                <c:pt idx="0">
                  <c:v>0</c:v>
                </c:pt>
                <c:pt idx="1">
                  <c:v>0</c:v>
                </c:pt>
                <c:pt idx="2">
                  <c:v>0</c:v>
                </c:pt>
                <c:pt idx="3">
                  <c:v>0</c:v>
                </c:pt>
                <c:pt idx="4">
                  <c:v>0</c:v>
                </c:pt>
                <c:pt idx="5">
                  <c:v>0</c:v>
                </c:pt>
                <c:pt idx="6">
                  <c:v>34.981389999999969</c:v>
                </c:pt>
                <c:pt idx="7">
                  <c:v>37.128279999999982</c:v>
                </c:pt>
                <c:pt idx="8">
                  <c:v>31.241092999999996</c:v>
                </c:pt>
                <c:pt idx="9">
                  <c:v>40.484080999999982</c:v>
                </c:pt>
              </c:numCache>
            </c:numRef>
          </c:val>
        </c:ser>
        <c:ser>
          <c:idx val="11"/>
          <c:order val="11"/>
          <c:tx>
            <c:strRef>
              <c:f>'5'!$A$32</c:f>
              <c:strCache>
                <c:ptCount val="1"/>
                <c:pt idx="0">
                  <c:v>Zemní plyn</c:v>
                </c:pt>
              </c:strCache>
            </c:strRef>
          </c:tx>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('5'!$B$32:$F$32,'5'!$A$46:$E$46)</c:f>
              <c:numCache>
                <c:formatCode>General</c:formatCode>
                <c:ptCount val="10"/>
                <c:pt idx="0">
                  <c:v>0</c:v>
                </c:pt>
                <c:pt idx="1">
                  <c:v>0</c:v>
                </c:pt>
                <c:pt idx="2">
                  <c:v>0</c:v>
                </c:pt>
                <c:pt idx="3">
                  <c:v>0</c:v>
                </c:pt>
                <c:pt idx="4">
                  <c:v>0</c:v>
                </c:pt>
                <c:pt idx="5">
                  <c:v>0</c:v>
                </c:pt>
                <c:pt idx="6">
                  <c:v>515.95992000000001</c:v>
                </c:pt>
                <c:pt idx="7">
                  <c:v>542.06642999999997</c:v>
                </c:pt>
                <c:pt idx="8">
                  <c:v>631.81109200000049</c:v>
                </c:pt>
                <c:pt idx="9">
                  <c:v>629.19819600000039</c:v>
                </c:pt>
              </c:numCache>
            </c:numRef>
          </c:val>
        </c:ser>
        <c:ser>
          <c:idx val="12"/>
          <c:order val="12"/>
          <c:tx>
            <c:strRef>
              <c:f>'5'!$A$33</c:f>
              <c:strCache>
                <c:ptCount val="1"/>
                <c:pt idx="0">
                  <c:v>Všechna paliva (údaje před rokem 2014 pouze v souhrnné podobě)</c:v>
                </c:pt>
              </c:strCache>
            </c:strRef>
          </c:tx>
          <c:spPr>
            <a:solidFill>
              <a:schemeClr val="bg1">
                <a:lumMod val="75000"/>
              </a:schemeClr>
            </a:solidFill>
          </c:spPr>
          <c:invertIfNegative val="0"/>
          <c:cat>
            <c:numRef>
              <c:f>('5'!$B$20:$F$20,'5'!$A$34:$E$34)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('5'!$B$33:$F$33,'5'!$A$47)</c:f>
              <c:numCache>
                <c:formatCode>General</c:formatCode>
                <c:ptCount val="6"/>
                <c:pt idx="0">
                  <c:v>51218.8</c:v>
                </c:pt>
                <c:pt idx="1">
                  <c:v>48457.4</c:v>
                </c:pt>
                <c:pt idx="2">
                  <c:v>49979.7</c:v>
                </c:pt>
                <c:pt idx="3">
                  <c:v>49973.017663658815</c:v>
                </c:pt>
                <c:pt idx="4">
                  <c:v>47261.007437886903</c:v>
                </c:pt>
                <c:pt idx="5">
                  <c:v>44737</c:v>
                </c:pt>
              </c:numCache>
            </c:numRef>
          </c:val>
        </c:ser>
        <c:dLbls>
          <c:showLegendKey val="0"/>
          <c:showVal val="0"/>
          <c:showCatName val="0"/>
          <c:showSerName val="0"/>
          <c:showPercent val="0"/>
          <c:showBubbleSize val="0"/>
        </c:dLbls>
        <c:gapWidth val="150"/>
        <c:overlap val="100"/>
        <c:axId val="92373760"/>
        <c:axId val="92375296"/>
      </c:barChart>
      <c:catAx>
        <c:axId val="92373760"/>
        <c:scaling>
          <c:orientation val="minMax"/>
        </c:scaling>
        <c:delete val="0"/>
        <c:axPos val="b"/>
        <c:numFmt formatCode="General" sourceLinked="1"/>
        <c:majorTickMark val="none"/>
        <c:minorTickMark val="none"/>
        <c:tickLblPos val="nextTo"/>
        <c:txPr>
          <a:bodyPr/>
          <a:lstStyle/>
          <a:p>
            <a:pPr>
              <a:defRPr sz="900"/>
            </a:pPr>
            <a:endParaRPr lang="cs-CZ"/>
          </a:p>
        </c:txPr>
        <c:crossAx val="92375296"/>
        <c:crosses val="autoZero"/>
        <c:auto val="1"/>
        <c:lblAlgn val="ctr"/>
        <c:lblOffset val="100"/>
        <c:noMultiLvlLbl val="0"/>
      </c:catAx>
      <c:valAx>
        <c:axId val="923752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2373760"/>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0.10612717294342043"/>
          <c:y val="0.94786441068009386"/>
          <c:w val="0.69753755711125176"/>
          <c:h val="5.2135589319906105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42845853273026E-2"/>
          <c:y val="0.13852355024057922"/>
          <c:w val="0.87762429727307478"/>
          <c:h val="0.46219792243891045"/>
        </c:manualLayout>
      </c:layout>
      <c:barChart>
        <c:barDir val="col"/>
        <c:grouping val="stacked"/>
        <c:varyColors val="0"/>
        <c:ser>
          <c:idx val="11"/>
          <c:order val="0"/>
          <c:tx>
            <c:strRef>
              <c:f>'7'!$G$17</c:f>
              <c:strCache>
                <c:ptCount val="1"/>
              </c:strCache>
            </c:strRef>
          </c:tx>
          <c:invertIfNegative val="0"/>
          <c:cat>
            <c:numRef>
              <c:f>'7'!$H$5</c:f>
              <c:numCache>
                <c:formatCode>General</c:formatCode>
                <c:ptCount val="1"/>
              </c:numCache>
            </c:numRef>
          </c:cat>
          <c:val>
            <c:numRef>
              <c:f>'7'!$H$17</c:f>
              <c:numCache>
                <c:formatCode>General</c:formatCode>
                <c:ptCount val="1"/>
              </c:numCache>
            </c:numRef>
          </c:val>
        </c:ser>
        <c:ser>
          <c:idx val="10"/>
          <c:order val="1"/>
          <c:tx>
            <c:strRef>
              <c:f>'7'!$G$16</c:f>
              <c:strCache>
                <c:ptCount val="1"/>
              </c:strCache>
            </c:strRef>
          </c:tx>
          <c:invertIfNegative val="0"/>
          <c:cat>
            <c:numRef>
              <c:f>'7'!$H$5</c:f>
              <c:numCache>
                <c:formatCode>General</c:formatCode>
                <c:ptCount val="1"/>
              </c:numCache>
            </c:numRef>
          </c:cat>
          <c:val>
            <c:numRef>
              <c:f>'7'!$H$16</c:f>
              <c:numCache>
                <c:formatCode>General</c:formatCode>
                <c:ptCount val="1"/>
              </c:numCache>
            </c:numRef>
          </c:val>
        </c:ser>
        <c:ser>
          <c:idx val="9"/>
          <c:order val="2"/>
          <c:tx>
            <c:strRef>
              <c:f>'7'!$G$15</c:f>
              <c:strCache>
                <c:ptCount val="1"/>
              </c:strCache>
            </c:strRef>
          </c:tx>
          <c:invertIfNegative val="0"/>
          <c:cat>
            <c:numRef>
              <c:f>'7'!$H$5</c:f>
              <c:numCache>
                <c:formatCode>General</c:formatCode>
                <c:ptCount val="1"/>
              </c:numCache>
            </c:numRef>
          </c:cat>
          <c:val>
            <c:numRef>
              <c:f>'7'!$H$15</c:f>
              <c:numCache>
                <c:formatCode>General</c:formatCode>
                <c:ptCount val="1"/>
              </c:numCache>
            </c:numRef>
          </c:val>
        </c:ser>
        <c:ser>
          <c:idx val="8"/>
          <c:order val="3"/>
          <c:tx>
            <c:strRef>
              <c:f>'7'!$G$14</c:f>
              <c:strCache>
                <c:ptCount val="1"/>
              </c:strCache>
            </c:strRef>
          </c:tx>
          <c:invertIfNegative val="0"/>
          <c:cat>
            <c:numRef>
              <c:f>'7'!$H$5</c:f>
              <c:numCache>
                <c:formatCode>General</c:formatCode>
                <c:ptCount val="1"/>
              </c:numCache>
            </c:numRef>
          </c:cat>
          <c:val>
            <c:numRef>
              <c:f>'7'!$H$14</c:f>
              <c:numCache>
                <c:formatCode>General</c:formatCode>
                <c:ptCount val="1"/>
              </c:numCache>
            </c:numRef>
          </c:val>
        </c:ser>
        <c:ser>
          <c:idx val="7"/>
          <c:order val="4"/>
          <c:tx>
            <c:strRef>
              <c:f>'7'!$G$13</c:f>
              <c:strCache>
                <c:ptCount val="1"/>
              </c:strCache>
            </c:strRef>
          </c:tx>
          <c:invertIfNegative val="0"/>
          <c:cat>
            <c:numRef>
              <c:f>'7'!$H$5</c:f>
              <c:numCache>
                <c:formatCode>General</c:formatCode>
                <c:ptCount val="1"/>
              </c:numCache>
            </c:numRef>
          </c:cat>
          <c:val>
            <c:numRef>
              <c:f>'7'!$H$13</c:f>
              <c:numCache>
                <c:formatCode>General</c:formatCode>
                <c:ptCount val="1"/>
              </c:numCache>
            </c:numRef>
          </c:val>
        </c:ser>
        <c:ser>
          <c:idx val="6"/>
          <c:order val="5"/>
          <c:tx>
            <c:strRef>
              <c:f>'7'!$G$12</c:f>
              <c:strCache>
                <c:ptCount val="1"/>
              </c:strCache>
            </c:strRef>
          </c:tx>
          <c:invertIfNegative val="0"/>
          <c:cat>
            <c:numRef>
              <c:f>'7'!$H$5</c:f>
              <c:numCache>
                <c:formatCode>General</c:formatCode>
                <c:ptCount val="1"/>
              </c:numCache>
            </c:numRef>
          </c:cat>
          <c:val>
            <c:numRef>
              <c:f>'7'!$H$12</c:f>
              <c:numCache>
                <c:formatCode>General</c:formatCode>
                <c:ptCount val="1"/>
              </c:numCache>
            </c:numRef>
          </c:val>
        </c:ser>
        <c:ser>
          <c:idx val="5"/>
          <c:order val="6"/>
          <c:tx>
            <c:strRef>
              <c:f>'7'!$G$11</c:f>
              <c:strCache>
                <c:ptCount val="1"/>
              </c:strCache>
            </c:strRef>
          </c:tx>
          <c:invertIfNegative val="0"/>
          <c:cat>
            <c:numRef>
              <c:f>'7'!$H$5</c:f>
              <c:numCache>
                <c:formatCode>General</c:formatCode>
                <c:ptCount val="1"/>
              </c:numCache>
            </c:numRef>
          </c:cat>
          <c:val>
            <c:numRef>
              <c:f>'7'!$H$11</c:f>
              <c:numCache>
                <c:formatCode>General</c:formatCode>
                <c:ptCount val="1"/>
              </c:numCache>
            </c:numRef>
          </c:val>
        </c:ser>
        <c:ser>
          <c:idx val="4"/>
          <c:order val="7"/>
          <c:tx>
            <c:strRef>
              <c:f>'7'!$G$10</c:f>
              <c:strCache>
                <c:ptCount val="1"/>
              </c:strCache>
            </c:strRef>
          </c:tx>
          <c:invertIfNegative val="0"/>
          <c:cat>
            <c:numRef>
              <c:f>'7'!$H$5</c:f>
              <c:numCache>
                <c:formatCode>General</c:formatCode>
                <c:ptCount val="1"/>
              </c:numCache>
            </c:numRef>
          </c:cat>
          <c:val>
            <c:numRef>
              <c:f>'7'!$H$10</c:f>
              <c:numCache>
                <c:formatCode>General</c:formatCode>
                <c:ptCount val="1"/>
              </c:numCache>
            </c:numRef>
          </c:val>
        </c:ser>
        <c:ser>
          <c:idx val="3"/>
          <c:order val="8"/>
          <c:tx>
            <c:strRef>
              <c:f>'7'!$G$9</c:f>
              <c:strCache>
                <c:ptCount val="1"/>
              </c:strCache>
            </c:strRef>
          </c:tx>
          <c:invertIfNegative val="0"/>
          <c:cat>
            <c:numRef>
              <c:f>'7'!$H$5</c:f>
              <c:numCache>
                <c:formatCode>General</c:formatCode>
                <c:ptCount val="1"/>
              </c:numCache>
            </c:numRef>
          </c:cat>
          <c:val>
            <c:numRef>
              <c:f>'7'!$H$9</c:f>
              <c:numCache>
                <c:formatCode>General</c:formatCode>
                <c:ptCount val="1"/>
              </c:numCache>
            </c:numRef>
          </c:val>
        </c:ser>
        <c:ser>
          <c:idx val="2"/>
          <c:order val="9"/>
          <c:tx>
            <c:strRef>
              <c:f>'7'!$G$8</c:f>
              <c:strCache>
                <c:ptCount val="1"/>
              </c:strCache>
            </c:strRef>
          </c:tx>
          <c:invertIfNegative val="0"/>
          <c:cat>
            <c:numRef>
              <c:f>'7'!$H$5</c:f>
              <c:numCache>
                <c:formatCode>General</c:formatCode>
                <c:ptCount val="1"/>
              </c:numCache>
            </c:numRef>
          </c:cat>
          <c:val>
            <c:numRef>
              <c:f>'7'!$H$8</c:f>
              <c:numCache>
                <c:formatCode>General</c:formatCode>
                <c:ptCount val="1"/>
              </c:numCache>
            </c:numRef>
          </c:val>
        </c:ser>
        <c:ser>
          <c:idx val="1"/>
          <c:order val="10"/>
          <c:tx>
            <c:strRef>
              <c:f>'7'!$G$7</c:f>
              <c:strCache>
                <c:ptCount val="1"/>
              </c:strCache>
            </c:strRef>
          </c:tx>
          <c:invertIfNegative val="0"/>
          <c:cat>
            <c:numRef>
              <c:f>'7'!$H$5</c:f>
              <c:numCache>
                <c:formatCode>General</c:formatCode>
                <c:ptCount val="1"/>
              </c:numCache>
            </c:numRef>
          </c:cat>
          <c:val>
            <c:numRef>
              <c:f>'7'!$H$7</c:f>
              <c:numCache>
                <c:formatCode>General</c:formatCode>
                <c:ptCount val="1"/>
              </c:numCache>
            </c:numRef>
          </c:val>
        </c:ser>
        <c:ser>
          <c:idx val="0"/>
          <c:order val="11"/>
          <c:tx>
            <c:strRef>
              <c:f>'7'!$G$6</c:f>
              <c:strCache>
                <c:ptCount val="1"/>
              </c:strCache>
            </c:strRef>
          </c:tx>
          <c:invertIfNegative val="0"/>
          <c:cat>
            <c:numRef>
              <c:f>'7'!$H$5</c:f>
              <c:numCache>
                <c:formatCode>General</c:formatCode>
                <c:ptCount val="1"/>
              </c:numCache>
            </c:numRef>
          </c:cat>
          <c:val>
            <c:numRef>
              <c:f>'7'!$H$6</c:f>
              <c:numCache>
                <c:formatCode>General</c:formatCode>
                <c:ptCount val="1"/>
              </c:numCache>
            </c:numRef>
          </c:val>
        </c:ser>
        <c:dLbls>
          <c:showLegendKey val="0"/>
          <c:showVal val="0"/>
          <c:showCatName val="0"/>
          <c:showSerName val="0"/>
          <c:showPercent val="0"/>
          <c:showBubbleSize val="0"/>
        </c:dLbls>
        <c:gapWidth val="150"/>
        <c:overlap val="100"/>
        <c:axId val="92324608"/>
        <c:axId val="92326144"/>
      </c:barChart>
      <c:catAx>
        <c:axId val="92324608"/>
        <c:scaling>
          <c:orientation val="minMax"/>
        </c:scaling>
        <c:delete val="1"/>
        <c:axPos val="b"/>
        <c:numFmt formatCode="General" sourceLinked="1"/>
        <c:majorTickMark val="none"/>
        <c:minorTickMark val="none"/>
        <c:tickLblPos val="nextTo"/>
        <c:crossAx val="92326144"/>
        <c:crosses val="autoZero"/>
        <c:auto val="1"/>
        <c:lblAlgn val="ctr"/>
        <c:lblOffset val="100"/>
        <c:noMultiLvlLbl val="0"/>
      </c:catAx>
      <c:valAx>
        <c:axId val="92326144"/>
        <c:scaling>
          <c:orientation val="minMax"/>
        </c:scaling>
        <c:delete val="1"/>
        <c:axPos val="l"/>
        <c:majorGridlines>
          <c:spPr>
            <a:ln>
              <a:noFill/>
            </a:ln>
          </c:spPr>
        </c:majorGridlines>
        <c:numFmt formatCode="#,##0" sourceLinked="0"/>
        <c:majorTickMark val="out"/>
        <c:minorTickMark val="none"/>
        <c:tickLblPos val="nextTo"/>
        <c:crossAx val="92324608"/>
        <c:crosses val="autoZero"/>
        <c:crossBetween val="between"/>
      </c:valAx>
      <c:spPr>
        <a:noFill/>
      </c:spPr>
    </c:plotArea>
    <c:legend>
      <c:legendPos val="l"/>
      <c:layout>
        <c:manualLayout>
          <c:xMode val="edge"/>
          <c:yMode val="edge"/>
          <c:x val="0"/>
          <c:y val="3.5623404632922902E-3"/>
          <c:w val="1"/>
          <c:h val="0.99643746293929647"/>
        </c:manualLayout>
      </c:layout>
      <c:overlay val="0"/>
      <c:spPr>
        <a:noFill/>
      </c:spPr>
    </c:legend>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(MW)</a:t>
            </a:r>
          </a:p>
        </c:rich>
      </c:tx>
      <c:overlay val="0"/>
    </c:title>
    <c:autoTitleDeleted val="0"/>
    <c:plotArea>
      <c:layout>
        <c:manualLayout>
          <c:layoutTarget val="inner"/>
          <c:xMode val="edge"/>
          <c:yMode val="edge"/>
          <c:x val="9.3190730167484553E-2"/>
          <c:y val="0.11294945517398419"/>
          <c:w val="0.87762429727307478"/>
          <c:h val="0.7267423670221812"/>
        </c:manualLayout>
      </c:layout>
      <c:barChart>
        <c:barDir val="col"/>
        <c:grouping val="clustered"/>
        <c:varyColors val="0"/>
        <c:ser>
          <c:idx val="0"/>
          <c:order val="0"/>
          <c:tx>
            <c:strRef>
              <c:f>'15'!$A$7</c:f>
              <c:strCache>
                <c:ptCount val="1"/>
                <c:pt idx="0">
                  <c:v>Paroplynové (PPE)</c:v>
                </c:pt>
              </c:strCache>
            </c:strRef>
          </c:tx>
          <c:invertIfNegative val="0"/>
          <c:dPt>
            <c:idx val="0"/>
            <c:invertIfNegative val="0"/>
            <c:bubble3D val="0"/>
            <c:spPr/>
          </c:dPt>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'15'!$B$7:$K$7</c:f>
              <c:numCache>
                <c:formatCode>#,##0.0</c:formatCode>
                <c:ptCount val="10"/>
                <c:pt idx="0">
                  <c:v>569.72</c:v>
                </c:pt>
                <c:pt idx="1">
                  <c:v>560.70000000000005</c:v>
                </c:pt>
                <c:pt idx="2">
                  <c:v>590.70000000000005</c:v>
                </c:pt>
                <c:pt idx="3">
                  <c:v>590.70000000000005</c:v>
                </c:pt>
                <c:pt idx="4">
                  <c:v>520.70000000000005</c:v>
                </c:pt>
                <c:pt idx="5">
                  <c:v>518</c:v>
                </c:pt>
                <c:pt idx="6">
                  <c:v>1363.3150000000001</c:v>
                </c:pt>
                <c:pt idx="7">
                  <c:v>1363.3150000000001</c:v>
                </c:pt>
                <c:pt idx="8">
                  <c:v>1363.5</c:v>
                </c:pt>
                <c:pt idx="9">
                  <c:v>1363.5</c:v>
                </c:pt>
              </c:numCache>
            </c:numRef>
          </c:val>
        </c:ser>
        <c:dLbls>
          <c:showLegendKey val="0"/>
          <c:showVal val="0"/>
          <c:showCatName val="0"/>
          <c:showSerName val="0"/>
          <c:showPercent val="0"/>
          <c:showBubbleSize val="0"/>
        </c:dLbls>
        <c:gapWidth val="150"/>
        <c:axId val="91962368"/>
        <c:axId val="91968256"/>
      </c:barChart>
      <c:catAx>
        <c:axId val="91962368"/>
        <c:scaling>
          <c:orientation val="minMax"/>
        </c:scaling>
        <c:delete val="0"/>
        <c:axPos val="b"/>
        <c:numFmt formatCode="General" sourceLinked="1"/>
        <c:majorTickMark val="none"/>
        <c:minorTickMark val="none"/>
        <c:tickLblPos val="nextTo"/>
        <c:txPr>
          <a:bodyPr/>
          <a:lstStyle/>
          <a:p>
            <a:pPr>
              <a:defRPr sz="900"/>
            </a:pPr>
            <a:endParaRPr lang="cs-CZ"/>
          </a:p>
        </c:txPr>
        <c:crossAx val="91968256"/>
        <c:crosses val="autoZero"/>
        <c:auto val="1"/>
        <c:lblAlgn val="ctr"/>
        <c:lblOffset val="100"/>
        <c:noMultiLvlLbl val="0"/>
      </c:catAx>
      <c:valAx>
        <c:axId val="919682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19623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p>
        </c:rich>
      </c:tx>
      <c:overlay val="0"/>
    </c:title>
    <c:autoTitleDeleted val="0"/>
    <c:plotArea>
      <c:layout>
        <c:manualLayout>
          <c:layoutTarget val="inner"/>
          <c:xMode val="edge"/>
          <c:yMode val="edge"/>
          <c:x val="9.3190730167484553E-2"/>
          <c:y val="0.11405782975958415"/>
          <c:w val="0.87762429727307478"/>
          <c:h val="0.72213829326402423"/>
        </c:manualLayout>
      </c:layout>
      <c:barChart>
        <c:barDir val="col"/>
        <c:grouping val="stacked"/>
        <c:varyColors val="0"/>
        <c:ser>
          <c:idx val="0"/>
          <c:order val="0"/>
          <c:tx>
            <c:strRef>
              <c:f>'6'!$A$20</c:f>
              <c:strCache>
                <c:ptCount val="1"/>
                <c:pt idx="0">
                  <c:v>Biomasa</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('6'!$B$20:$F$20,'6'!$A$34:$E$34)</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'6'!$A$21</c:f>
              <c:strCache>
                <c:ptCount val="1"/>
                <c:pt idx="0">
                  <c:v>Bioplyn</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('6'!$B$21:$F$21,'6'!$A$35:$E$35)</c:f>
              <c:numCache>
                <c:formatCode>General</c:formatCode>
                <c:ptCount val="10"/>
                <c:pt idx="0">
                  <c:v>0</c:v>
                </c:pt>
                <c:pt idx="1">
                  <c:v>0</c:v>
                </c:pt>
                <c:pt idx="2">
                  <c:v>0</c:v>
                </c:pt>
                <c:pt idx="3">
                  <c:v>0</c:v>
                </c:pt>
                <c:pt idx="4">
                  <c:v>0</c:v>
                </c:pt>
                <c:pt idx="5">
                  <c:v>0</c:v>
                </c:pt>
                <c:pt idx="6">
                  <c:v>0</c:v>
                </c:pt>
                <c:pt idx="7">
                  <c:v>1.1000000000000001</c:v>
                </c:pt>
                <c:pt idx="8">
                  <c:v>0</c:v>
                </c:pt>
                <c:pt idx="9">
                  <c:v>0</c:v>
                </c:pt>
              </c:numCache>
            </c:numRef>
          </c:val>
        </c:ser>
        <c:ser>
          <c:idx val="2"/>
          <c:order val="2"/>
          <c:tx>
            <c:strRef>
              <c:f>'6'!$A$22</c:f>
              <c:strCache>
                <c:ptCount val="1"/>
                <c:pt idx="0">
                  <c:v>Černé uhlí</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('6'!$B$22:$F$22,'6'!$A$36:$E$36)</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'6'!$A$23</c:f>
              <c:strCache>
                <c:ptCount val="1"/>
                <c:pt idx="0">
                  <c:v>Hnědé uhlí</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('6'!$B$23:$F$23,'6'!$A$37:$E$37)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'6'!$A$24</c:f>
              <c:strCache>
                <c:ptCount val="1"/>
                <c:pt idx="0">
                  <c:v>Koks</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('6'!$B$24:$F$24,'6'!$A$38:$E$38)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'6'!$A$25</c:f>
              <c:strCache>
                <c:ptCount val="1"/>
                <c:pt idx="0">
                  <c:v>Odpadní teplo</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('6'!$B$25:$F$25,'6'!$A$39:$E$39)</c:f>
              <c:numCache>
                <c:formatCode>General</c:formatCode>
                <c:ptCount val="10"/>
                <c:pt idx="0">
                  <c:v>0</c:v>
                </c:pt>
                <c:pt idx="1">
                  <c:v>0</c:v>
                </c:pt>
                <c:pt idx="2">
                  <c:v>0</c:v>
                </c:pt>
                <c:pt idx="3">
                  <c:v>0</c:v>
                </c:pt>
                <c:pt idx="4">
                  <c:v>0</c:v>
                </c:pt>
                <c:pt idx="5">
                  <c:v>0</c:v>
                </c:pt>
                <c:pt idx="6">
                  <c:v>1.13141</c:v>
                </c:pt>
                <c:pt idx="7">
                  <c:v>0</c:v>
                </c:pt>
                <c:pt idx="8">
                  <c:v>0</c:v>
                </c:pt>
                <c:pt idx="9">
                  <c:v>0</c:v>
                </c:pt>
              </c:numCache>
            </c:numRef>
          </c:val>
        </c:ser>
        <c:ser>
          <c:idx val="6"/>
          <c:order val="6"/>
          <c:tx>
            <c:strRef>
              <c:f>'6'!$A$26</c:f>
              <c:strCache>
                <c:ptCount val="1"/>
                <c:pt idx="0">
                  <c:v>Ostatní kapalná paliva</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('6'!$B$26:$F$26,'6'!$A$40:$E$40)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7"/>
          <c:order val="7"/>
          <c:tx>
            <c:strRef>
              <c:f>'6'!$A$27</c:f>
              <c:strCache>
                <c:ptCount val="1"/>
                <c:pt idx="0">
                  <c:v>Ostatní pevná paliva</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('6'!$B$27:$F$27,'6'!$A$41:$E$41)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8"/>
          <c:order val="8"/>
          <c:tx>
            <c:strRef>
              <c:f>'6'!$A$28</c:f>
              <c:strCache>
                <c:ptCount val="1"/>
                <c:pt idx="0">
                  <c:v>Ostatní plyny</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('6'!$B$28:$F$28,'6'!$A$42:$E$42)</c:f>
              <c:numCache>
                <c:formatCode>General</c:formatCode>
                <c:ptCount val="10"/>
                <c:pt idx="0">
                  <c:v>0</c:v>
                </c:pt>
                <c:pt idx="1">
                  <c:v>0</c:v>
                </c:pt>
                <c:pt idx="2">
                  <c:v>0</c:v>
                </c:pt>
                <c:pt idx="3">
                  <c:v>0</c:v>
                </c:pt>
                <c:pt idx="4">
                  <c:v>0</c:v>
                </c:pt>
                <c:pt idx="5">
                  <c:v>0</c:v>
                </c:pt>
                <c:pt idx="6">
                  <c:v>1998.1867900000002</c:v>
                </c:pt>
                <c:pt idx="7">
                  <c:v>1995.0726800000004</c:v>
                </c:pt>
                <c:pt idx="8">
                  <c:v>1994.4568400000001</c:v>
                </c:pt>
                <c:pt idx="9">
                  <c:v>1773.43984</c:v>
                </c:pt>
              </c:numCache>
            </c:numRef>
          </c:val>
        </c:ser>
        <c:ser>
          <c:idx val="9"/>
          <c:order val="9"/>
          <c:tx>
            <c:strRef>
              <c:f>'6'!$A$29</c:f>
              <c:strCache>
                <c:ptCount val="1"/>
                <c:pt idx="0">
                  <c:v>Ostatní</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('6'!$B$29:$F$29,'6'!$A$43:$E$43)</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0"/>
          <c:order val="10"/>
          <c:tx>
            <c:strRef>
              <c:f>'6'!$A$30</c:f>
              <c:strCache>
                <c:ptCount val="1"/>
                <c:pt idx="0">
                  <c:v>Topné oleje</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('6'!$B$30:$F$30,'6'!$A$44:$E$44)</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1"/>
          <c:order val="11"/>
          <c:tx>
            <c:strRef>
              <c:f>'6'!$A$31</c:f>
              <c:strCache>
                <c:ptCount val="1"/>
                <c:pt idx="0">
                  <c:v>Zemní plyn</c:v>
                </c:pt>
              </c:strCache>
            </c:strRef>
          </c:tx>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('6'!$B$31:$F$31,'6'!$A$45:$E$45)</c:f>
              <c:numCache>
                <c:formatCode>General</c:formatCode>
                <c:ptCount val="10"/>
                <c:pt idx="0">
                  <c:v>0</c:v>
                </c:pt>
                <c:pt idx="1">
                  <c:v>0</c:v>
                </c:pt>
                <c:pt idx="2">
                  <c:v>0</c:v>
                </c:pt>
                <c:pt idx="3">
                  <c:v>0</c:v>
                </c:pt>
                <c:pt idx="4">
                  <c:v>0</c:v>
                </c:pt>
                <c:pt idx="5">
                  <c:v>0</c:v>
                </c:pt>
                <c:pt idx="6">
                  <c:v>205.35669999999999</c:v>
                </c:pt>
                <c:pt idx="7">
                  <c:v>752.85042000000033</c:v>
                </c:pt>
                <c:pt idx="8">
                  <c:v>2054.786838</c:v>
                </c:pt>
                <c:pt idx="9">
                  <c:v>1948.9655940000002</c:v>
                </c:pt>
              </c:numCache>
            </c:numRef>
          </c:val>
        </c:ser>
        <c:ser>
          <c:idx val="12"/>
          <c:order val="12"/>
          <c:tx>
            <c:strRef>
              <c:f>'6'!$A$32</c:f>
              <c:strCache>
                <c:ptCount val="1"/>
                <c:pt idx="0">
                  <c:v>Všechna paliva (údaje před rokem 2014 pouze v souhrnné podobě)</c:v>
                </c:pt>
              </c:strCache>
            </c:strRef>
          </c:tx>
          <c:spPr>
            <a:solidFill>
              <a:schemeClr val="bg1">
                <a:lumMod val="75000"/>
              </a:schemeClr>
            </a:solidFill>
          </c:spPr>
          <c:invertIfNegative val="0"/>
          <c:cat>
            <c:numRef>
              <c:f>('6'!$B$19:$F$19,'6'!$A$33:$E$33)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('6'!$B$32:$F$32,'6'!$A$46)</c:f>
              <c:numCache>
                <c:formatCode>General</c:formatCode>
                <c:ptCount val="6"/>
                <c:pt idx="0">
                  <c:v>2431.6999999999998</c:v>
                </c:pt>
                <c:pt idx="1">
                  <c:v>2250.9</c:v>
                </c:pt>
                <c:pt idx="2">
                  <c:v>2349.6</c:v>
                </c:pt>
                <c:pt idx="3">
                  <c:v>2344.4</c:v>
                </c:pt>
                <c:pt idx="4">
                  <c:v>2200.4</c:v>
                </c:pt>
                <c:pt idx="5">
                  <c:v>2092.8000000000002</c:v>
                </c:pt>
              </c:numCache>
            </c:numRef>
          </c:val>
        </c:ser>
        <c:dLbls>
          <c:showLegendKey val="0"/>
          <c:showVal val="0"/>
          <c:showCatName val="0"/>
          <c:showSerName val="0"/>
          <c:showPercent val="0"/>
          <c:showBubbleSize val="0"/>
        </c:dLbls>
        <c:gapWidth val="150"/>
        <c:overlap val="100"/>
        <c:axId val="92034944"/>
        <c:axId val="92036480"/>
      </c:barChart>
      <c:catAx>
        <c:axId val="92034944"/>
        <c:scaling>
          <c:orientation val="minMax"/>
        </c:scaling>
        <c:delete val="0"/>
        <c:axPos val="b"/>
        <c:numFmt formatCode="General" sourceLinked="1"/>
        <c:majorTickMark val="none"/>
        <c:minorTickMark val="none"/>
        <c:tickLblPos val="nextTo"/>
        <c:txPr>
          <a:bodyPr/>
          <a:lstStyle/>
          <a:p>
            <a:pPr>
              <a:defRPr sz="900"/>
            </a:pPr>
            <a:endParaRPr lang="cs-CZ"/>
          </a:p>
        </c:txPr>
        <c:crossAx val="92036480"/>
        <c:crosses val="autoZero"/>
        <c:auto val="1"/>
        <c:lblAlgn val="ctr"/>
        <c:lblOffset val="100"/>
        <c:noMultiLvlLbl val="0"/>
      </c:catAx>
      <c:valAx>
        <c:axId val="92036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2034944"/>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9.113879888273993E-2"/>
          <c:y val="0.89026549729527904"/>
          <c:w val="0.76824269696722802"/>
          <c:h val="0.10973440545808966"/>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42845853273026E-2"/>
          <c:y val="0.13852355024057922"/>
          <c:w val="0.87762429727307478"/>
          <c:h val="0.46219792243891045"/>
        </c:manualLayout>
      </c:layout>
      <c:barChart>
        <c:barDir val="col"/>
        <c:grouping val="stacked"/>
        <c:varyColors val="0"/>
        <c:ser>
          <c:idx val="11"/>
          <c:order val="0"/>
          <c:tx>
            <c:strRef>
              <c:f>'7'!$G$17</c:f>
              <c:strCache>
                <c:ptCount val="1"/>
              </c:strCache>
            </c:strRef>
          </c:tx>
          <c:invertIfNegative val="0"/>
          <c:cat>
            <c:numRef>
              <c:f>'7'!$H$5</c:f>
              <c:numCache>
                <c:formatCode>General</c:formatCode>
                <c:ptCount val="1"/>
              </c:numCache>
            </c:numRef>
          </c:cat>
          <c:val>
            <c:numRef>
              <c:f>'7'!$H$17</c:f>
              <c:numCache>
                <c:formatCode>General</c:formatCode>
                <c:ptCount val="1"/>
              </c:numCache>
            </c:numRef>
          </c:val>
        </c:ser>
        <c:ser>
          <c:idx val="10"/>
          <c:order val="1"/>
          <c:tx>
            <c:strRef>
              <c:f>'7'!$G$16</c:f>
              <c:strCache>
                <c:ptCount val="1"/>
              </c:strCache>
            </c:strRef>
          </c:tx>
          <c:invertIfNegative val="0"/>
          <c:cat>
            <c:numRef>
              <c:f>'7'!$H$5</c:f>
              <c:numCache>
                <c:formatCode>General</c:formatCode>
                <c:ptCount val="1"/>
              </c:numCache>
            </c:numRef>
          </c:cat>
          <c:val>
            <c:numRef>
              <c:f>'7'!$H$16</c:f>
              <c:numCache>
                <c:formatCode>General</c:formatCode>
                <c:ptCount val="1"/>
              </c:numCache>
            </c:numRef>
          </c:val>
        </c:ser>
        <c:ser>
          <c:idx val="9"/>
          <c:order val="2"/>
          <c:tx>
            <c:strRef>
              <c:f>'7'!$G$15</c:f>
              <c:strCache>
                <c:ptCount val="1"/>
              </c:strCache>
            </c:strRef>
          </c:tx>
          <c:invertIfNegative val="0"/>
          <c:cat>
            <c:numRef>
              <c:f>'7'!$H$5</c:f>
              <c:numCache>
                <c:formatCode>General</c:formatCode>
                <c:ptCount val="1"/>
              </c:numCache>
            </c:numRef>
          </c:cat>
          <c:val>
            <c:numRef>
              <c:f>'7'!$H$15</c:f>
              <c:numCache>
                <c:formatCode>General</c:formatCode>
                <c:ptCount val="1"/>
              </c:numCache>
            </c:numRef>
          </c:val>
        </c:ser>
        <c:ser>
          <c:idx val="8"/>
          <c:order val="3"/>
          <c:tx>
            <c:strRef>
              <c:f>'7'!$G$14</c:f>
              <c:strCache>
                <c:ptCount val="1"/>
              </c:strCache>
            </c:strRef>
          </c:tx>
          <c:invertIfNegative val="0"/>
          <c:cat>
            <c:numRef>
              <c:f>'7'!$H$5</c:f>
              <c:numCache>
                <c:formatCode>General</c:formatCode>
                <c:ptCount val="1"/>
              </c:numCache>
            </c:numRef>
          </c:cat>
          <c:val>
            <c:numRef>
              <c:f>'7'!$H$14</c:f>
              <c:numCache>
                <c:formatCode>General</c:formatCode>
                <c:ptCount val="1"/>
              </c:numCache>
            </c:numRef>
          </c:val>
        </c:ser>
        <c:ser>
          <c:idx val="7"/>
          <c:order val="4"/>
          <c:tx>
            <c:strRef>
              <c:f>'7'!$G$13</c:f>
              <c:strCache>
                <c:ptCount val="1"/>
              </c:strCache>
            </c:strRef>
          </c:tx>
          <c:invertIfNegative val="0"/>
          <c:cat>
            <c:numRef>
              <c:f>'7'!$H$5</c:f>
              <c:numCache>
                <c:formatCode>General</c:formatCode>
                <c:ptCount val="1"/>
              </c:numCache>
            </c:numRef>
          </c:cat>
          <c:val>
            <c:numRef>
              <c:f>'7'!$H$13</c:f>
              <c:numCache>
                <c:formatCode>General</c:formatCode>
                <c:ptCount val="1"/>
              </c:numCache>
            </c:numRef>
          </c:val>
        </c:ser>
        <c:ser>
          <c:idx val="6"/>
          <c:order val="5"/>
          <c:tx>
            <c:strRef>
              <c:f>'7'!$G$12</c:f>
              <c:strCache>
                <c:ptCount val="1"/>
              </c:strCache>
            </c:strRef>
          </c:tx>
          <c:invertIfNegative val="0"/>
          <c:cat>
            <c:numRef>
              <c:f>'7'!$H$5</c:f>
              <c:numCache>
                <c:formatCode>General</c:formatCode>
                <c:ptCount val="1"/>
              </c:numCache>
            </c:numRef>
          </c:cat>
          <c:val>
            <c:numRef>
              <c:f>'7'!$H$12</c:f>
              <c:numCache>
                <c:formatCode>General</c:formatCode>
                <c:ptCount val="1"/>
              </c:numCache>
            </c:numRef>
          </c:val>
        </c:ser>
        <c:ser>
          <c:idx val="5"/>
          <c:order val="6"/>
          <c:tx>
            <c:strRef>
              <c:f>'7'!$G$11</c:f>
              <c:strCache>
                <c:ptCount val="1"/>
              </c:strCache>
            </c:strRef>
          </c:tx>
          <c:invertIfNegative val="0"/>
          <c:cat>
            <c:numRef>
              <c:f>'7'!$H$5</c:f>
              <c:numCache>
                <c:formatCode>General</c:formatCode>
                <c:ptCount val="1"/>
              </c:numCache>
            </c:numRef>
          </c:cat>
          <c:val>
            <c:numRef>
              <c:f>'7'!$H$11</c:f>
              <c:numCache>
                <c:formatCode>General</c:formatCode>
                <c:ptCount val="1"/>
              </c:numCache>
            </c:numRef>
          </c:val>
        </c:ser>
        <c:ser>
          <c:idx val="4"/>
          <c:order val="7"/>
          <c:tx>
            <c:strRef>
              <c:f>'7'!$G$10</c:f>
              <c:strCache>
                <c:ptCount val="1"/>
              </c:strCache>
            </c:strRef>
          </c:tx>
          <c:invertIfNegative val="0"/>
          <c:cat>
            <c:numRef>
              <c:f>'7'!$H$5</c:f>
              <c:numCache>
                <c:formatCode>General</c:formatCode>
                <c:ptCount val="1"/>
              </c:numCache>
            </c:numRef>
          </c:cat>
          <c:val>
            <c:numRef>
              <c:f>'7'!$H$10</c:f>
              <c:numCache>
                <c:formatCode>General</c:formatCode>
                <c:ptCount val="1"/>
              </c:numCache>
            </c:numRef>
          </c:val>
        </c:ser>
        <c:ser>
          <c:idx val="3"/>
          <c:order val="8"/>
          <c:tx>
            <c:strRef>
              <c:f>'7'!$G$9</c:f>
              <c:strCache>
                <c:ptCount val="1"/>
              </c:strCache>
            </c:strRef>
          </c:tx>
          <c:invertIfNegative val="0"/>
          <c:cat>
            <c:numRef>
              <c:f>'7'!$H$5</c:f>
              <c:numCache>
                <c:formatCode>General</c:formatCode>
                <c:ptCount val="1"/>
              </c:numCache>
            </c:numRef>
          </c:cat>
          <c:val>
            <c:numRef>
              <c:f>'7'!$H$9</c:f>
              <c:numCache>
                <c:formatCode>General</c:formatCode>
                <c:ptCount val="1"/>
              </c:numCache>
            </c:numRef>
          </c:val>
        </c:ser>
        <c:ser>
          <c:idx val="2"/>
          <c:order val="9"/>
          <c:tx>
            <c:strRef>
              <c:f>'7'!$G$8</c:f>
              <c:strCache>
                <c:ptCount val="1"/>
              </c:strCache>
            </c:strRef>
          </c:tx>
          <c:invertIfNegative val="0"/>
          <c:cat>
            <c:numRef>
              <c:f>'7'!$H$5</c:f>
              <c:numCache>
                <c:formatCode>General</c:formatCode>
                <c:ptCount val="1"/>
              </c:numCache>
            </c:numRef>
          </c:cat>
          <c:val>
            <c:numRef>
              <c:f>'7'!$H$8</c:f>
              <c:numCache>
                <c:formatCode>General</c:formatCode>
                <c:ptCount val="1"/>
              </c:numCache>
            </c:numRef>
          </c:val>
        </c:ser>
        <c:ser>
          <c:idx val="1"/>
          <c:order val="10"/>
          <c:tx>
            <c:strRef>
              <c:f>'7'!$G$7</c:f>
              <c:strCache>
                <c:ptCount val="1"/>
              </c:strCache>
            </c:strRef>
          </c:tx>
          <c:invertIfNegative val="0"/>
          <c:cat>
            <c:numRef>
              <c:f>'7'!$H$5</c:f>
              <c:numCache>
                <c:formatCode>General</c:formatCode>
                <c:ptCount val="1"/>
              </c:numCache>
            </c:numRef>
          </c:cat>
          <c:val>
            <c:numRef>
              <c:f>'7'!$H$7</c:f>
              <c:numCache>
                <c:formatCode>General</c:formatCode>
                <c:ptCount val="1"/>
              </c:numCache>
            </c:numRef>
          </c:val>
        </c:ser>
        <c:ser>
          <c:idx val="0"/>
          <c:order val="11"/>
          <c:tx>
            <c:strRef>
              <c:f>'7'!$G$6</c:f>
              <c:strCache>
                <c:ptCount val="1"/>
              </c:strCache>
            </c:strRef>
          </c:tx>
          <c:invertIfNegative val="0"/>
          <c:cat>
            <c:numRef>
              <c:f>'7'!$H$5</c:f>
              <c:numCache>
                <c:formatCode>General</c:formatCode>
                <c:ptCount val="1"/>
              </c:numCache>
            </c:numRef>
          </c:cat>
          <c:val>
            <c:numRef>
              <c:f>'7'!$H$6</c:f>
              <c:numCache>
                <c:formatCode>General</c:formatCode>
                <c:ptCount val="1"/>
              </c:numCache>
            </c:numRef>
          </c:val>
        </c:ser>
        <c:dLbls>
          <c:showLegendKey val="0"/>
          <c:showVal val="0"/>
          <c:showCatName val="0"/>
          <c:showSerName val="0"/>
          <c:showPercent val="0"/>
          <c:showBubbleSize val="0"/>
        </c:dLbls>
        <c:gapWidth val="150"/>
        <c:overlap val="100"/>
        <c:axId val="92133248"/>
        <c:axId val="92134784"/>
      </c:barChart>
      <c:catAx>
        <c:axId val="92133248"/>
        <c:scaling>
          <c:orientation val="minMax"/>
        </c:scaling>
        <c:delete val="1"/>
        <c:axPos val="b"/>
        <c:numFmt formatCode="General" sourceLinked="1"/>
        <c:majorTickMark val="none"/>
        <c:minorTickMark val="none"/>
        <c:tickLblPos val="nextTo"/>
        <c:crossAx val="92134784"/>
        <c:crosses val="autoZero"/>
        <c:auto val="1"/>
        <c:lblAlgn val="ctr"/>
        <c:lblOffset val="100"/>
        <c:noMultiLvlLbl val="0"/>
      </c:catAx>
      <c:valAx>
        <c:axId val="92134784"/>
        <c:scaling>
          <c:orientation val="minMax"/>
        </c:scaling>
        <c:delete val="1"/>
        <c:axPos val="l"/>
        <c:majorGridlines>
          <c:spPr>
            <a:ln>
              <a:noFill/>
            </a:ln>
          </c:spPr>
        </c:majorGridlines>
        <c:numFmt formatCode="#,##0" sourceLinked="0"/>
        <c:majorTickMark val="out"/>
        <c:minorTickMark val="none"/>
        <c:tickLblPos val="nextTo"/>
        <c:crossAx val="92133248"/>
        <c:crosses val="autoZero"/>
        <c:crossBetween val="between"/>
      </c:valAx>
      <c:spPr>
        <a:noFill/>
      </c:spPr>
    </c:plotArea>
    <c:legend>
      <c:legendPos val="l"/>
      <c:layout>
        <c:manualLayout>
          <c:xMode val="edge"/>
          <c:yMode val="edge"/>
          <c:x val="0"/>
          <c:y val="3.5623404632922902E-3"/>
          <c:w val="1"/>
          <c:h val="0.99643746293929647"/>
        </c:manualLayout>
      </c:layout>
      <c:overlay val="0"/>
      <c:spPr>
        <a:noFill/>
      </c:spPr>
    </c:legend>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(MW)</a:t>
            </a:r>
          </a:p>
        </c:rich>
      </c:tx>
      <c:overlay val="0"/>
    </c:title>
    <c:autoTitleDeleted val="0"/>
    <c:plotArea>
      <c:layout>
        <c:manualLayout>
          <c:layoutTarget val="inner"/>
          <c:xMode val="edge"/>
          <c:yMode val="edge"/>
          <c:x val="9.3190730167484553E-2"/>
          <c:y val="0.11176812888890733"/>
          <c:w val="0.87762429727307478"/>
          <c:h val="0.73870144177157993"/>
        </c:manualLayout>
      </c:layout>
      <c:barChart>
        <c:barDir val="col"/>
        <c:grouping val="clustered"/>
        <c:varyColors val="0"/>
        <c:ser>
          <c:idx val="0"/>
          <c:order val="0"/>
          <c:tx>
            <c:strRef>
              <c:f>'15'!$A$8</c:f>
              <c:strCache>
                <c:ptCount val="1"/>
                <c:pt idx="0">
                  <c:v>Plynové a spalovací (PSE)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'15'!$B$8:$K$8</c:f>
              <c:numCache>
                <c:formatCode>#,##0.0</c:formatCode>
                <c:ptCount val="10"/>
                <c:pt idx="0">
                  <c:v>327.94</c:v>
                </c:pt>
                <c:pt idx="1">
                  <c:v>374.2</c:v>
                </c:pt>
                <c:pt idx="2">
                  <c:v>433.7</c:v>
                </c:pt>
                <c:pt idx="3">
                  <c:v>510.8</c:v>
                </c:pt>
                <c:pt idx="4">
                  <c:v>750.1</c:v>
                </c:pt>
                <c:pt idx="5">
                  <c:v>820.1</c:v>
                </c:pt>
                <c:pt idx="6">
                  <c:v>855.88699999999869</c:v>
                </c:pt>
                <c:pt idx="7">
                  <c:v>855.88699999999869</c:v>
                </c:pt>
                <c:pt idx="8">
                  <c:v>873.99199999999689</c:v>
                </c:pt>
                <c:pt idx="9">
                  <c:v>895.90899999999738</c:v>
                </c:pt>
              </c:numCache>
            </c:numRef>
          </c:val>
        </c:ser>
        <c:dLbls>
          <c:showLegendKey val="0"/>
          <c:showVal val="0"/>
          <c:showCatName val="0"/>
          <c:showSerName val="0"/>
          <c:showPercent val="0"/>
          <c:showBubbleSize val="0"/>
        </c:dLbls>
        <c:gapWidth val="150"/>
        <c:axId val="92536832"/>
        <c:axId val="92538368"/>
      </c:barChart>
      <c:catAx>
        <c:axId val="92536832"/>
        <c:scaling>
          <c:orientation val="minMax"/>
        </c:scaling>
        <c:delete val="0"/>
        <c:axPos val="b"/>
        <c:numFmt formatCode="General" sourceLinked="1"/>
        <c:majorTickMark val="none"/>
        <c:minorTickMark val="none"/>
        <c:tickLblPos val="nextTo"/>
        <c:txPr>
          <a:bodyPr/>
          <a:lstStyle/>
          <a:p>
            <a:pPr>
              <a:defRPr sz="900"/>
            </a:pPr>
            <a:endParaRPr lang="cs-CZ"/>
          </a:p>
        </c:txPr>
        <c:crossAx val="92538368"/>
        <c:crosses val="autoZero"/>
        <c:auto val="1"/>
        <c:lblAlgn val="ctr"/>
        <c:lblOffset val="100"/>
        <c:noMultiLvlLbl val="0"/>
      </c:catAx>
      <c:valAx>
        <c:axId val="925383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25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p>
        </c:rich>
      </c:tx>
      <c:overlay val="0"/>
    </c:title>
    <c:autoTitleDeleted val="0"/>
    <c:plotArea>
      <c:layout>
        <c:manualLayout>
          <c:layoutTarget val="inner"/>
          <c:xMode val="edge"/>
          <c:yMode val="edge"/>
          <c:x val="9.3190730167484553E-2"/>
          <c:y val="0.10581908509941675"/>
          <c:w val="0.87762429727307478"/>
          <c:h val="0.74907962350441248"/>
        </c:manualLayout>
      </c:layout>
      <c:barChart>
        <c:barDir val="col"/>
        <c:grouping val="stacked"/>
        <c:varyColors val="0"/>
        <c:ser>
          <c:idx val="0"/>
          <c:order val="0"/>
          <c:tx>
            <c:strRef>
              <c:f>'7'!$A$20</c:f>
              <c:strCache>
                <c:ptCount val="1"/>
                <c:pt idx="0">
                  <c:v>Biomasa</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('7'!$B$20:$F$20,'7'!$A$34:$E$34)</c:f>
              <c:numCache>
                <c:formatCode>General</c:formatCode>
                <c:ptCount val="10"/>
                <c:pt idx="0">
                  <c:v>0</c:v>
                </c:pt>
                <c:pt idx="1">
                  <c:v>0</c:v>
                </c:pt>
                <c:pt idx="2">
                  <c:v>0</c:v>
                </c:pt>
                <c:pt idx="3">
                  <c:v>0</c:v>
                </c:pt>
                <c:pt idx="4">
                  <c:v>0</c:v>
                </c:pt>
                <c:pt idx="5">
                  <c:v>0</c:v>
                </c:pt>
                <c:pt idx="6">
                  <c:v>14.489239999999999</c:v>
                </c:pt>
                <c:pt idx="7">
                  <c:v>12.044630000000005</c:v>
                </c:pt>
                <c:pt idx="8">
                  <c:v>16.151604999999996</c:v>
                </c:pt>
                <c:pt idx="9">
                  <c:v>4.8640529999999975</c:v>
                </c:pt>
              </c:numCache>
            </c:numRef>
          </c:val>
        </c:ser>
        <c:ser>
          <c:idx val="1"/>
          <c:order val="1"/>
          <c:tx>
            <c:strRef>
              <c:f>'7'!$A$21</c:f>
              <c:strCache>
                <c:ptCount val="1"/>
                <c:pt idx="0">
                  <c:v>Bioplyn</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('7'!$B$21:$F$21,'7'!$A$35:$E$35)</c:f>
              <c:numCache>
                <c:formatCode>General</c:formatCode>
                <c:ptCount val="10"/>
                <c:pt idx="0">
                  <c:v>0</c:v>
                </c:pt>
                <c:pt idx="1">
                  <c:v>0</c:v>
                </c:pt>
                <c:pt idx="2">
                  <c:v>0</c:v>
                </c:pt>
                <c:pt idx="3">
                  <c:v>0</c:v>
                </c:pt>
                <c:pt idx="4">
                  <c:v>0</c:v>
                </c:pt>
                <c:pt idx="5">
                  <c:v>0</c:v>
                </c:pt>
                <c:pt idx="6">
                  <c:v>2560.1970230000061</c:v>
                </c:pt>
                <c:pt idx="7">
                  <c:v>2603.4192899999885</c:v>
                </c:pt>
                <c:pt idx="8">
                  <c:v>2589.7657380000019</c:v>
                </c:pt>
                <c:pt idx="9">
                  <c:v>2626.4090760000008</c:v>
                </c:pt>
              </c:numCache>
            </c:numRef>
          </c:val>
        </c:ser>
        <c:ser>
          <c:idx val="2"/>
          <c:order val="2"/>
          <c:tx>
            <c:strRef>
              <c:f>'7'!$A$22</c:f>
              <c:strCache>
                <c:ptCount val="1"/>
                <c:pt idx="0">
                  <c:v>Černé uhlí</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('7'!$B$22:$F$22,'7'!$A$36:$E$36)</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'7'!$A$23</c:f>
              <c:strCache>
                <c:ptCount val="1"/>
                <c:pt idx="0">
                  <c:v>Hnědé uhlí</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('7'!$B$23:$F$23,'7'!$A$37:$E$37)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'7'!$A$24</c:f>
              <c:strCache>
                <c:ptCount val="1"/>
                <c:pt idx="0">
                  <c:v>Koks</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('7'!$B$24:$F$24,'7'!$A$38:$E$38)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'7'!$A$25</c:f>
              <c:strCache>
                <c:ptCount val="1"/>
                <c:pt idx="0">
                  <c:v>Odpadní teplo</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('7'!$B$25:$F$25,'7'!$A$39:$E$39)</c:f>
              <c:numCache>
                <c:formatCode>General</c:formatCode>
                <c:ptCount val="10"/>
                <c:pt idx="0">
                  <c:v>0</c:v>
                </c:pt>
                <c:pt idx="1">
                  <c:v>0</c:v>
                </c:pt>
                <c:pt idx="2">
                  <c:v>0</c:v>
                </c:pt>
                <c:pt idx="3">
                  <c:v>0</c:v>
                </c:pt>
                <c:pt idx="4">
                  <c:v>0</c:v>
                </c:pt>
                <c:pt idx="5">
                  <c:v>0</c:v>
                </c:pt>
                <c:pt idx="6">
                  <c:v>0.83716000000000013</c:v>
                </c:pt>
                <c:pt idx="7">
                  <c:v>0.62447000000000008</c:v>
                </c:pt>
                <c:pt idx="8">
                  <c:v>0.72448400000000013</c:v>
                </c:pt>
                <c:pt idx="9">
                  <c:v>0.46382899999999999</c:v>
                </c:pt>
              </c:numCache>
            </c:numRef>
          </c:val>
        </c:ser>
        <c:ser>
          <c:idx val="6"/>
          <c:order val="6"/>
          <c:tx>
            <c:strRef>
              <c:f>'7'!$A$26</c:f>
              <c:strCache>
                <c:ptCount val="1"/>
                <c:pt idx="0">
                  <c:v>Ostatní kapalná paliva</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('7'!$B$26:$F$26,'7'!$A$40:$E$40)</c:f>
              <c:numCache>
                <c:formatCode>General</c:formatCode>
                <c:ptCount val="10"/>
                <c:pt idx="0">
                  <c:v>0</c:v>
                </c:pt>
                <c:pt idx="1">
                  <c:v>0</c:v>
                </c:pt>
                <c:pt idx="2">
                  <c:v>0</c:v>
                </c:pt>
                <c:pt idx="3">
                  <c:v>0</c:v>
                </c:pt>
                <c:pt idx="4">
                  <c:v>0</c:v>
                </c:pt>
                <c:pt idx="5">
                  <c:v>0</c:v>
                </c:pt>
                <c:pt idx="6">
                  <c:v>5.0690000000000006E-2</c:v>
                </c:pt>
                <c:pt idx="7">
                  <c:v>9.5970000000000014E-2</c:v>
                </c:pt>
                <c:pt idx="8">
                  <c:v>0.15790199999999999</c:v>
                </c:pt>
                <c:pt idx="9">
                  <c:v>9.8370000000000003E-3</c:v>
                </c:pt>
              </c:numCache>
            </c:numRef>
          </c:val>
        </c:ser>
        <c:ser>
          <c:idx val="7"/>
          <c:order val="7"/>
          <c:tx>
            <c:strRef>
              <c:f>'7'!$A$27</c:f>
              <c:strCache>
                <c:ptCount val="1"/>
                <c:pt idx="0">
                  <c:v>Ostatní pevná paliva</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('7'!$B$27:$F$27,'7'!$A$41:$E$41)</c:f>
              <c:numCache>
                <c:formatCode>General</c:formatCode>
                <c:ptCount val="10"/>
                <c:pt idx="0">
                  <c:v>0</c:v>
                </c:pt>
                <c:pt idx="1">
                  <c:v>0</c:v>
                </c:pt>
                <c:pt idx="2">
                  <c:v>0</c:v>
                </c:pt>
                <c:pt idx="3">
                  <c:v>0</c:v>
                </c:pt>
                <c:pt idx="4">
                  <c:v>0</c:v>
                </c:pt>
                <c:pt idx="5">
                  <c:v>0</c:v>
                </c:pt>
                <c:pt idx="6">
                  <c:v>2.7E-4</c:v>
                </c:pt>
                <c:pt idx="7">
                  <c:v>0</c:v>
                </c:pt>
                <c:pt idx="8">
                  <c:v>0</c:v>
                </c:pt>
                <c:pt idx="9">
                  <c:v>0</c:v>
                </c:pt>
              </c:numCache>
            </c:numRef>
          </c:val>
        </c:ser>
        <c:ser>
          <c:idx val="8"/>
          <c:order val="8"/>
          <c:tx>
            <c:strRef>
              <c:f>'7'!$A$28</c:f>
              <c:strCache>
                <c:ptCount val="1"/>
                <c:pt idx="0">
                  <c:v>Ostatní plyny</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('7'!$B$28:$F$28,'7'!$A$42:$E$42)</c:f>
              <c:numCache>
                <c:formatCode>General</c:formatCode>
                <c:ptCount val="10"/>
                <c:pt idx="0">
                  <c:v>0</c:v>
                </c:pt>
                <c:pt idx="1">
                  <c:v>0</c:v>
                </c:pt>
                <c:pt idx="2">
                  <c:v>0</c:v>
                </c:pt>
                <c:pt idx="3">
                  <c:v>0</c:v>
                </c:pt>
                <c:pt idx="4">
                  <c:v>0</c:v>
                </c:pt>
                <c:pt idx="5">
                  <c:v>0</c:v>
                </c:pt>
                <c:pt idx="6">
                  <c:v>273.30187000000018</c:v>
                </c:pt>
                <c:pt idx="7">
                  <c:v>262.58914999999996</c:v>
                </c:pt>
                <c:pt idx="8">
                  <c:v>257.64991399999997</c:v>
                </c:pt>
                <c:pt idx="9">
                  <c:v>264.43442600000003</c:v>
                </c:pt>
              </c:numCache>
            </c:numRef>
          </c:val>
        </c:ser>
        <c:ser>
          <c:idx val="9"/>
          <c:order val="9"/>
          <c:tx>
            <c:strRef>
              <c:f>'7'!$A$29</c:f>
              <c:strCache>
                <c:ptCount val="1"/>
                <c:pt idx="0">
                  <c:v>Ostatní</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('7'!$B$29:$F$29,'7'!$A$43:$E$43)</c:f>
              <c:numCache>
                <c:formatCode>General</c:formatCode>
                <c:ptCount val="10"/>
                <c:pt idx="0">
                  <c:v>0</c:v>
                </c:pt>
                <c:pt idx="1">
                  <c:v>0</c:v>
                </c:pt>
                <c:pt idx="2">
                  <c:v>0</c:v>
                </c:pt>
                <c:pt idx="3">
                  <c:v>0</c:v>
                </c:pt>
                <c:pt idx="4">
                  <c:v>0</c:v>
                </c:pt>
                <c:pt idx="5">
                  <c:v>0</c:v>
                </c:pt>
                <c:pt idx="6">
                  <c:v>0</c:v>
                </c:pt>
                <c:pt idx="7">
                  <c:v>0</c:v>
                </c:pt>
                <c:pt idx="8">
                  <c:v>0.77049999999999996</c:v>
                </c:pt>
                <c:pt idx="9">
                  <c:v>0</c:v>
                </c:pt>
              </c:numCache>
            </c:numRef>
          </c:val>
        </c:ser>
        <c:ser>
          <c:idx val="10"/>
          <c:order val="10"/>
          <c:tx>
            <c:strRef>
              <c:f>'7'!$A$30</c:f>
              <c:strCache>
                <c:ptCount val="1"/>
                <c:pt idx="0">
                  <c:v>Topné oleje</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('7'!$B$30:$F$30,'7'!$A$44:$E$44)</c:f>
              <c:numCache>
                <c:formatCode>General</c:formatCode>
                <c:ptCount val="10"/>
                <c:pt idx="0">
                  <c:v>0</c:v>
                </c:pt>
                <c:pt idx="1">
                  <c:v>0</c:v>
                </c:pt>
                <c:pt idx="2">
                  <c:v>0</c:v>
                </c:pt>
                <c:pt idx="3">
                  <c:v>0</c:v>
                </c:pt>
                <c:pt idx="4">
                  <c:v>0</c:v>
                </c:pt>
                <c:pt idx="5">
                  <c:v>0</c:v>
                </c:pt>
                <c:pt idx="6">
                  <c:v>10.759939999999997</c:v>
                </c:pt>
                <c:pt idx="7">
                  <c:v>9.956019999999997</c:v>
                </c:pt>
                <c:pt idx="8">
                  <c:v>13.082451000000001</c:v>
                </c:pt>
                <c:pt idx="9">
                  <c:v>13.425534999999995</c:v>
                </c:pt>
              </c:numCache>
            </c:numRef>
          </c:val>
        </c:ser>
        <c:ser>
          <c:idx val="11"/>
          <c:order val="11"/>
          <c:tx>
            <c:strRef>
              <c:f>'7'!$A$31</c:f>
              <c:strCache>
                <c:ptCount val="1"/>
                <c:pt idx="0">
                  <c:v>Zemní plyn</c:v>
                </c:pt>
              </c:strCache>
            </c:strRef>
          </c:tx>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('7'!$B$31:$F$31,'7'!$A$45:$E$45)</c:f>
              <c:numCache>
                <c:formatCode>General</c:formatCode>
                <c:ptCount val="10"/>
                <c:pt idx="0">
                  <c:v>0</c:v>
                </c:pt>
                <c:pt idx="1">
                  <c:v>0</c:v>
                </c:pt>
                <c:pt idx="2">
                  <c:v>0</c:v>
                </c:pt>
                <c:pt idx="3">
                  <c:v>0</c:v>
                </c:pt>
                <c:pt idx="4">
                  <c:v>0</c:v>
                </c:pt>
                <c:pt idx="5">
                  <c:v>0</c:v>
                </c:pt>
                <c:pt idx="6">
                  <c:v>634.80537000000061</c:v>
                </c:pt>
                <c:pt idx="7">
                  <c:v>683.34097000000008</c:v>
                </c:pt>
                <c:pt idx="8">
                  <c:v>735.59491599999797</c:v>
                </c:pt>
                <c:pt idx="9">
                  <c:v>810.02123300000017</c:v>
                </c:pt>
              </c:numCache>
            </c:numRef>
          </c:val>
        </c:ser>
        <c:ser>
          <c:idx val="12"/>
          <c:order val="12"/>
          <c:tx>
            <c:strRef>
              <c:f>'7'!$A$32</c:f>
              <c:strCache>
                <c:ptCount val="1"/>
                <c:pt idx="0">
                  <c:v>Všechna paliva (údaje před rokem 2014 pouze v souhrnné podobě)</c:v>
                </c:pt>
              </c:strCache>
            </c:strRef>
          </c:tx>
          <c:spPr>
            <a:solidFill>
              <a:schemeClr val="bg1">
                <a:lumMod val="75000"/>
              </a:schemeClr>
            </a:solidFill>
          </c:spPr>
          <c:invertIfNegative val="0"/>
          <c:cat>
            <c:numRef>
              <c:f>('7'!$B$19:$F$19,'7'!$A$33:$E$33)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('7'!$B$32:$F$32,'7'!$A$46)</c:f>
              <c:numCache>
                <c:formatCode>General</c:formatCode>
                <c:ptCount val="6"/>
                <c:pt idx="0">
                  <c:v>681</c:v>
                </c:pt>
                <c:pt idx="1">
                  <c:v>974.3</c:v>
                </c:pt>
                <c:pt idx="2">
                  <c:v>1250.8</c:v>
                </c:pt>
                <c:pt idx="3">
                  <c:v>1610.7</c:v>
                </c:pt>
                <c:pt idx="4">
                  <c:v>2234.6999999999998</c:v>
                </c:pt>
                <c:pt idx="5">
                  <c:v>3179.6</c:v>
                </c:pt>
              </c:numCache>
            </c:numRef>
          </c:val>
        </c:ser>
        <c:dLbls>
          <c:showLegendKey val="0"/>
          <c:showVal val="0"/>
          <c:showCatName val="0"/>
          <c:showSerName val="0"/>
          <c:showPercent val="0"/>
          <c:showBubbleSize val="0"/>
        </c:dLbls>
        <c:gapWidth val="150"/>
        <c:overlap val="100"/>
        <c:axId val="167844480"/>
        <c:axId val="167858560"/>
      </c:barChart>
      <c:catAx>
        <c:axId val="167844480"/>
        <c:scaling>
          <c:orientation val="minMax"/>
        </c:scaling>
        <c:delete val="0"/>
        <c:axPos val="b"/>
        <c:numFmt formatCode="General" sourceLinked="1"/>
        <c:majorTickMark val="none"/>
        <c:minorTickMark val="none"/>
        <c:tickLblPos val="nextTo"/>
        <c:txPr>
          <a:bodyPr/>
          <a:lstStyle/>
          <a:p>
            <a:pPr>
              <a:defRPr sz="900"/>
            </a:pPr>
            <a:endParaRPr lang="cs-CZ"/>
          </a:p>
        </c:txPr>
        <c:crossAx val="167858560"/>
        <c:crosses val="autoZero"/>
        <c:auto val="1"/>
        <c:lblAlgn val="ctr"/>
        <c:lblOffset val="100"/>
        <c:noMultiLvlLbl val="0"/>
      </c:catAx>
      <c:valAx>
        <c:axId val="1678585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844480"/>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4.7757227824539193E-2"/>
          <c:y val="0.9234860037082494"/>
          <c:w val="0.84876877855562594"/>
          <c:h val="7.651399629175058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a technologií na výrobě elektřiny brutto - 2017</a:t>
            </a:r>
          </a:p>
        </c:rich>
      </c:tx>
      <c:layout>
        <c:manualLayout>
          <c:xMode val="edge"/>
          <c:yMode val="edge"/>
          <c:x val="0.33883179009998604"/>
          <c:y val="3.0729124961074782E-2"/>
        </c:manualLayout>
      </c:layout>
      <c:overlay val="0"/>
    </c:title>
    <c:autoTitleDeleted val="0"/>
    <c:plotArea>
      <c:layout>
        <c:manualLayout>
          <c:layoutTarget val="inner"/>
          <c:xMode val="edge"/>
          <c:yMode val="edge"/>
          <c:x val="0.16432554803135399"/>
          <c:y val="0.38321692839242555"/>
          <c:w val="0.67399475933330988"/>
          <c:h val="0.60380295683378549"/>
        </c:manualLayout>
      </c:layout>
      <c:ofPieChart>
        <c:ofPieType val="pie"/>
        <c:varyColors val="1"/>
        <c:ser>
          <c:idx val="0"/>
          <c:order val="0"/>
          <c:dLbls>
            <c:dLbl>
              <c:idx val="2"/>
              <c:layout>
                <c:manualLayout>
                  <c:x val="-0.13313708091490198"/>
                  <c:y val="-0.16000474516956567"/>
                </c:manualLayout>
              </c:layout>
              <c:dLblPos val="bestFit"/>
              <c:showLegendKey val="0"/>
              <c:showVal val="0"/>
              <c:showCatName val="1"/>
              <c:showSerName val="0"/>
              <c:showPercent val="1"/>
              <c:showBubbleSize val="0"/>
            </c:dLbl>
            <c:dLbl>
              <c:idx val="3"/>
              <c:layout>
                <c:manualLayout>
                  <c:x val="-0.10091981471616042"/>
                  <c:y val="-0.21910049379420793"/>
                </c:manualLayout>
              </c:layout>
              <c:dLblPos val="bestFit"/>
              <c:showLegendKey val="0"/>
              <c:showVal val="0"/>
              <c:showCatName val="1"/>
              <c:showSerName val="0"/>
              <c:showPercent val="1"/>
              <c:showBubbleSize val="0"/>
            </c:dLbl>
            <c:dLbl>
              <c:idx val="4"/>
              <c:layout>
                <c:manualLayout>
                  <c:x val="-5.3167849049465067E-2"/>
                  <c:y val="-0.29493720064652934"/>
                </c:manualLayout>
              </c:layout>
              <c:dLblPos val="bestFit"/>
              <c:showLegendKey val="0"/>
              <c:showVal val="0"/>
              <c:showCatName val="1"/>
              <c:showSerName val="0"/>
              <c:showPercent val="1"/>
              <c:showBubbleSize val="0"/>
            </c:dLbl>
            <c:dLbl>
              <c:idx val="9"/>
              <c:layout>
                <c:manualLayout>
                  <c:x val="1.2662374934137532E-2"/>
                  <c:y val="-0.34786986372466155"/>
                </c:manualLayout>
              </c:layout>
              <c:dLblPos val="bestFit"/>
              <c:showLegendKey val="0"/>
              <c:showVal val="0"/>
              <c:showCatName val="1"/>
              <c:showSerName val="0"/>
              <c:showPercent val="1"/>
              <c:showBubbleSize val="0"/>
            </c:dLbl>
            <c:dLbl>
              <c:idx val="10"/>
              <c:layout>
                <c:manualLayout>
                  <c:x val="1.3997307872304462E-2"/>
                  <c:y val="-2.2506932396162342E-3"/>
                </c:manualLayout>
              </c:layout>
              <c:dLblPos val="bestFit"/>
              <c:showLegendKey val="0"/>
              <c:showVal val="0"/>
              <c:showCatName val="1"/>
              <c:showSerName val="0"/>
              <c:showPercent val="1"/>
              <c:showBubbleSize val="0"/>
            </c:dLbl>
            <c:dLbl>
              <c:idx val="11"/>
              <c:layout>
                <c:manualLayout>
                  <c:x val="1.631311889066861E-2"/>
                  <c:y val="2.7457923691741923E-2"/>
                </c:manualLayout>
              </c:layout>
              <c:numFmt formatCode="0.0%" sourceLinked="0"/>
              <c:spPr/>
              <c:txPr>
                <a:bodyPr/>
                <a:lstStyle/>
                <a:p>
                  <a:pPr>
                    <a:defRPr sz="900"/>
                  </a:pPr>
                  <a:endParaRPr lang="cs-CZ"/>
                </a:p>
              </c:txPr>
              <c:dLblPos val="bestFit"/>
              <c:showLegendKey val="0"/>
              <c:showVal val="0"/>
              <c:showCatName val="1"/>
              <c:showSerName val="0"/>
              <c:showPercent val="1"/>
              <c:showBubbleSize val="0"/>
            </c:dLbl>
            <c:dLbl>
              <c:idx val="12"/>
              <c:layout>
                <c:manualLayout>
                  <c:x val="9.0720057269398899E-2"/>
                  <c:y val="-0.36382312380443971"/>
                </c:manualLayout>
              </c:layout>
              <c:numFmt formatCode="0.0%" sourceLinked="0"/>
              <c:spPr/>
              <c:txPr>
                <a:bodyPr/>
                <a:lstStyle/>
                <a:p>
                  <a:pPr>
                    <a:defRPr sz="900"/>
                  </a:pPr>
                  <a:endParaRPr lang="cs-CZ"/>
                </a:p>
              </c:txPr>
              <c:dLblPos val="bestFit"/>
              <c:showLegendKey val="0"/>
              <c:showVal val="0"/>
              <c:showCatName val="1"/>
              <c:showSerName val="0"/>
              <c:showPercent val="1"/>
              <c:showBubbleSize val="0"/>
            </c:dLbl>
            <c:dLbl>
              <c:idx val="13"/>
              <c:layout>
                <c:manualLayout>
                  <c:x val="8.5633460429674665E-2"/>
                  <c:y val="-0.24968904310689977"/>
                </c:manualLayout>
              </c:layout>
              <c:numFmt formatCode="0.0%" sourceLinked="0"/>
              <c:spPr/>
              <c:txPr>
                <a:bodyPr/>
                <a:lstStyle/>
                <a:p>
                  <a:pPr>
                    <a:defRPr sz="900"/>
                  </a:pPr>
                  <a:endParaRPr lang="cs-CZ"/>
                </a:p>
              </c:txPr>
              <c:dLblPos val="bestFit"/>
              <c:showLegendKey val="0"/>
              <c:showVal val="0"/>
              <c:showCatName val="1"/>
              <c:showSerName val="0"/>
              <c:showPercent val="1"/>
              <c:showBubbleSize val="0"/>
            </c:dLbl>
            <c:dLbl>
              <c:idx val="14"/>
              <c:layout>
                <c:manualLayout>
                  <c:x val="0.19962785724568943"/>
                  <c:y val="-0.28667259812862378"/>
                </c:manualLayout>
              </c:layout>
              <c:numFmt formatCode="0.0%" sourceLinked="0"/>
              <c:spPr/>
              <c:txPr>
                <a:bodyPr/>
                <a:lstStyle/>
                <a:p>
                  <a:pPr>
                    <a:defRPr sz="900"/>
                  </a:pPr>
                  <a:endParaRPr lang="cs-CZ"/>
                </a:p>
              </c:txPr>
              <c:dLblPos val="bestFit"/>
              <c:showLegendKey val="0"/>
              <c:showVal val="0"/>
              <c:showCatName val="1"/>
              <c:showSerName val="0"/>
              <c:showPercent val="1"/>
              <c:showBubbleSize val="0"/>
            </c:dLbl>
            <c:dLbl>
              <c:idx val="15"/>
              <c:layout>
                <c:manualLayout>
                  <c:x val="0.1761723632231621"/>
                  <c:y val="-0.20379109390987143"/>
                </c:manualLayout>
              </c:layout>
              <c:numFmt formatCode="0.00%" sourceLinked="0"/>
              <c:spPr/>
              <c:txPr>
                <a:bodyPr/>
                <a:lstStyle/>
                <a:p>
                  <a:pPr>
                    <a:defRPr sz="900"/>
                  </a:pPr>
                  <a:endParaRPr lang="cs-CZ"/>
                </a:p>
              </c:txPr>
              <c:dLblPos val="bestFit"/>
              <c:showLegendKey val="0"/>
              <c:showVal val="0"/>
              <c:showCatName val="1"/>
              <c:showSerName val="0"/>
              <c:showPercent val="1"/>
              <c:showBubbleSize val="0"/>
            </c:dLbl>
            <c:dLbl>
              <c:idx val="16"/>
              <c:delete val="1"/>
            </c:dLbl>
            <c:dLbl>
              <c:idx val="17"/>
              <c:delete val="1"/>
            </c:dLbl>
            <c:dLbl>
              <c:idx val="18"/>
              <c:dLblPos val="bestFit"/>
              <c:showLegendKey val="0"/>
              <c:showVal val="0"/>
              <c:showCatName val="0"/>
              <c:showSerName val="0"/>
              <c:showPercent val="1"/>
              <c:showBubbleSize val="0"/>
            </c:dLbl>
            <c:txPr>
              <a:bodyPr/>
              <a:lstStyle/>
              <a:p>
                <a:pPr>
                  <a:defRPr sz="900"/>
                </a:pPr>
                <a:endParaRPr lang="cs-CZ"/>
              </a:p>
            </c:txPr>
            <c:dLblPos val="bestFit"/>
            <c:showLegendKey val="0"/>
            <c:showVal val="0"/>
            <c:showCatName val="1"/>
            <c:showSerName val="0"/>
            <c:showPercent val="1"/>
            <c:showBubbleSize val="0"/>
            <c:showLeaderLines val="1"/>
          </c:dLbls>
          <c:cat>
            <c:strRef>
              <c:f>'3.4'!$A$5:$A$22</c:f>
              <c:strCache>
                <c:ptCount val="18"/>
                <c:pt idx="0">
                  <c:v>Hnědé uhlí</c:v>
                </c:pt>
                <c:pt idx="1">
                  <c:v>Jaderné palivo</c:v>
                </c:pt>
                <c:pt idx="2">
                  <c:v>Černé uhlí</c:v>
                </c:pt>
                <c:pt idx="3">
                  <c:v>Zemní plyn</c:v>
                </c:pt>
                <c:pt idx="4">
                  <c:v>Ostatní plyny</c:v>
                </c:pt>
                <c:pt idx="5">
                  <c:v>Bioplyn</c:v>
                </c:pt>
                <c:pt idx="6">
                  <c:v>Biomasa</c:v>
                </c:pt>
                <c:pt idx="7">
                  <c:v>Fotovoltaické</c:v>
                </c:pt>
                <c:pt idx="8">
                  <c:v>Vodní</c:v>
                </c:pt>
                <c:pt idx="9">
                  <c:v>Přečerpávací</c:v>
                </c:pt>
                <c:pt idx="10">
                  <c:v>Větrné</c:v>
                </c:pt>
                <c:pt idx="11">
                  <c:v>BRKO</c:v>
                </c:pt>
                <c:pt idx="12">
                  <c:v>Ostatní pevná paliva (mimo BRKO)</c:v>
                </c:pt>
                <c:pt idx="13">
                  <c:v>Topné oleje</c:v>
                </c:pt>
                <c:pt idx="14">
                  <c:v>Odpadní teplo</c:v>
                </c:pt>
                <c:pt idx="15">
                  <c:v>Ostatní kapalná paliva</c:v>
                </c:pt>
                <c:pt idx="16">
                  <c:v>Ostatní</c:v>
                </c:pt>
                <c:pt idx="17">
                  <c:v>Koks</c:v>
                </c:pt>
              </c:strCache>
            </c:strRef>
          </c:cat>
          <c:val>
            <c:numRef>
              <c:f>'3.4'!$E$5:$E$22</c:f>
              <c:numCache>
                <c:formatCode>#,##0.0</c:formatCode>
                <c:ptCount val="18"/>
                <c:pt idx="0">
                  <c:v>36978.07125699996</c:v>
                </c:pt>
                <c:pt idx="1">
                  <c:v>28339.577040000004</c:v>
                </c:pt>
                <c:pt idx="2">
                  <c:v>4453.0348240000003</c:v>
                </c:pt>
                <c:pt idx="3">
                  <c:v>3388.1850230000005</c:v>
                </c:pt>
                <c:pt idx="4">
                  <c:v>2879.7477989999979</c:v>
                </c:pt>
                <c:pt idx="5">
                  <c:v>2638.9768849999996</c:v>
                </c:pt>
                <c:pt idx="6">
                  <c:v>2211.3523689999997</c:v>
                </c:pt>
                <c:pt idx="7">
                  <c:v>2193.3680500000009</c:v>
                </c:pt>
                <c:pt idx="8">
                  <c:v>1869.4647639999996</c:v>
                </c:pt>
                <c:pt idx="9">
                  <c:v>1170.455101</c:v>
                </c:pt>
                <c:pt idx="10">
                  <c:v>591.03834099999995</c:v>
                </c:pt>
                <c:pt idx="11">
                  <c:v>114.2380362</c:v>
                </c:pt>
                <c:pt idx="12">
                  <c:v>87.816458799999992</c:v>
                </c:pt>
                <c:pt idx="13">
                  <c:v>53.909616000000007</c:v>
                </c:pt>
                <c:pt idx="14">
                  <c:v>45.580433999999997</c:v>
                </c:pt>
                <c:pt idx="15">
                  <c:v>22.800909000000001</c:v>
                </c:pt>
                <c:pt idx="16">
                  <c:v>0</c:v>
                </c:pt>
                <c:pt idx="17">
                  <c:v>0</c:v>
                </c:pt>
              </c:numCache>
            </c:numRef>
          </c:val>
        </c:ser>
        <c:dLbls>
          <c:dLblPos val="bestFit"/>
          <c:showLegendKey val="0"/>
          <c:showVal val="1"/>
          <c:showCatName val="0"/>
          <c:showSerName val="0"/>
          <c:showPercent val="0"/>
          <c:showBubbleSize val="0"/>
          <c:showLeaderLines val="1"/>
        </c:dLbls>
        <c:gapWidth val="249"/>
        <c:splitType val="cust"/>
        <c:custSplit>
          <c:secondPiePt val="5"/>
          <c:secondPiePt val="6"/>
          <c:secondPiePt val="7"/>
          <c:secondPiePt val="8"/>
          <c:secondPiePt val="10"/>
          <c:secondPiePt val="11"/>
        </c:custSplit>
        <c:secondPieSize val="75"/>
        <c:serLines/>
      </c:ofPieChart>
      <c:spPr>
        <a:noFill/>
        <a:ln w="25400">
          <a:noFill/>
        </a:ln>
      </c:spPr>
    </c:plotArea>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42845853273026E-2"/>
          <c:y val="0.13852355024057922"/>
          <c:w val="0.87762429727307478"/>
          <c:h val="0.46219792243891045"/>
        </c:manualLayout>
      </c:layout>
      <c:barChart>
        <c:barDir val="col"/>
        <c:grouping val="stacked"/>
        <c:varyColors val="0"/>
        <c:ser>
          <c:idx val="11"/>
          <c:order val="0"/>
          <c:tx>
            <c:strRef>
              <c:f>'7'!$G$17</c:f>
              <c:strCache>
                <c:ptCount val="1"/>
              </c:strCache>
            </c:strRef>
          </c:tx>
          <c:invertIfNegative val="0"/>
          <c:cat>
            <c:numRef>
              <c:f>'7'!$H$5</c:f>
              <c:numCache>
                <c:formatCode>General</c:formatCode>
                <c:ptCount val="1"/>
              </c:numCache>
            </c:numRef>
          </c:cat>
          <c:val>
            <c:numRef>
              <c:f>'7'!$H$17</c:f>
              <c:numCache>
                <c:formatCode>General</c:formatCode>
                <c:ptCount val="1"/>
              </c:numCache>
            </c:numRef>
          </c:val>
        </c:ser>
        <c:ser>
          <c:idx val="10"/>
          <c:order val="1"/>
          <c:tx>
            <c:strRef>
              <c:f>'7'!$G$16</c:f>
              <c:strCache>
                <c:ptCount val="1"/>
              </c:strCache>
            </c:strRef>
          </c:tx>
          <c:invertIfNegative val="0"/>
          <c:cat>
            <c:numRef>
              <c:f>'7'!$H$5</c:f>
              <c:numCache>
                <c:formatCode>General</c:formatCode>
                <c:ptCount val="1"/>
              </c:numCache>
            </c:numRef>
          </c:cat>
          <c:val>
            <c:numRef>
              <c:f>'7'!$H$16</c:f>
              <c:numCache>
                <c:formatCode>General</c:formatCode>
                <c:ptCount val="1"/>
              </c:numCache>
            </c:numRef>
          </c:val>
        </c:ser>
        <c:ser>
          <c:idx val="9"/>
          <c:order val="2"/>
          <c:tx>
            <c:strRef>
              <c:f>'7'!$G$15</c:f>
              <c:strCache>
                <c:ptCount val="1"/>
              </c:strCache>
            </c:strRef>
          </c:tx>
          <c:invertIfNegative val="0"/>
          <c:cat>
            <c:numRef>
              <c:f>'7'!$H$5</c:f>
              <c:numCache>
                <c:formatCode>General</c:formatCode>
                <c:ptCount val="1"/>
              </c:numCache>
            </c:numRef>
          </c:cat>
          <c:val>
            <c:numRef>
              <c:f>'7'!$H$15</c:f>
              <c:numCache>
                <c:formatCode>General</c:formatCode>
                <c:ptCount val="1"/>
              </c:numCache>
            </c:numRef>
          </c:val>
        </c:ser>
        <c:ser>
          <c:idx val="8"/>
          <c:order val="3"/>
          <c:tx>
            <c:strRef>
              <c:f>'7'!$G$14</c:f>
              <c:strCache>
                <c:ptCount val="1"/>
              </c:strCache>
            </c:strRef>
          </c:tx>
          <c:invertIfNegative val="0"/>
          <c:cat>
            <c:numRef>
              <c:f>'7'!$H$5</c:f>
              <c:numCache>
                <c:formatCode>General</c:formatCode>
                <c:ptCount val="1"/>
              </c:numCache>
            </c:numRef>
          </c:cat>
          <c:val>
            <c:numRef>
              <c:f>'7'!$H$14</c:f>
              <c:numCache>
                <c:formatCode>General</c:formatCode>
                <c:ptCount val="1"/>
              </c:numCache>
            </c:numRef>
          </c:val>
        </c:ser>
        <c:ser>
          <c:idx val="7"/>
          <c:order val="4"/>
          <c:tx>
            <c:strRef>
              <c:f>'7'!$G$13</c:f>
              <c:strCache>
                <c:ptCount val="1"/>
              </c:strCache>
            </c:strRef>
          </c:tx>
          <c:invertIfNegative val="0"/>
          <c:cat>
            <c:numRef>
              <c:f>'7'!$H$5</c:f>
              <c:numCache>
                <c:formatCode>General</c:formatCode>
                <c:ptCount val="1"/>
              </c:numCache>
            </c:numRef>
          </c:cat>
          <c:val>
            <c:numRef>
              <c:f>'7'!$H$13</c:f>
              <c:numCache>
                <c:formatCode>General</c:formatCode>
                <c:ptCount val="1"/>
              </c:numCache>
            </c:numRef>
          </c:val>
        </c:ser>
        <c:ser>
          <c:idx val="6"/>
          <c:order val="5"/>
          <c:tx>
            <c:strRef>
              <c:f>'7'!$G$12</c:f>
              <c:strCache>
                <c:ptCount val="1"/>
              </c:strCache>
            </c:strRef>
          </c:tx>
          <c:invertIfNegative val="0"/>
          <c:cat>
            <c:numRef>
              <c:f>'7'!$H$5</c:f>
              <c:numCache>
                <c:formatCode>General</c:formatCode>
                <c:ptCount val="1"/>
              </c:numCache>
            </c:numRef>
          </c:cat>
          <c:val>
            <c:numRef>
              <c:f>'7'!$H$12</c:f>
              <c:numCache>
                <c:formatCode>General</c:formatCode>
                <c:ptCount val="1"/>
              </c:numCache>
            </c:numRef>
          </c:val>
        </c:ser>
        <c:ser>
          <c:idx val="5"/>
          <c:order val="6"/>
          <c:tx>
            <c:strRef>
              <c:f>'7'!$G$11</c:f>
              <c:strCache>
                <c:ptCount val="1"/>
              </c:strCache>
            </c:strRef>
          </c:tx>
          <c:invertIfNegative val="0"/>
          <c:cat>
            <c:numRef>
              <c:f>'7'!$H$5</c:f>
              <c:numCache>
                <c:formatCode>General</c:formatCode>
                <c:ptCount val="1"/>
              </c:numCache>
            </c:numRef>
          </c:cat>
          <c:val>
            <c:numRef>
              <c:f>'7'!$H$11</c:f>
              <c:numCache>
                <c:formatCode>General</c:formatCode>
                <c:ptCount val="1"/>
              </c:numCache>
            </c:numRef>
          </c:val>
        </c:ser>
        <c:ser>
          <c:idx val="4"/>
          <c:order val="7"/>
          <c:tx>
            <c:strRef>
              <c:f>'7'!$G$10</c:f>
              <c:strCache>
                <c:ptCount val="1"/>
              </c:strCache>
            </c:strRef>
          </c:tx>
          <c:invertIfNegative val="0"/>
          <c:cat>
            <c:numRef>
              <c:f>'7'!$H$5</c:f>
              <c:numCache>
                <c:formatCode>General</c:formatCode>
                <c:ptCount val="1"/>
              </c:numCache>
            </c:numRef>
          </c:cat>
          <c:val>
            <c:numRef>
              <c:f>'7'!$H$10</c:f>
              <c:numCache>
                <c:formatCode>General</c:formatCode>
                <c:ptCount val="1"/>
              </c:numCache>
            </c:numRef>
          </c:val>
        </c:ser>
        <c:ser>
          <c:idx val="3"/>
          <c:order val="8"/>
          <c:tx>
            <c:strRef>
              <c:f>'7'!$G$9</c:f>
              <c:strCache>
                <c:ptCount val="1"/>
              </c:strCache>
            </c:strRef>
          </c:tx>
          <c:invertIfNegative val="0"/>
          <c:cat>
            <c:numRef>
              <c:f>'7'!$H$5</c:f>
              <c:numCache>
                <c:formatCode>General</c:formatCode>
                <c:ptCount val="1"/>
              </c:numCache>
            </c:numRef>
          </c:cat>
          <c:val>
            <c:numRef>
              <c:f>'7'!$H$9</c:f>
              <c:numCache>
                <c:formatCode>General</c:formatCode>
                <c:ptCount val="1"/>
              </c:numCache>
            </c:numRef>
          </c:val>
        </c:ser>
        <c:ser>
          <c:idx val="2"/>
          <c:order val="9"/>
          <c:tx>
            <c:strRef>
              <c:f>'7'!$G$8</c:f>
              <c:strCache>
                <c:ptCount val="1"/>
              </c:strCache>
            </c:strRef>
          </c:tx>
          <c:invertIfNegative val="0"/>
          <c:cat>
            <c:numRef>
              <c:f>'7'!$H$5</c:f>
              <c:numCache>
                <c:formatCode>General</c:formatCode>
                <c:ptCount val="1"/>
              </c:numCache>
            </c:numRef>
          </c:cat>
          <c:val>
            <c:numRef>
              <c:f>'7'!$H$8</c:f>
              <c:numCache>
                <c:formatCode>General</c:formatCode>
                <c:ptCount val="1"/>
              </c:numCache>
            </c:numRef>
          </c:val>
        </c:ser>
        <c:ser>
          <c:idx val="1"/>
          <c:order val="10"/>
          <c:tx>
            <c:strRef>
              <c:f>'7'!$G$7</c:f>
              <c:strCache>
                <c:ptCount val="1"/>
              </c:strCache>
            </c:strRef>
          </c:tx>
          <c:invertIfNegative val="0"/>
          <c:cat>
            <c:numRef>
              <c:f>'7'!$H$5</c:f>
              <c:numCache>
                <c:formatCode>General</c:formatCode>
                <c:ptCount val="1"/>
              </c:numCache>
            </c:numRef>
          </c:cat>
          <c:val>
            <c:numRef>
              <c:f>'7'!$H$7</c:f>
              <c:numCache>
                <c:formatCode>General</c:formatCode>
                <c:ptCount val="1"/>
              </c:numCache>
            </c:numRef>
          </c:val>
        </c:ser>
        <c:ser>
          <c:idx val="0"/>
          <c:order val="11"/>
          <c:tx>
            <c:strRef>
              <c:f>'7'!$G$6</c:f>
              <c:strCache>
                <c:ptCount val="1"/>
              </c:strCache>
            </c:strRef>
          </c:tx>
          <c:invertIfNegative val="0"/>
          <c:cat>
            <c:numRef>
              <c:f>'7'!$H$5</c:f>
              <c:numCache>
                <c:formatCode>General</c:formatCode>
                <c:ptCount val="1"/>
              </c:numCache>
            </c:numRef>
          </c:cat>
          <c:val>
            <c:numRef>
              <c:f>'7'!$H$6</c:f>
              <c:numCache>
                <c:formatCode>General</c:formatCode>
                <c:ptCount val="1"/>
              </c:numCache>
            </c:numRef>
          </c:val>
        </c:ser>
        <c:dLbls>
          <c:showLegendKey val="0"/>
          <c:showVal val="0"/>
          <c:showCatName val="0"/>
          <c:showSerName val="0"/>
          <c:showPercent val="0"/>
          <c:showBubbleSize val="0"/>
        </c:dLbls>
        <c:gapWidth val="150"/>
        <c:overlap val="100"/>
        <c:axId val="167910016"/>
        <c:axId val="167915904"/>
      </c:barChart>
      <c:catAx>
        <c:axId val="167910016"/>
        <c:scaling>
          <c:orientation val="minMax"/>
        </c:scaling>
        <c:delete val="1"/>
        <c:axPos val="b"/>
        <c:numFmt formatCode="General" sourceLinked="1"/>
        <c:majorTickMark val="none"/>
        <c:minorTickMark val="none"/>
        <c:tickLblPos val="nextTo"/>
        <c:crossAx val="167915904"/>
        <c:crosses val="autoZero"/>
        <c:auto val="1"/>
        <c:lblAlgn val="ctr"/>
        <c:lblOffset val="100"/>
        <c:noMultiLvlLbl val="0"/>
      </c:catAx>
      <c:valAx>
        <c:axId val="167915904"/>
        <c:scaling>
          <c:orientation val="minMax"/>
        </c:scaling>
        <c:delete val="1"/>
        <c:axPos val="l"/>
        <c:majorGridlines>
          <c:spPr>
            <a:ln>
              <a:noFill/>
            </a:ln>
          </c:spPr>
        </c:majorGridlines>
        <c:numFmt formatCode="#,##0" sourceLinked="0"/>
        <c:majorTickMark val="out"/>
        <c:minorTickMark val="none"/>
        <c:tickLblPos val="nextTo"/>
        <c:crossAx val="167910016"/>
        <c:crosses val="autoZero"/>
        <c:crossBetween val="between"/>
      </c:valAx>
      <c:spPr>
        <a:noFill/>
      </c:spPr>
    </c:plotArea>
    <c:legend>
      <c:legendPos val="l"/>
      <c:layout>
        <c:manualLayout>
          <c:xMode val="edge"/>
          <c:yMode val="edge"/>
          <c:x val="0"/>
          <c:y val="3.5623404632922902E-3"/>
          <c:w val="1"/>
          <c:h val="0.99643746293929647"/>
        </c:manualLayout>
      </c:layout>
      <c:overlay val="0"/>
      <c:spPr>
        <a:noFill/>
      </c:spPr>
    </c:legend>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VE</a:t>
            </a:r>
            <a:r>
              <a:rPr lang="en-US" sz="1000"/>
              <a:t> na výrobě elektřiny brutto</a:t>
            </a:r>
          </a:p>
        </c:rich>
      </c:tx>
      <c:layout>
        <c:manualLayout>
          <c:xMode val="edge"/>
          <c:yMode val="edge"/>
          <c:x val="0.15518029991473997"/>
          <c:y val="0"/>
        </c:manualLayout>
      </c:layout>
      <c:overlay val="0"/>
    </c:title>
    <c:autoTitleDeleted val="0"/>
    <c:plotArea>
      <c:layout>
        <c:manualLayout>
          <c:layoutTarget val="inner"/>
          <c:xMode val="edge"/>
          <c:yMode val="edge"/>
          <c:x val="0.10831751171290505"/>
          <c:y val="0.16362317031830009"/>
          <c:w val="0.7958265263571026"/>
          <c:h val="0.62155794394313846"/>
        </c:manualLayout>
      </c:layout>
      <c:doughnutChart>
        <c:varyColors val="1"/>
        <c:ser>
          <c:idx val="0"/>
          <c:order val="0"/>
          <c:dLbls>
            <c:txPr>
              <a:bodyPr/>
              <a:lstStyle/>
              <a:p>
                <a:pPr>
                  <a:defRPr sz="900"/>
                </a:pPr>
                <a:endParaRPr lang="cs-CZ"/>
              </a:p>
            </c:txPr>
            <c:showLegendKey val="0"/>
            <c:showVal val="0"/>
            <c:showCatName val="0"/>
            <c:showSerName val="0"/>
            <c:showPercent val="1"/>
            <c:showBubbleSize val="0"/>
            <c:showLeaderLines val="1"/>
          </c:dLbls>
          <c:cat>
            <c:strRef>
              <c:f>'8'!$A$6:$A$8</c:f>
              <c:strCache>
                <c:ptCount val="3"/>
                <c:pt idx="0">
                  <c:v>do 1 MW</c:v>
                </c:pt>
                <c:pt idx="1">
                  <c:v>od 1 MW včetně do 10 MW</c:v>
                </c:pt>
                <c:pt idx="2">
                  <c:v>od 10 MW včetně</c:v>
                </c:pt>
              </c:strCache>
            </c:strRef>
          </c:cat>
          <c:val>
            <c:numRef>
              <c:f>'8'!$C$6:$C$8</c:f>
              <c:numCache>
                <c:formatCode>#,##0.0</c:formatCode>
                <c:ptCount val="3"/>
                <c:pt idx="0">
                  <c:v>511326.26599999802</c:v>
                </c:pt>
                <c:pt idx="1">
                  <c:v>551153.20500000031</c:v>
                </c:pt>
                <c:pt idx="2">
                  <c:v>806985.29300000006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 - VE</a:t>
            </a:r>
          </a:p>
        </c:rich>
      </c:tx>
      <c:layout>
        <c:manualLayout>
          <c:xMode val="edge"/>
          <c:yMode val="edge"/>
          <c:x val="0.64911827331102046"/>
          <c:y val="3.8484848484848483E-2"/>
        </c:manualLayout>
      </c:layout>
      <c:overlay val="0"/>
    </c:title>
    <c:autoTitleDeleted val="0"/>
    <c:plotArea>
      <c:layout>
        <c:manualLayout>
          <c:layoutTarget val="inner"/>
          <c:xMode val="edge"/>
          <c:yMode val="edge"/>
          <c:x val="0.54582890086491676"/>
          <c:y val="0.20656767676767676"/>
          <c:w val="0.4395669520172748"/>
          <c:h val="0.49791111111111114"/>
        </c:manualLayout>
      </c:layout>
      <c:barChart>
        <c:barDir val="col"/>
        <c:grouping val="stacked"/>
        <c:varyColors val="0"/>
        <c:ser>
          <c:idx val="0"/>
          <c:order val="0"/>
          <c:tx>
            <c:strRef>
              <c:f>'8'!$A$29</c:f>
              <c:strCache>
                <c:ptCount val="1"/>
                <c:pt idx="0">
                  <c:v>do 1 MW</c:v>
                </c:pt>
              </c:strCache>
            </c:strRef>
          </c:tx>
          <c:invertIfNegative val="0"/>
          <c:cat>
            <c:numRef>
              <c:f>('8'!$B$28:$F$28,'8'!$B$34:$F$34)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('8'!$B$29:$F$29,'8'!$B$35:$F$35)</c:f>
              <c:numCache>
                <c:formatCode>General</c:formatCode>
                <c:ptCount val="10"/>
                <c:pt idx="0">
                  <c:v>0</c:v>
                </c:pt>
                <c:pt idx="1">
                  <c:v>0</c:v>
                </c:pt>
                <c:pt idx="2">
                  <c:v>0</c:v>
                </c:pt>
                <c:pt idx="3">
                  <c:v>0</c:v>
                </c:pt>
                <c:pt idx="4">
                  <c:v>0</c:v>
                </c:pt>
                <c:pt idx="5">
                  <c:v>0</c:v>
                </c:pt>
                <c:pt idx="6">
                  <c:v>465.48191800000075</c:v>
                </c:pt>
                <c:pt idx="7">
                  <c:v>445.8878729999999</c:v>
                </c:pt>
                <c:pt idx="8">
                  <c:v>482.56343499999781</c:v>
                </c:pt>
                <c:pt idx="9">
                  <c:v>511.32626599999804</c:v>
                </c:pt>
              </c:numCache>
            </c:numRef>
          </c:val>
        </c:ser>
        <c:ser>
          <c:idx val="1"/>
          <c:order val="1"/>
          <c:tx>
            <c:strRef>
              <c:f>'8'!$A$30</c:f>
              <c:strCache>
                <c:ptCount val="1"/>
                <c:pt idx="0">
                  <c:v>od 1 MW včetně do 10 MW</c:v>
                </c:pt>
              </c:strCache>
            </c:strRef>
          </c:tx>
          <c:invertIfNegative val="0"/>
          <c:cat>
            <c:numRef>
              <c:f>('8'!$B$28:$F$28,'8'!$B$34:$F$34)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('8'!$B$30:$F$30,'8'!$B$36:$F$36)</c:f>
              <c:numCache>
                <c:formatCode>General</c:formatCode>
                <c:ptCount val="10"/>
                <c:pt idx="0">
                  <c:v>0</c:v>
                </c:pt>
                <c:pt idx="1">
                  <c:v>0</c:v>
                </c:pt>
                <c:pt idx="2">
                  <c:v>0</c:v>
                </c:pt>
                <c:pt idx="3">
                  <c:v>0</c:v>
                </c:pt>
                <c:pt idx="4">
                  <c:v>0</c:v>
                </c:pt>
                <c:pt idx="5">
                  <c:v>0</c:v>
                </c:pt>
                <c:pt idx="6">
                  <c:v>546.19163700000013</c:v>
                </c:pt>
                <c:pt idx="7">
                  <c:v>555.90920700000061</c:v>
                </c:pt>
                <c:pt idx="8">
                  <c:v>570.53690200000017</c:v>
                </c:pt>
                <c:pt idx="9">
                  <c:v>551.1532050000003</c:v>
                </c:pt>
              </c:numCache>
            </c:numRef>
          </c:val>
        </c:ser>
        <c:ser>
          <c:idx val="2"/>
          <c:order val="2"/>
          <c:tx>
            <c:strRef>
              <c:f>'8'!$A$31</c:f>
              <c:strCache>
                <c:ptCount val="1"/>
                <c:pt idx="0">
                  <c:v>od 10 MW včetně</c:v>
                </c:pt>
              </c:strCache>
            </c:strRef>
          </c:tx>
          <c:invertIfNegative val="0"/>
          <c:cat>
            <c:numRef>
              <c:f>('8'!$B$28:$F$28,'8'!$B$34:$F$34)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('8'!$B$31:$F$31,'8'!$B$37:$F$37)</c:f>
              <c:numCache>
                <c:formatCode>General</c:formatCode>
                <c:ptCount val="10"/>
                <c:pt idx="0">
                  <c:v>0</c:v>
                </c:pt>
                <c:pt idx="1">
                  <c:v>0</c:v>
                </c:pt>
                <c:pt idx="2">
                  <c:v>0</c:v>
                </c:pt>
                <c:pt idx="3">
                  <c:v>0</c:v>
                </c:pt>
                <c:pt idx="4">
                  <c:v>0</c:v>
                </c:pt>
                <c:pt idx="5">
                  <c:v>0</c:v>
                </c:pt>
                <c:pt idx="6">
                  <c:v>897.54893600000037</c:v>
                </c:pt>
                <c:pt idx="7">
                  <c:v>793.01001000000019</c:v>
                </c:pt>
                <c:pt idx="8">
                  <c:v>947.38790899999992</c:v>
                </c:pt>
                <c:pt idx="9">
                  <c:v>806.98529300000007</c:v>
                </c:pt>
              </c:numCache>
            </c:numRef>
          </c:val>
        </c:ser>
        <c:ser>
          <c:idx val="3"/>
          <c:order val="3"/>
          <c:tx>
            <c:strRef>
              <c:f>'8'!$A$32</c:f>
              <c:strCache>
                <c:ptCount val="1"/>
                <c:pt idx="0">
                  <c:v>Všechny kategorie (údaje před rokem 2014 pouze v souhrnné podobě)</c:v>
                </c:pt>
              </c:strCache>
            </c:strRef>
          </c:tx>
          <c:spPr>
            <a:solidFill>
              <a:schemeClr val="bg1">
                <a:lumMod val="75000"/>
              </a:schemeClr>
            </a:solidFill>
          </c:spPr>
          <c:invertIfNegative val="0"/>
          <c:cat>
            <c:numRef>
              <c:f>('8'!$B$28:$F$28,'8'!$B$34:$F$34)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('8'!$B$32:$F$32,'8'!$B$38)</c:f>
              <c:numCache>
                <c:formatCode>General</c:formatCode>
                <c:ptCount val="6"/>
                <c:pt idx="0">
                  <c:v>2024.3059410000001</c:v>
                </c:pt>
                <c:pt idx="1">
                  <c:v>2429.5577789999998</c:v>
                </c:pt>
                <c:pt idx="2">
                  <c:v>2789.4292639999999</c:v>
                </c:pt>
                <c:pt idx="3">
                  <c:v>2134.13170101789</c:v>
                </c:pt>
                <c:pt idx="4">
                  <c:v>2231.5493615839096</c:v>
                </c:pt>
                <c:pt idx="5">
                  <c:v>2856.3917619999997</c:v>
                </c:pt>
              </c:numCache>
            </c:numRef>
          </c:val>
        </c:ser>
        <c:dLbls>
          <c:showLegendKey val="0"/>
          <c:showVal val="0"/>
          <c:showCatName val="0"/>
          <c:showSerName val="0"/>
          <c:showPercent val="0"/>
          <c:showBubbleSize val="0"/>
        </c:dLbls>
        <c:gapWidth val="150"/>
        <c:overlap val="100"/>
        <c:axId val="167994880"/>
        <c:axId val="167996416"/>
      </c:barChart>
      <c:catAx>
        <c:axId val="167994880"/>
        <c:scaling>
          <c:orientation val="minMax"/>
        </c:scaling>
        <c:delete val="0"/>
        <c:axPos val="b"/>
        <c:numFmt formatCode="General" sourceLinked="1"/>
        <c:majorTickMark val="none"/>
        <c:minorTickMark val="none"/>
        <c:tickLblPos val="nextTo"/>
        <c:txPr>
          <a:bodyPr/>
          <a:lstStyle/>
          <a:p>
            <a:pPr>
              <a:defRPr sz="900"/>
            </a:pPr>
            <a:endParaRPr lang="cs-CZ"/>
          </a:p>
        </c:txPr>
        <c:crossAx val="167996416"/>
        <c:crosses val="autoZero"/>
        <c:auto val="1"/>
        <c:lblAlgn val="ctr"/>
        <c:lblOffset val="100"/>
        <c:noMultiLvlLbl val="0"/>
      </c:catAx>
      <c:valAx>
        <c:axId val="167996416"/>
        <c:scaling>
          <c:orientation val="minMax"/>
          <c:max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167994880"/>
        <c:crosses val="autoZero"/>
        <c:crossBetween val="between"/>
        <c:majorUnit val="500"/>
      </c:valAx>
    </c:plotArea>
    <c:legend>
      <c:legendPos val="b"/>
      <c:legendEntry>
        <c:idx val="0"/>
        <c:delete val="1"/>
      </c:legendEntry>
      <c:legendEntry>
        <c:idx val="1"/>
        <c:delete val="1"/>
      </c:legendEntry>
      <c:legendEntry>
        <c:idx val="2"/>
        <c:delete val="1"/>
      </c:legendEntry>
      <c:layout>
        <c:manualLayout>
          <c:xMode val="edge"/>
          <c:yMode val="edge"/>
          <c:x val="2.5518577896869003E-2"/>
          <c:y val="0.83653544061302698"/>
          <c:w val="0.40329880189542383"/>
          <c:h val="0.102640804597701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(MW) - VE</a:t>
            </a:r>
          </a:p>
        </c:rich>
      </c:tx>
      <c:overlay val="0"/>
    </c:title>
    <c:autoTitleDeleted val="0"/>
    <c:plotArea>
      <c:layout>
        <c:manualLayout>
          <c:layoutTarget val="inner"/>
          <c:xMode val="edge"/>
          <c:yMode val="edge"/>
          <c:x val="9.3190730167484553E-2"/>
          <c:y val="0.24626077097505666"/>
          <c:w val="0.87762429727307478"/>
          <c:h val="0.58672222222222226"/>
        </c:manualLayout>
      </c:layout>
      <c:barChart>
        <c:barDir val="col"/>
        <c:grouping val="stacked"/>
        <c:varyColors val="0"/>
        <c:ser>
          <c:idx val="0"/>
          <c:order val="0"/>
          <c:tx>
            <c:strRef>
              <c:f>'8'!$A$17</c:f>
              <c:strCache>
                <c:ptCount val="1"/>
                <c:pt idx="0">
                  <c:v>do 1 MW</c:v>
                </c:pt>
              </c:strCache>
            </c:strRef>
          </c:tx>
          <c:invertIfNegative val="0"/>
          <c:cat>
            <c:numRef>
              <c:f>('8'!$B$16:$F$16,'8'!$B$22:$F$22)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('8'!$B$17:$F$17,'8'!$B$23:$F$23)</c:f>
              <c:numCache>
                <c:formatCode>General</c:formatCode>
                <c:ptCount val="10"/>
                <c:pt idx="0">
                  <c:v>0</c:v>
                </c:pt>
                <c:pt idx="1">
                  <c:v>0</c:v>
                </c:pt>
                <c:pt idx="2">
                  <c:v>0</c:v>
                </c:pt>
                <c:pt idx="3">
                  <c:v>0</c:v>
                </c:pt>
                <c:pt idx="4">
                  <c:v>0</c:v>
                </c:pt>
                <c:pt idx="5">
                  <c:v>0</c:v>
                </c:pt>
                <c:pt idx="6">
                  <c:v>150.34520000000057</c:v>
                </c:pt>
                <c:pt idx="7">
                  <c:v>154.16550000000069</c:v>
                </c:pt>
                <c:pt idx="8">
                  <c:v>155.91910000000078</c:v>
                </c:pt>
                <c:pt idx="9">
                  <c:v>156.7001000000009</c:v>
                </c:pt>
              </c:numCache>
            </c:numRef>
          </c:val>
        </c:ser>
        <c:ser>
          <c:idx val="1"/>
          <c:order val="1"/>
          <c:tx>
            <c:strRef>
              <c:f>'8'!$A$18</c:f>
              <c:strCache>
                <c:ptCount val="1"/>
                <c:pt idx="0">
                  <c:v>od 1 MW včetně do 10 MW</c:v>
                </c:pt>
              </c:strCache>
            </c:strRef>
          </c:tx>
          <c:invertIfNegative val="0"/>
          <c:cat>
            <c:numRef>
              <c:f>('8'!$B$16:$F$16,'8'!$B$22:$F$22)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('8'!$B$18:$F$18,'8'!$B$24:$F$24)</c:f>
              <c:numCache>
                <c:formatCode>General</c:formatCode>
                <c:ptCount val="10"/>
                <c:pt idx="0">
                  <c:v>0</c:v>
                </c:pt>
                <c:pt idx="1">
                  <c:v>0</c:v>
                </c:pt>
                <c:pt idx="2">
                  <c:v>0</c:v>
                </c:pt>
                <c:pt idx="3">
                  <c:v>0</c:v>
                </c:pt>
                <c:pt idx="4">
                  <c:v>0</c:v>
                </c:pt>
                <c:pt idx="5">
                  <c:v>0</c:v>
                </c:pt>
                <c:pt idx="6">
                  <c:v>177.22499999999997</c:v>
                </c:pt>
                <c:pt idx="7">
                  <c:v>180.58800000000002</c:v>
                </c:pt>
                <c:pt idx="8">
                  <c:v>181.48800000000006</c:v>
                </c:pt>
                <c:pt idx="9">
                  <c:v>183.23399999999995</c:v>
                </c:pt>
              </c:numCache>
            </c:numRef>
          </c:val>
        </c:ser>
        <c:ser>
          <c:idx val="2"/>
          <c:order val="2"/>
          <c:tx>
            <c:strRef>
              <c:f>'8'!$A$19</c:f>
              <c:strCache>
                <c:ptCount val="1"/>
                <c:pt idx="0">
                  <c:v>od 10 MW včetně</c:v>
                </c:pt>
              </c:strCache>
            </c:strRef>
          </c:tx>
          <c:invertIfNegative val="0"/>
          <c:cat>
            <c:numRef>
              <c:f>('8'!$B$16:$F$16,'8'!$B$22:$F$22)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('8'!$B$19:$F$19,'8'!$B$25:$F$25)</c:f>
              <c:numCache>
                <c:formatCode>General</c:formatCode>
                <c:ptCount val="10"/>
                <c:pt idx="0">
                  <c:v>0</c:v>
                </c:pt>
                <c:pt idx="1">
                  <c:v>0</c:v>
                </c:pt>
                <c:pt idx="2">
                  <c:v>0</c:v>
                </c:pt>
                <c:pt idx="3">
                  <c:v>0</c:v>
                </c:pt>
                <c:pt idx="4">
                  <c:v>0</c:v>
                </c:pt>
                <c:pt idx="5">
                  <c:v>0</c:v>
                </c:pt>
                <c:pt idx="6">
                  <c:v>752.78</c:v>
                </c:pt>
                <c:pt idx="7">
                  <c:v>752.78</c:v>
                </c:pt>
                <c:pt idx="8">
                  <c:v>752.78</c:v>
                </c:pt>
                <c:pt idx="9">
                  <c:v>752.78</c:v>
                </c:pt>
              </c:numCache>
            </c:numRef>
          </c:val>
        </c:ser>
        <c:ser>
          <c:idx val="3"/>
          <c:order val="3"/>
          <c:tx>
            <c:strRef>
              <c:f>'8'!$A$20</c:f>
              <c:strCache>
                <c:ptCount val="1"/>
                <c:pt idx="0">
                  <c:v>Všechny kategorie (údaje před rokem 2014 pouze v souhrnné podobě)</c:v>
                </c:pt>
              </c:strCache>
            </c:strRef>
          </c:tx>
          <c:spPr>
            <a:solidFill>
              <a:schemeClr val="bg1">
                <a:lumMod val="75000"/>
              </a:schemeClr>
            </a:solidFill>
          </c:spPr>
          <c:invertIfNegative val="0"/>
          <c:cat>
            <c:numRef>
              <c:f>('8'!$B$16:$F$16,'8'!$B$22:$F$22)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('8'!$B$20:$F$20,'8'!$B$26)</c:f>
              <c:numCache>
                <c:formatCode>General</c:formatCode>
                <c:ptCount val="6"/>
                <c:pt idx="0">
                  <c:v>1045.3000000000002</c:v>
                </c:pt>
                <c:pt idx="1">
                  <c:v>1036.5</c:v>
                </c:pt>
                <c:pt idx="2">
                  <c:v>1056.0999999999999</c:v>
                </c:pt>
                <c:pt idx="3">
                  <c:v>1054.5999999999999</c:v>
                </c:pt>
                <c:pt idx="4">
                  <c:v>1069.1999999999998</c:v>
                </c:pt>
                <c:pt idx="5">
                  <c:v>1082.6999999999998</c:v>
                </c:pt>
              </c:numCache>
            </c:numRef>
          </c:val>
        </c:ser>
        <c:dLbls>
          <c:showLegendKey val="0"/>
          <c:showVal val="0"/>
          <c:showCatName val="0"/>
          <c:showSerName val="0"/>
          <c:showPercent val="0"/>
          <c:showBubbleSize val="0"/>
        </c:dLbls>
        <c:gapWidth val="150"/>
        <c:overlap val="100"/>
        <c:axId val="167709312"/>
        <c:axId val="167719296"/>
      </c:barChart>
      <c:catAx>
        <c:axId val="167709312"/>
        <c:scaling>
          <c:orientation val="minMax"/>
        </c:scaling>
        <c:delete val="0"/>
        <c:axPos val="b"/>
        <c:numFmt formatCode="General" sourceLinked="1"/>
        <c:majorTickMark val="none"/>
        <c:minorTickMark val="none"/>
        <c:tickLblPos val="nextTo"/>
        <c:txPr>
          <a:bodyPr/>
          <a:lstStyle/>
          <a:p>
            <a:pPr>
              <a:defRPr sz="900"/>
            </a:pPr>
            <a:endParaRPr lang="cs-CZ"/>
          </a:p>
        </c:txPr>
        <c:crossAx val="167719296"/>
        <c:crosses val="autoZero"/>
        <c:auto val="1"/>
        <c:lblAlgn val="ctr"/>
        <c:lblOffset val="100"/>
        <c:noMultiLvlLbl val="0"/>
      </c:catAx>
      <c:valAx>
        <c:axId val="167719296"/>
        <c:scaling>
          <c:orientation val="minMax"/>
          <c:max val="1200"/>
        </c:scaling>
        <c:delete val="0"/>
        <c:axPos val="l"/>
        <c:majorGridlines/>
        <c:numFmt formatCode="#,##0" sourceLinked="0"/>
        <c:majorTickMark val="out"/>
        <c:minorTickMark val="none"/>
        <c:tickLblPos val="nextTo"/>
        <c:spPr>
          <a:ln>
            <a:noFill/>
          </a:ln>
        </c:spPr>
        <c:txPr>
          <a:bodyPr/>
          <a:lstStyle/>
          <a:p>
            <a:pPr>
              <a:defRPr sz="900"/>
            </a:pPr>
            <a:endParaRPr lang="cs-CZ"/>
          </a:p>
        </c:txPr>
        <c:crossAx val="1677093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(MW)</a:t>
            </a:r>
          </a:p>
        </c:rich>
      </c:tx>
      <c:overlay val="0"/>
    </c:title>
    <c:autoTitleDeleted val="0"/>
    <c:plotArea>
      <c:layout>
        <c:manualLayout>
          <c:layoutTarget val="inner"/>
          <c:xMode val="edge"/>
          <c:yMode val="edge"/>
          <c:x val="9.3190730167484553E-2"/>
          <c:y val="0.19588314176245211"/>
          <c:w val="0.87762429727307478"/>
          <c:h val="0.5907873563218391"/>
        </c:manualLayout>
      </c:layout>
      <c:barChart>
        <c:barDir val="col"/>
        <c:grouping val="clustered"/>
        <c:varyColors val="0"/>
        <c:ser>
          <c:idx val="0"/>
          <c:order val="0"/>
          <c:tx>
            <c:strRef>
              <c:f>'15'!$A$10</c:f>
              <c:strCache>
                <c:ptCount val="1"/>
                <c:pt idx="0">
                  <c:v>Přečerpávací (PVE)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'15'!$B$10:$K$10</c:f>
              <c:numCache>
                <c:formatCode>#,##0.0</c:formatCode>
                <c:ptCount val="10"/>
                <c:pt idx="0">
                  <c:v>1146.5</c:v>
                </c:pt>
                <c:pt idx="1">
                  <c:v>1146.5</c:v>
                </c:pt>
                <c:pt idx="2">
                  <c:v>1146.5</c:v>
                </c:pt>
                <c:pt idx="3">
                  <c:v>1146.5</c:v>
                </c:pt>
                <c:pt idx="4">
                  <c:v>1146.5</c:v>
                </c:pt>
                <c:pt idx="5">
                  <c:v>1146.5</c:v>
                </c:pt>
                <c:pt idx="6">
                  <c:v>1171.5</c:v>
                </c:pt>
                <c:pt idx="7">
                  <c:v>1171.5</c:v>
                </c:pt>
                <c:pt idx="8">
                  <c:v>1171.5</c:v>
                </c:pt>
                <c:pt idx="9">
                  <c:v>1171.5</c:v>
                </c:pt>
              </c:numCache>
            </c:numRef>
          </c:val>
        </c:ser>
        <c:dLbls>
          <c:showLegendKey val="0"/>
          <c:showVal val="0"/>
          <c:showCatName val="0"/>
          <c:showSerName val="0"/>
          <c:showPercent val="0"/>
          <c:showBubbleSize val="0"/>
        </c:dLbls>
        <c:gapWidth val="150"/>
        <c:axId val="167763968"/>
        <c:axId val="167765504"/>
      </c:barChart>
      <c:catAx>
        <c:axId val="167763968"/>
        <c:scaling>
          <c:orientation val="minMax"/>
        </c:scaling>
        <c:delete val="0"/>
        <c:axPos val="b"/>
        <c:numFmt formatCode="General" sourceLinked="1"/>
        <c:majorTickMark val="none"/>
        <c:minorTickMark val="none"/>
        <c:tickLblPos val="nextTo"/>
        <c:txPr>
          <a:bodyPr/>
          <a:lstStyle/>
          <a:p>
            <a:pPr>
              <a:defRPr sz="900"/>
            </a:pPr>
            <a:endParaRPr lang="cs-CZ"/>
          </a:p>
        </c:txPr>
        <c:crossAx val="167765504"/>
        <c:crosses val="autoZero"/>
        <c:auto val="1"/>
        <c:lblAlgn val="ctr"/>
        <c:lblOffset val="100"/>
        <c:noMultiLvlLbl val="0"/>
      </c:catAx>
      <c:valAx>
        <c:axId val="167765504"/>
        <c:scaling>
          <c:orientation val="minMax"/>
          <c:min val="950"/>
        </c:scaling>
        <c:delete val="0"/>
        <c:axPos val="l"/>
        <c:majorGridlines/>
        <c:numFmt formatCode="#,##0" sourceLinked="0"/>
        <c:majorTickMark val="out"/>
        <c:minorTickMark val="none"/>
        <c:tickLblPos val="nextTo"/>
        <c:spPr>
          <a:ln>
            <a:noFill/>
          </a:ln>
        </c:spPr>
        <c:txPr>
          <a:bodyPr/>
          <a:lstStyle/>
          <a:p>
            <a:pPr>
              <a:defRPr sz="900"/>
            </a:pPr>
            <a:endParaRPr lang="cs-CZ"/>
          </a:p>
        </c:txPr>
        <c:crossAx val="167763968"/>
        <c:crosses val="autoZero"/>
        <c:crossBetween val="between"/>
      </c:valAx>
    </c:plotArea>
    <c:legend>
      <c:legendPos val="b"/>
      <c:layout>
        <c:manualLayout>
          <c:xMode val="edge"/>
          <c:yMode val="edge"/>
          <c:x val="0.3750164518009238"/>
          <c:y val="0.8973591954022988"/>
          <c:w val="0.24996709639815237"/>
          <c:h val="0.102640804597701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p>
        </c:rich>
      </c:tx>
      <c:overlay val="0"/>
    </c:title>
    <c:autoTitleDeleted val="0"/>
    <c:plotArea>
      <c:layout>
        <c:manualLayout>
          <c:layoutTarget val="inner"/>
          <c:xMode val="edge"/>
          <c:yMode val="edge"/>
          <c:x val="9.3190730167484553E-2"/>
          <c:y val="0.19588314176245211"/>
          <c:w val="0.87762429727307478"/>
          <c:h val="0.5907873563218391"/>
        </c:manualLayout>
      </c:layout>
      <c:barChart>
        <c:barDir val="col"/>
        <c:grouping val="clustered"/>
        <c:varyColors val="0"/>
        <c:ser>
          <c:idx val="0"/>
          <c:order val="0"/>
          <c:tx>
            <c:strRef>
              <c:f>'3.3'!$A$23</c:f>
              <c:strCache>
                <c:ptCount val="1"/>
                <c:pt idx="0">
                  <c:v>Přečerpávací (PVE)</c:v>
                </c:pt>
              </c:strCache>
            </c:strRef>
          </c:tx>
          <c:invertIfNegative val="0"/>
          <c:cat>
            <c:numRef>
              <c:f>'3.3'!$B$16:$K$16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'3.3'!$B$23:$K$23</c:f>
              <c:numCache>
                <c:formatCode>#,##0.0</c:formatCode>
                <c:ptCount val="10"/>
                <c:pt idx="0">
                  <c:v>351.99405899999999</c:v>
                </c:pt>
                <c:pt idx="1">
                  <c:v>553.14222099999995</c:v>
                </c:pt>
                <c:pt idx="2">
                  <c:v>591.17073600000003</c:v>
                </c:pt>
                <c:pt idx="3">
                  <c:v>700.899091</c:v>
                </c:pt>
                <c:pt idx="4">
                  <c:v>731.44974200000001</c:v>
                </c:pt>
                <c:pt idx="5">
                  <c:v>905.30823799999996</c:v>
                </c:pt>
                <c:pt idx="6">
                  <c:v>1051.5262420000001</c:v>
                </c:pt>
                <c:pt idx="7">
                  <c:v>1275.9619400000001</c:v>
                </c:pt>
                <c:pt idx="8">
                  <c:v>1201.5475300000003</c:v>
                </c:pt>
                <c:pt idx="9">
                  <c:v>1170.455101</c:v>
                </c:pt>
              </c:numCache>
            </c:numRef>
          </c:val>
        </c:ser>
        <c:dLbls>
          <c:showLegendKey val="0"/>
          <c:showVal val="0"/>
          <c:showCatName val="0"/>
          <c:showSerName val="0"/>
          <c:showPercent val="0"/>
          <c:showBubbleSize val="0"/>
        </c:dLbls>
        <c:gapWidth val="150"/>
        <c:axId val="168363520"/>
        <c:axId val="168365056"/>
      </c:barChart>
      <c:catAx>
        <c:axId val="168363520"/>
        <c:scaling>
          <c:orientation val="minMax"/>
        </c:scaling>
        <c:delete val="0"/>
        <c:axPos val="b"/>
        <c:numFmt formatCode="General" sourceLinked="1"/>
        <c:majorTickMark val="none"/>
        <c:minorTickMark val="none"/>
        <c:tickLblPos val="nextTo"/>
        <c:txPr>
          <a:bodyPr/>
          <a:lstStyle/>
          <a:p>
            <a:pPr>
              <a:defRPr sz="900"/>
            </a:pPr>
            <a:endParaRPr lang="cs-CZ"/>
          </a:p>
        </c:txPr>
        <c:crossAx val="168365056"/>
        <c:crosses val="autoZero"/>
        <c:auto val="1"/>
        <c:lblAlgn val="ctr"/>
        <c:lblOffset val="100"/>
        <c:noMultiLvlLbl val="0"/>
      </c:catAx>
      <c:valAx>
        <c:axId val="168365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363520"/>
        <c:crosses val="autoZero"/>
        <c:crossBetween val="between"/>
      </c:valAx>
    </c:plotArea>
    <c:legend>
      <c:legendPos val="b"/>
      <c:layout>
        <c:manualLayout>
          <c:xMode val="edge"/>
          <c:yMode val="edge"/>
          <c:x val="0.3750164518009238"/>
          <c:y val="0.8973591954022988"/>
          <c:w val="0.24996709639815237"/>
          <c:h val="0.102640804597701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'8'!$A$2</c:f>
              <c:strCache>
                <c:ptCount val="1"/>
              </c:strCache>
            </c:strRef>
          </c:tx>
          <c:invertIfNegative val="0"/>
          <c:val>
            <c:numRef>
              <c:f>'8'!$G$2</c:f>
              <c:numCache>
                <c:formatCode>General</c:formatCode>
                <c:ptCount val="1"/>
              </c:numCache>
            </c:numRef>
          </c:val>
        </c:ser>
        <c:ser>
          <c:idx val="1"/>
          <c:order val="1"/>
          <c:tx>
            <c:strRef>
              <c:f>'8'!$A$3</c:f>
              <c:strCache>
                <c:ptCount val="1"/>
              </c:strCache>
            </c:strRef>
          </c:tx>
          <c:invertIfNegative val="0"/>
          <c:val>
            <c:numRef>
              <c:f>'8'!$G$3</c:f>
              <c:numCache>
                <c:formatCode>General</c:formatCode>
                <c:ptCount val="1"/>
              </c:numCache>
            </c:numRef>
          </c:val>
        </c:ser>
        <c:ser>
          <c:idx val="2"/>
          <c:order val="2"/>
          <c:tx>
            <c:strRef>
              <c:f>'8'!$A$4</c:f>
              <c:strCache>
                <c:ptCount val="1"/>
              </c:strCache>
            </c:strRef>
          </c:tx>
          <c:invertIfNegative val="0"/>
          <c:val>
            <c:numRef>
              <c:f>'8'!$G$4</c:f>
              <c:numCache>
                <c:formatCode>General</c:formatCode>
                <c:ptCount val="1"/>
              </c:numCache>
            </c:numRef>
          </c:val>
        </c:ser>
        <c:dLbls>
          <c:showLegendKey val="0"/>
          <c:showVal val="0"/>
          <c:showCatName val="0"/>
          <c:showSerName val="0"/>
          <c:showPercent val="0"/>
          <c:showBubbleSize val="0"/>
        </c:dLbls>
        <c:gapWidth val="150"/>
        <c:axId val="168399616"/>
        <c:axId val="168401152"/>
      </c:barChart>
      <c:catAx>
        <c:axId val="168399616"/>
        <c:scaling>
          <c:orientation val="minMax"/>
        </c:scaling>
        <c:delete val="1"/>
        <c:axPos val="b"/>
        <c:majorTickMark val="out"/>
        <c:minorTickMark val="none"/>
        <c:tickLblPos val="nextTo"/>
        <c:crossAx val="168401152"/>
        <c:crosses val="autoZero"/>
        <c:auto val="1"/>
        <c:lblAlgn val="ctr"/>
        <c:lblOffset val="100"/>
        <c:noMultiLvlLbl val="0"/>
      </c:catAx>
      <c:valAx>
        <c:axId val="168401152"/>
        <c:scaling>
          <c:orientation val="minMax"/>
        </c:scaling>
        <c:delete val="1"/>
        <c:axPos val="l"/>
        <c:numFmt formatCode="General" sourceLinked="1"/>
        <c:majorTickMark val="out"/>
        <c:minorTickMark val="none"/>
        <c:tickLblPos val="nextTo"/>
        <c:crossAx val="168399616"/>
        <c:crosses val="autoZero"/>
        <c:crossBetween val="between"/>
      </c:valAx>
      <c:spPr>
        <a:noFill/>
        <a:ln w="25400">
          <a:noFill/>
        </a:ln>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výrobě elektřiny brutto</a:t>
            </a:r>
          </a:p>
        </c:rich>
      </c:tx>
      <c:layout>
        <c:manualLayout>
          <c:xMode val="edge"/>
          <c:yMode val="edge"/>
          <c:x val="0.17129140312833752"/>
          <c:y val="0"/>
        </c:manualLayout>
      </c:layout>
      <c:overlay val="0"/>
    </c:title>
    <c:autoTitleDeleted val="0"/>
    <c:plotArea>
      <c:layout>
        <c:manualLayout>
          <c:layoutTarget val="inner"/>
          <c:xMode val="edge"/>
          <c:yMode val="edge"/>
          <c:x val="0.2150642292571833"/>
          <c:y val="0.20946373091989734"/>
          <c:w val="0.54846948222072045"/>
          <c:h val="0.76827394299608265"/>
        </c:manualLayout>
      </c:layout>
      <c:doughnutChart>
        <c:varyColors val="1"/>
        <c:ser>
          <c:idx val="0"/>
          <c:order val="0"/>
          <c:dLbls>
            <c:dLbl>
              <c:idx val="0"/>
              <c:layout>
                <c:manualLayout>
                  <c:x val="0.13652955273547007"/>
                  <c:y val="6.1758746454140215E-2"/>
                </c:manualLayout>
              </c:layout>
              <c:numFmt formatCode="0.0%" sourceLinked="0"/>
              <c:spPr/>
              <c:txPr>
                <a:bodyPr/>
                <a:lstStyle/>
                <a:p>
                  <a:pPr>
                    <a:defRPr sz="900"/>
                  </a:pPr>
                  <a:endParaRPr lang="cs-CZ"/>
                </a:p>
              </c:txPr>
              <c:showLegendKey val="0"/>
              <c:showVal val="0"/>
              <c:showCatName val="0"/>
              <c:showSerName val="0"/>
              <c:showPercent val="1"/>
              <c:showBubbleSize val="0"/>
            </c:dLbl>
            <c:dLbl>
              <c:idx val="1"/>
              <c:layout>
                <c:manualLayout>
                  <c:x val="7.8767049655078886E-2"/>
                  <c:y val="0.11665540996893152"/>
                </c:manualLayout>
              </c:layout>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'9'!$A$6:$B$9</c:f>
              <c:strCache>
                <c:ptCount val="4"/>
                <c:pt idx="0">
                  <c:v>do 0,5 MW včetně</c:v>
                </c:pt>
                <c:pt idx="1">
                  <c:v>nad 0,5 do 1 MW včetně</c:v>
                </c:pt>
                <c:pt idx="2">
                  <c:v>nad 1 do 2 MW včetně </c:v>
                </c:pt>
                <c:pt idx="3">
                  <c:v>nad 2 MW</c:v>
                </c:pt>
              </c:strCache>
            </c:strRef>
          </c:cat>
          <c:val>
            <c:numRef>
              <c:f>'9'!$D$6:$D$9</c:f>
              <c:numCache>
                <c:formatCode>#,##0.0</c:formatCode>
                <c:ptCount val="4"/>
                <c:pt idx="0">
                  <c:v>1951.3919999999998</c:v>
                </c:pt>
                <c:pt idx="1">
                  <c:v>9409.8489999999983</c:v>
                </c:pt>
                <c:pt idx="2">
                  <c:v>126994.19900000002</c:v>
                </c:pt>
                <c:pt idx="3">
                  <c:v>452682.90100000013</c:v>
                </c:pt>
              </c:numCache>
            </c:numRef>
          </c:val>
        </c:ser>
        <c:dLbls>
          <c:showLegendKey val="0"/>
          <c:showVal val="1"/>
          <c:showCatName val="0"/>
          <c:showSerName val="0"/>
          <c:showPercent val="0"/>
          <c:showBubbleSize val="0"/>
          <c:showLeaderLines val="1"/>
        </c:dLbls>
        <c:firstSliceAng val="13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a:t>
            </a:r>
            <a:r>
              <a:rPr lang="cs-CZ" sz="1000" baseline="0"/>
              <a:t> instalovaného výkonu (MW)</a:t>
            </a:r>
            <a:endParaRPr lang="en-US" sz="1000"/>
          </a:p>
        </c:rich>
      </c:tx>
      <c:layout>
        <c:manualLayout>
          <c:xMode val="edge"/>
          <c:yMode val="edge"/>
          <c:x val="0.15291754432725593"/>
          <c:y val="2.5915484910351807E-2"/>
        </c:manualLayout>
      </c:layout>
      <c:overlay val="0"/>
    </c:title>
    <c:autoTitleDeleted val="0"/>
    <c:plotArea>
      <c:layout>
        <c:manualLayout>
          <c:layoutTarget val="inner"/>
          <c:xMode val="edge"/>
          <c:yMode val="edge"/>
          <c:x val="3.7841410317361511E-2"/>
          <c:y val="0.1391015353054269"/>
          <c:w val="0.44883680902244832"/>
          <c:h val="0.65667934212759327"/>
        </c:manualLayout>
      </c:layout>
      <c:barChart>
        <c:barDir val="col"/>
        <c:grouping val="stacked"/>
        <c:varyColors val="0"/>
        <c:ser>
          <c:idx val="0"/>
          <c:order val="0"/>
          <c:tx>
            <c:strRef>
              <c:f>'9'!$A$14</c:f>
              <c:strCache>
                <c:ptCount val="1"/>
                <c:pt idx="0">
                  <c:v>do 0,5 MW včetně</c:v>
                </c:pt>
              </c:strCache>
            </c:strRef>
          </c:tx>
          <c:invertIfNegative val="0"/>
          <c:cat>
            <c:numRef>
              <c:f>'9'!$B$13:$K$13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'9'!$B$14:$K$14</c:f>
              <c:numCache>
                <c:formatCode>General</c:formatCode>
                <c:ptCount val="10"/>
                <c:pt idx="0">
                  <c:v>0</c:v>
                </c:pt>
                <c:pt idx="1">
                  <c:v>0</c:v>
                </c:pt>
                <c:pt idx="2">
                  <c:v>0</c:v>
                </c:pt>
                <c:pt idx="3">
                  <c:v>0</c:v>
                </c:pt>
                <c:pt idx="4">
                  <c:v>0</c:v>
                </c:pt>
                <c:pt idx="5">
                  <c:v>0</c:v>
                </c:pt>
                <c:pt idx="6">
                  <c:v>2.8648999999999991</c:v>
                </c:pt>
                <c:pt idx="7">
                  <c:v>2.9598999999999993</c:v>
                </c:pt>
                <c:pt idx="8">
                  <c:v>2.8148999999999993</c:v>
                </c:pt>
                <c:pt idx="9">
                  <c:v>2.9148999999999985</c:v>
                </c:pt>
              </c:numCache>
            </c:numRef>
          </c:val>
        </c:ser>
        <c:ser>
          <c:idx val="1"/>
          <c:order val="1"/>
          <c:tx>
            <c:strRef>
              <c:f>'9'!$A$15</c:f>
              <c:strCache>
                <c:ptCount val="1"/>
                <c:pt idx="0">
                  <c:v>nad 0,5 do 1 MW včetně</c:v>
                </c:pt>
              </c:strCache>
            </c:strRef>
          </c:tx>
          <c:invertIfNegative val="0"/>
          <c:cat>
            <c:numRef>
              <c:f>'9'!$B$13:$K$13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'9'!$B$15:$K$15</c:f>
              <c:numCache>
                <c:formatCode>General</c:formatCode>
                <c:ptCount val="10"/>
                <c:pt idx="0">
                  <c:v>0</c:v>
                </c:pt>
                <c:pt idx="1">
                  <c:v>0</c:v>
                </c:pt>
                <c:pt idx="2">
                  <c:v>0</c:v>
                </c:pt>
                <c:pt idx="3">
                  <c:v>0</c:v>
                </c:pt>
                <c:pt idx="4">
                  <c:v>0</c:v>
                </c:pt>
                <c:pt idx="5">
                  <c:v>0</c:v>
                </c:pt>
                <c:pt idx="6">
                  <c:v>5.7600000000000007</c:v>
                </c:pt>
                <c:pt idx="7">
                  <c:v>5.7600000000000007</c:v>
                </c:pt>
                <c:pt idx="8">
                  <c:v>5.7600000000000007</c:v>
                </c:pt>
                <c:pt idx="9">
                  <c:v>5.76</c:v>
                </c:pt>
              </c:numCache>
            </c:numRef>
          </c:val>
        </c:ser>
        <c:ser>
          <c:idx val="2"/>
          <c:order val="2"/>
          <c:tx>
            <c:strRef>
              <c:f>'9'!$A$16</c:f>
              <c:strCache>
                <c:ptCount val="1"/>
                <c:pt idx="0">
                  <c:v>nad 1 do 2 MW včetně </c:v>
                </c:pt>
              </c:strCache>
            </c:strRef>
          </c:tx>
          <c:invertIfNegative val="0"/>
          <c:cat>
            <c:numRef>
              <c:f>'9'!$B$13:$K$13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'9'!$B$16:$K$16</c:f>
              <c:numCache>
                <c:formatCode>General</c:formatCode>
                <c:ptCount val="10"/>
                <c:pt idx="0">
                  <c:v>0</c:v>
                </c:pt>
                <c:pt idx="1">
                  <c:v>0</c:v>
                </c:pt>
                <c:pt idx="2">
                  <c:v>0</c:v>
                </c:pt>
                <c:pt idx="3">
                  <c:v>0</c:v>
                </c:pt>
                <c:pt idx="4">
                  <c:v>0</c:v>
                </c:pt>
                <c:pt idx="5">
                  <c:v>0</c:v>
                </c:pt>
                <c:pt idx="6">
                  <c:v>59.88</c:v>
                </c:pt>
                <c:pt idx="7">
                  <c:v>58.38</c:v>
                </c:pt>
                <c:pt idx="8">
                  <c:v>59.88</c:v>
                </c:pt>
                <c:pt idx="9">
                  <c:v>59.879999999999995</c:v>
                </c:pt>
              </c:numCache>
            </c:numRef>
          </c:val>
        </c:ser>
        <c:ser>
          <c:idx val="3"/>
          <c:order val="3"/>
          <c:tx>
            <c:strRef>
              <c:f>'9'!$A$17</c:f>
              <c:strCache>
                <c:ptCount val="1"/>
                <c:pt idx="0">
                  <c:v>nad 2 MW</c:v>
                </c:pt>
              </c:strCache>
            </c:strRef>
          </c:tx>
          <c:invertIfNegative val="0"/>
          <c:cat>
            <c:numRef>
              <c:f>'9'!$B$13:$K$13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'9'!$B$17:$K$17</c:f>
              <c:numCache>
                <c:formatCode>General</c:formatCode>
                <c:ptCount val="10"/>
                <c:pt idx="0">
                  <c:v>0</c:v>
                </c:pt>
                <c:pt idx="1">
                  <c:v>0</c:v>
                </c:pt>
                <c:pt idx="2">
                  <c:v>0</c:v>
                </c:pt>
                <c:pt idx="3">
                  <c:v>0</c:v>
                </c:pt>
                <c:pt idx="4">
                  <c:v>0</c:v>
                </c:pt>
                <c:pt idx="5">
                  <c:v>0</c:v>
                </c:pt>
                <c:pt idx="6">
                  <c:v>209.54999999999998</c:v>
                </c:pt>
                <c:pt idx="7">
                  <c:v>213.54999999999998</c:v>
                </c:pt>
                <c:pt idx="8">
                  <c:v>213.54999999999998</c:v>
                </c:pt>
                <c:pt idx="9">
                  <c:v>239.65000000000012</c:v>
                </c:pt>
              </c:numCache>
            </c:numRef>
          </c:val>
        </c:ser>
        <c:ser>
          <c:idx val="4"/>
          <c:order val="4"/>
          <c:tx>
            <c:strRef>
              <c:f>'9'!$A$18</c:f>
              <c:strCache>
                <c:ptCount val="1"/>
                <c:pt idx="0">
                  <c:v>Všechny kategorie (údaje před rokem 2014 pouze v souhrnné podobě)</c:v>
                </c:pt>
              </c:strCache>
            </c:strRef>
          </c:tx>
          <c:spPr>
            <a:solidFill>
              <a:schemeClr val="bg1">
                <a:lumMod val="75000"/>
              </a:schemeClr>
            </a:solidFill>
          </c:spPr>
          <c:invertIfNegative val="0"/>
          <c:cat>
            <c:numRef>
              <c:f>'9'!$B$13:$K$13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'9'!$B$18:$G$18</c:f>
              <c:numCache>
                <c:formatCode>General</c:formatCode>
                <c:ptCount val="6"/>
                <c:pt idx="0">
                  <c:v>150</c:v>
                </c:pt>
                <c:pt idx="1">
                  <c:v>193.2</c:v>
                </c:pt>
                <c:pt idx="2">
                  <c:v>217.8</c:v>
                </c:pt>
                <c:pt idx="3">
                  <c:v>218.9</c:v>
                </c:pt>
                <c:pt idx="4">
                  <c:v>262.96019999446298</c:v>
                </c:pt>
                <c:pt idx="5">
                  <c:v>270</c:v>
                </c:pt>
              </c:numCache>
            </c:numRef>
          </c:val>
        </c:ser>
        <c:dLbls>
          <c:showLegendKey val="0"/>
          <c:showVal val="0"/>
          <c:showCatName val="0"/>
          <c:showSerName val="0"/>
          <c:showPercent val="0"/>
          <c:showBubbleSize val="0"/>
        </c:dLbls>
        <c:gapWidth val="150"/>
        <c:overlap val="100"/>
        <c:axId val="168125568"/>
        <c:axId val="168127104"/>
      </c:barChart>
      <c:catAx>
        <c:axId val="168125568"/>
        <c:scaling>
          <c:orientation val="minMax"/>
        </c:scaling>
        <c:delete val="0"/>
        <c:axPos val="b"/>
        <c:numFmt formatCode="General" sourceLinked="1"/>
        <c:majorTickMark val="none"/>
        <c:minorTickMark val="none"/>
        <c:tickLblPos val="nextTo"/>
        <c:txPr>
          <a:bodyPr/>
          <a:lstStyle/>
          <a:p>
            <a:pPr>
              <a:defRPr sz="900"/>
            </a:pPr>
            <a:endParaRPr lang="cs-CZ"/>
          </a:p>
        </c:txPr>
        <c:crossAx val="168127104"/>
        <c:crosses val="autoZero"/>
        <c:auto val="1"/>
        <c:lblAlgn val="ctr"/>
        <c:lblOffset val="100"/>
        <c:noMultiLvlLbl val="0"/>
      </c:catAx>
      <c:valAx>
        <c:axId val="168127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125568"/>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
          <c:y val="0.87486065492616771"/>
          <c:w val="0.47486990709678928"/>
          <c:h val="6.2426346175260126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endParaRPr lang="en-US" sz="1000"/>
          </a:p>
        </c:rich>
      </c:tx>
      <c:overlay val="0"/>
    </c:title>
    <c:autoTitleDeleted val="0"/>
    <c:plotArea>
      <c:layout>
        <c:manualLayout>
          <c:layoutTarget val="inner"/>
          <c:xMode val="edge"/>
          <c:yMode val="edge"/>
          <c:x val="7.5509132286864677E-2"/>
          <c:y val="0.16309272329144447"/>
          <c:w val="0.89537675372418912"/>
          <c:h val="0.75321154919110433"/>
        </c:manualLayout>
      </c:layout>
      <c:barChart>
        <c:barDir val="col"/>
        <c:grouping val="stacked"/>
        <c:varyColors val="0"/>
        <c:ser>
          <c:idx val="0"/>
          <c:order val="0"/>
          <c:tx>
            <c:strRef>
              <c:f>'9'!$A$21</c:f>
              <c:strCache>
                <c:ptCount val="1"/>
                <c:pt idx="0">
                  <c:v>do 0,5 MW včetně</c:v>
                </c:pt>
              </c:strCache>
            </c:strRef>
          </c:tx>
          <c:invertIfNegative val="0"/>
          <c:cat>
            <c:numRef>
              <c:f>'9'!$B$20:$K$20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'9'!$B$21:$K$21</c:f>
              <c:numCache>
                <c:formatCode>General</c:formatCode>
                <c:ptCount val="10"/>
                <c:pt idx="0">
                  <c:v>0</c:v>
                </c:pt>
                <c:pt idx="1">
                  <c:v>0</c:v>
                </c:pt>
                <c:pt idx="2">
                  <c:v>0</c:v>
                </c:pt>
                <c:pt idx="3">
                  <c:v>0</c:v>
                </c:pt>
                <c:pt idx="4">
                  <c:v>0</c:v>
                </c:pt>
                <c:pt idx="5">
                  <c:v>0</c:v>
                </c:pt>
                <c:pt idx="6">
                  <c:v>1.7144950000000008</c:v>
                </c:pt>
                <c:pt idx="7">
                  <c:v>1.8760329999999996</c:v>
                </c:pt>
                <c:pt idx="8">
                  <c:v>1.5234890000000008</c:v>
                </c:pt>
                <c:pt idx="9">
                  <c:v>1.9513919999999998</c:v>
                </c:pt>
              </c:numCache>
            </c:numRef>
          </c:val>
        </c:ser>
        <c:ser>
          <c:idx val="1"/>
          <c:order val="1"/>
          <c:tx>
            <c:strRef>
              <c:f>'9'!$A$22</c:f>
              <c:strCache>
                <c:ptCount val="1"/>
                <c:pt idx="0">
                  <c:v>nad 0,5 do 1 MW včetně</c:v>
                </c:pt>
              </c:strCache>
            </c:strRef>
          </c:tx>
          <c:invertIfNegative val="0"/>
          <c:cat>
            <c:numRef>
              <c:f>'9'!$B$20:$K$20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'9'!$B$22:$K$22</c:f>
              <c:numCache>
                <c:formatCode>General</c:formatCode>
                <c:ptCount val="10"/>
                <c:pt idx="0">
                  <c:v>0</c:v>
                </c:pt>
                <c:pt idx="1">
                  <c:v>0</c:v>
                </c:pt>
                <c:pt idx="2">
                  <c:v>0</c:v>
                </c:pt>
                <c:pt idx="3">
                  <c:v>0</c:v>
                </c:pt>
                <c:pt idx="4">
                  <c:v>0</c:v>
                </c:pt>
                <c:pt idx="5">
                  <c:v>0</c:v>
                </c:pt>
                <c:pt idx="6">
                  <c:v>8.4198009999999961</c:v>
                </c:pt>
                <c:pt idx="7">
                  <c:v>9.4178200000000007</c:v>
                </c:pt>
                <c:pt idx="8">
                  <c:v>7.9727270000000008</c:v>
                </c:pt>
                <c:pt idx="9">
                  <c:v>9.4098489999999977</c:v>
                </c:pt>
              </c:numCache>
            </c:numRef>
          </c:val>
        </c:ser>
        <c:ser>
          <c:idx val="2"/>
          <c:order val="2"/>
          <c:tx>
            <c:strRef>
              <c:f>'9'!$A$23</c:f>
              <c:strCache>
                <c:ptCount val="1"/>
                <c:pt idx="0">
                  <c:v>nad 1 do 2 MW včetně </c:v>
                </c:pt>
              </c:strCache>
            </c:strRef>
          </c:tx>
          <c:invertIfNegative val="0"/>
          <c:cat>
            <c:numRef>
              <c:f>'9'!$B$20:$K$20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'9'!$B$23:$K$23</c:f>
              <c:numCache>
                <c:formatCode>General</c:formatCode>
                <c:ptCount val="10"/>
                <c:pt idx="0">
                  <c:v>0</c:v>
                </c:pt>
                <c:pt idx="1">
                  <c:v>0</c:v>
                </c:pt>
                <c:pt idx="2">
                  <c:v>0</c:v>
                </c:pt>
                <c:pt idx="3">
                  <c:v>0</c:v>
                </c:pt>
                <c:pt idx="4">
                  <c:v>0</c:v>
                </c:pt>
                <c:pt idx="5">
                  <c:v>0</c:v>
                </c:pt>
                <c:pt idx="6">
                  <c:v>98.789523000000017</c:v>
                </c:pt>
                <c:pt idx="7">
                  <c:v>125.41812</c:v>
                </c:pt>
                <c:pt idx="8">
                  <c:v>107.328681</c:v>
                </c:pt>
                <c:pt idx="9">
                  <c:v>126.99419900000002</c:v>
                </c:pt>
              </c:numCache>
            </c:numRef>
          </c:val>
        </c:ser>
        <c:ser>
          <c:idx val="3"/>
          <c:order val="3"/>
          <c:tx>
            <c:strRef>
              <c:f>'9'!$A$24</c:f>
              <c:strCache>
                <c:ptCount val="1"/>
                <c:pt idx="0">
                  <c:v>nad 2 MW</c:v>
                </c:pt>
              </c:strCache>
            </c:strRef>
          </c:tx>
          <c:invertIfNegative val="0"/>
          <c:cat>
            <c:numRef>
              <c:f>'9'!$B$20:$K$20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'9'!$B$24:$K$24</c:f>
              <c:numCache>
                <c:formatCode>General</c:formatCode>
                <c:ptCount val="10"/>
                <c:pt idx="0">
                  <c:v>0</c:v>
                </c:pt>
                <c:pt idx="1">
                  <c:v>0</c:v>
                </c:pt>
                <c:pt idx="2">
                  <c:v>0</c:v>
                </c:pt>
                <c:pt idx="3">
                  <c:v>0</c:v>
                </c:pt>
                <c:pt idx="4">
                  <c:v>0</c:v>
                </c:pt>
                <c:pt idx="5">
                  <c:v>0</c:v>
                </c:pt>
                <c:pt idx="6">
                  <c:v>367.62057499999958</c:v>
                </c:pt>
                <c:pt idx="7">
                  <c:v>435.89959500000015</c:v>
                </c:pt>
                <c:pt idx="8">
                  <c:v>380.13228399999997</c:v>
                </c:pt>
                <c:pt idx="9">
                  <c:v>452.68290100000013</c:v>
                </c:pt>
              </c:numCache>
            </c:numRef>
          </c:val>
        </c:ser>
        <c:ser>
          <c:idx val="4"/>
          <c:order val="4"/>
          <c:tx>
            <c:strRef>
              <c:f>'9'!$A$25</c:f>
              <c:strCache>
                <c:ptCount val="1"/>
                <c:pt idx="0">
                  <c:v>Všechny kategorie (údaje před rokem 2014 pouze v souhrnné podobě)</c:v>
                </c:pt>
              </c:strCache>
            </c:strRef>
          </c:tx>
          <c:spPr>
            <a:solidFill>
              <a:schemeClr val="bg1">
                <a:lumMod val="75000"/>
              </a:schemeClr>
            </a:solidFill>
          </c:spPr>
          <c:invertIfNegative val="0"/>
          <c:cat>
            <c:numRef>
              <c:f>'9'!$B$20:$K$20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'9'!$B$25:$G$25</c:f>
              <c:numCache>
                <c:formatCode>General</c:formatCode>
                <c:ptCount val="6"/>
                <c:pt idx="0">
                  <c:v>244.7</c:v>
                </c:pt>
                <c:pt idx="1">
                  <c:v>288.10000000000002</c:v>
                </c:pt>
                <c:pt idx="2">
                  <c:v>335.5</c:v>
                </c:pt>
                <c:pt idx="3">
                  <c:v>396.83279189143764</c:v>
                </c:pt>
                <c:pt idx="4">
                  <c:v>417.32282571972775</c:v>
                </c:pt>
                <c:pt idx="5">
                  <c:v>478.3</c:v>
                </c:pt>
              </c:numCache>
            </c:numRef>
          </c:val>
        </c:ser>
        <c:dLbls>
          <c:showLegendKey val="0"/>
          <c:showVal val="0"/>
          <c:showCatName val="0"/>
          <c:showSerName val="0"/>
          <c:showPercent val="0"/>
          <c:showBubbleSize val="0"/>
        </c:dLbls>
        <c:gapWidth val="150"/>
        <c:overlap val="100"/>
        <c:axId val="168320384"/>
        <c:axId val="168322176"/>
      </c:barChart>
      <c:catAx>
        <c:axId val="168320384"/>
        <c:scaling>
          <c:orientation val="minMax"/>
        </c:scaling>
        <c:delete val="0"/>
        <c:axPos val="b"/>
        <c:numFmt formatCode="General" sourceLinked="1"/>
        <c:majorTickMark val="none"/>
        <c:minorTickMark val="none"/>
        <c:tickLblPos val="nextTo"/>
        <c:txPr>
          <a:bodyPr/>
          <a:lstStyle/>
          <a:p>
            <a:pPr>
              <a:defRPr sz="900"/>
            </a:pPr>
            <a:endParaRPr lang="cs-CZ"/>
          </a:p>
        </c:txPr>
        <c:crossAx val="168322176"/>
        <c:crosses val="autoZero"/>
        <c:auto val="1"/>
        <c:lblAlgn val="ctr"/>
        <c:lblOffset val="100"/>
        <c:noMultiLvlLbl val="0"/>
      </c:catAx>
      <c:valAx>
        <c:axId val="168322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3203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'3.4'!$A$25</c:f>
              <c:strCache>
                <c:ptCount val="1"/>
              </c:strCache>
            </c:strRef>
          </c:tx>
          <c:invertIfNegative val="0"/>
          <c:val>
            <c:numRef>
              <c:f>'3.4'!$B$25</c:f>
              <c:numCache>
                <c:formatCode>General</c:formatCode>
                <c:ptCount val="1"/>
              </c:numCache>
            </c:numRef>
          </c:val>
        </c:ser>
        <c:ser>
          <c:idx val="1"/>
          <c:order val="1"/>
          <c:tx>
            <c:strRef>
              <c:f>'3.4'!$A$26</c:f>
              <c:strCache>
                <c:ptCount val="1"/>
              </c:strCache>
            </c:strRef>
          </c:tx>
          <c:invertIfNegative val="0"/>
          <c:val>
            <c:numRef>
              <c:f>'3.4'!$B$26</c:f>
              <c:numCache>
                <c:formatCode>General</c:formatCode>
                <c:ptCount val="1"/>
              </c:numCache>
            </c:numRef>
          </c:val>
        </c:ser>
        <c:ser>
          <c:idx val="2"/>
          <c:order val="2"/>
          <c:tx>
            <c:strRef>
              <c:f>'3.4'!$A$27</c:f>
              <c:strCache>
                <c:ptCount val="1"/>
              </c:strCache>
            </c:strRef>
          </c:tx>
          <c:invertIfNegative val="0"/>
          <c:val>
            <c:numRef>
              <c:f>'3.4'!$B$27</c:f>
              <c:numCache>
                <c:formatCode>General</c:formatCode>
                <c:ptCount val="1"/>
              </c:numCache>
            </c:numRef>
          </c:val>
        </c:ser>
        <c:ser>
          <c:idx val="3"/>
          <c:order val="3"/>
          <c:tx>
            <c:strRef>
              <c:f>'3.4'!$A$28</c:f>
              <c:strCache>
                <c:ptCount val="1"/>
              </c:strCache>
            </c:strRef>
          </c:tx>
          <c:invertIfNegative val="0"/>
          <c:val>
            <c:numRef>
              <c:f>'3.4'!$B$28</c:f>
              <c:numCache>
                <c:formatCode>General</c:formatCode>
                <c:ptCount val="1"/>
              </c:numCache>
            </c:numRef>
          </c:val>
        </c:ser>
        <c:ser>
          <c:idx val="4"/>
          <c:order val="4"/>
          <c:tx>
            <c:strRef>
              <c:f>'3.4'!$A$29</c:f>
              <c:strCache>
                <c:ptCount val="1"/>
              </c:strCache>
            </c:strRef>
          </c:tx>
          <c:invertIfNegative val="0"/>
          <c:val>
            <c:numRef>
              <c:f>'3.4'!$B$29</c:f>
              <c:numCache>
                <c:formatCode>General</c:formatCode>
                <c:ptCount val="1"/>
              </c:numCache>
            </c:numRef>
          </c:val>
        </c:ser>
        <c:ser>
          <c:idx val="5"/>
          <c:order val="5"/>
          <c:tx>
            <c:strRef>
              <c:f>'3.4'!$A$30</c:f>
              <c:strCache>
                <c:ptCount val="1"/>
              </c:strCache>
            </c:strRef>
          </c:tx>
          <c:invertIfNegative val="0"/>
          <c:val>
            <c:numRef>
              <c:f>'3.4'!$B$30</c:f>
              <c:numCache>
                <c:formatCode>General</c:formatCode>
                <c:ptCount val="1"/>
              </c:numCache>
            </c:numRef>
          </c:val>
        </c:ser>
        <c:ser>
          <c:idx val="6"/>
          <c:order val="6"/>
          <c:tx>
            <c:strRef>
              <c:f>'3.4'!$A$31</c:f>
              <c:strCache>
                <c:ptCount val="1"/>
              </c:strCache>
            </c:strRef>
          </c:tx>
          <c:invertIfNegative val="0"/>
          <c:val>
            <c:numRef>
              <c:f>'3.4'!$B$31</c:f>
              <c:numCache>
                <c:formatCode>General</c:formatCode>
                <c:ptCount val="1"/>
              </c:numCache>
            </c:numRef>
          </c:val>
        </c:ser>
        <c:ser>
          <c:idx val="7"/>
          <c:order val="7"/>
          <c:tx>
            <c:strRef>
              <c:f>'3.4'!$A$32</c:f>
              <c:strCache>
                <c:ptCount val="1"/>
              </c:strCache>
            </c:strRef>
          </c:tx>
          <c:invertIfNegative val="0"/>
          <c:val>
            <c:numRef>
              <c:f>'3.4'!$B$32</c:f>
              <c:numCache>
                <c:formatCode>General</c:formatCode>
                <c:ptCount val="1"/>
              </c:numCache>
            </c:numRef>
          </c:val>
        </c:ser>
        <c:ser>
          <c:idx val="8"/>
          <c:order val="8"/>
          <c:tx>
            <c:strRef>
              <c:f>'3.4'!$A$33</c:f>
              <c:strCache>
                <c:ptCount val="1"/>
              </c:strCache>
            </c:strRef>
          </c:tx>
          <c:invertIfNegative val="0"/>
          <c:val>
            <c:numRef>
              <c:f>'3.4'!$B$33</c:f>
              <c:numCache>
                <c:formatCode>General</c:formatCode>
                <c:ptCount val="1"/>
              </c:numCache>
            </c:numRef>
          </c:val>
        </c:ser>
        <c:ser>
          <c:idx val="9"/>
          <c:order val="9"/>
          <c:tx>
            <c:strRef>
              <c:f>'3.4'!$A$34</c:f>
              <c:strCache>
                <c:ptCount val="1"/>
              </c:strCache>
            </c:strRef>
          </c:tx>
          <c:invertIfNegative val="0"/>
          <c:val>
            <c:numRef>
              <c:f>'3.4'!$B$34</c:f>
              <c:numCache>
                <c:formatCode>General</c:formatCode>
                <c:ptCount val="1"/>
              </c:numCache>
            </c:numRef>
          </c:val>
        </c:ser>
        <c:ser>
          <c:idx val="10"/>
          <c:order val="10"/>
          <c:tx>
            <c:strRef>
              <c:f>'3.4'!$A$35</c:f>
              <c:strCache>
                <c:ptCount val="1"/>
              </c:strCache>
            </c:strRef>
          </c:tx>
          <c:invertIfNegative val="0"/>
          <c:val>
            <c:numRef>
              <c:f>'3.4'!$B$35</c:f>
              <c:numCache>
                <c:formatCode>General</c:formatCode>
                <c:ptCount val="1"/>
              </c:numCache>
            </c:numRef>
          </c:val>
        </c:ser>
        <c:ser>
          <c:idx val="11"/>
          <c:order val="11"/>
          <c:tx>
            <c:strRef>
              <c:f>'3.4'!$A$36</c:f>
              <c:strCache>
                <c:ptCount val="1"/>
              </c:strCache>
            </c:strRef>
          </c:tx>
          <c:invertIfNegative val="0"/>
          <c:val>
            <c:numRef>
              <c:f>'3.4'!$B$36</c:f>
              <c:numCache>
                <c:formatCode>General</c:formatCode>
                <c:ptCount val="1"/>
              </c:numCache>
            </c:numRef>
          </c:val>
        </c:ser>
        <c:ser>
          <c:idx val="12"/>
          <c:order val="12"/>
          <c:tx>
            <c:strRef>
              <c:f>'3.4'!$A$37</c:f>
              <c:strCache>
                <c:ptCount val="1"/>
              </c:strCache>
            </c:strRef>
          </c:tx>
          <c:invertIfNegative val="0"/>
          <c:val>
            <c:numRef>
              <c:f>'3.4'!$B$37</c:f>
              <c:numCache>
                <c:formatCode>General</c:formatCode>
                <c:ptCount val="1"/>
              </c:numCache>
            </c:numRef>
          </c:val>
        </c:ser>
        <c:ser>
          <c:idx val="13"/>
          <c:order val="13"/>
          <c:tx>
            <c:strRef>
              <c:f>'3.4'!$A$38</c:f>
              <c:strCache>
                <c:ptCount val="1"/>
              </c:strCache>
            </c:strRef>
          </c:tx>
          <c:invertIfNegative val="0"/>
          <c:val>
            <c:numRef>
              <c:f>'3.4'!$B$38</c:f>
              <c:numCache>
                <c:formatCode>General</c:formatCode>
                <c:ptCount val="1"/>
              </c:numCache>
            </c:numRef>
          </c:val>
        </c:ser>
        <c:ser>
          <c:idx val="14"/>
          <c:order val="14"/>
          <c:tx>
            <c:strRef>
              <c:f>'3.4'!$A$39</c:f>
              <c:strCache>
                <c:ptCount val="1"/>
              </c:strCache>
            </c:strRef>
          </c:tx>
          <c:invertIfNegative val="0"/>
          <c:val>
            <c:numRef>
              <c:f>'3.4'!$B$39</c:f>
              <c:numCache>
                <c:formatCode>General</c:formatCode>
                <c:ptCount val="1"/>
              </c:numCache>
            </c:numRef>
          </c:val>
        </c:ser>
        <c:ser>
          <c:idx val="15"/>
          <c:order val="15"/>
          <c:tx>
            <c:strRef>
              <c:f>'3.4'!$A$40</c:f>
              <c:strCache>
                <c:ptCount val="1"/>
              </c:strCache>
            </c:strRef>
          </c:tx>
          <c:invertIfNegative val="0"/>
          <c:val>
            <c:numRef>
              <c:f>'3.4'!$B$40</c:f>
              <c:numCache>
                <c:formatCode>General</c:formatCode>
                <c:ptCount val="1"/>
              </c:numCache>
            </c:numRef>
          </c:val>
        </c:ser>
        <c:ser>
          <c:idx val="16"/>
          <c:order val="16"/>
          <c:tx>
            <c:strRef>
              <c:f>'3.4'!$A$41</c:f>
              <c:strCache>
                <c:ptCount val="1"/>
              </c:strCache>
            </c:strRef>
          </c:tx>
          <c:invertIfNegative val="0"/>
          <c:val>
            <c:numRef>
              <c:f>'3.4'!$B$41</c:f>
              <c:numCache>
                <c:formatCode>General</c:formatCode>
                <c:ptCount val="1"/>
              </c:numCache>
            </c:numRef>
          </c:val>
        </c:ser>
        <c:ser>
          <c:idx val="17"/>
          <c:order val="17"/>
          <c:tx>
            <c:strRef>
              <c:f>'3.4'!$A$42</c:f>
              <c:strCache>
                <c:ptCount val="1"/>
              </c:strCache>
            </c:strRef>
          </c:tx>
          <c:invertIfNegative val="0"/>
          <c:val>
            <c:numRef>
              <c:f>'3.4'!$B$42</c:f>
              <c:numCache>
                <c:formatCode>General</c:formatCode>
                <c:ptCount val="1"/>
              </c:numCache>
            </c:numRef>
          </c:val>
        </c:ser>
        <c:dLbls>
          <c:showLegendKey val="0"/>
          <c:showVal val="0"/>
          <c:showCatName val="0"/>
          <c:showSerName val="0"/>
          <c:showPercent val="0"/>
          <c:showBubbleSize val="0"/>
        </c:dLbls>
        <c:gapWidth val="150"/>
        <c:axId val="88718336"/>
        <c:axId val="88732416"/>
      </c:barChart>
      <c:catAx>
        <c:axId val="88718336"/>
        <c:scaling>
          <c:orientation val="minMax"/>
        </c:scaling>
        <c:delete val="1"/>
        <c:axPos val="b"/>
        <c:majorTickMark val="out"/>
        <c:minorTickMark val="none"/>
        <c:tickLblPos val="nextTo"/>
        <c:crossAx val="88732416"/>
        <c:crosses val="autoZero"/>
        <c:auto val="1"/>
        <c:lblAlgn val="ctr"/>
        <c:lblOffset val="100"/>
        <c:noMultiLvlLbl val="0"/>
      </c:catAx>
      <c:valAx>
        <c:axId val="88732416"/>
        <c:scaling>
          <c:orientation val="minMax"/>
        </c:scaling>
        <c:delete val="1"/>
        <c:axPos val="l"/>
        <c:numFmt formatCode="General" sourceLinked="1"/>
        <c:majorTickMark val="out"/>
        <c:minorTickMark val="none"/>
        <c:tickLblPos val="nextTo"/>
        <c:crossAx val="887183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'9'!$H$6</c:f>
              <c:strCache>
                <c:ptCount val="1"/>
              </c:strCache>
            </c:strRef>
          </c:tx>
          <c:invertIfNegative val="0"/>
          <c:cat>
            <c:numRef>
              <c:f>'9'!$I$5</c:f>
              <c:numCache>
                <c:formatCode>General</c:formatCode>
                <c:ptCount val="1"/>
              </c:numCache>
            </c:numRef>
          </c:cat>
          <c:val>
            <c:numRef>
              <c:f>'9'!$I$6</c:f>
              <c:numCache>
                <c:formatCode>General</c:formatCode>
                <c:ptCount val="1"/>
              </c:numCache>
            </c:numRef>
          </c:val>
        </c:ser>
        <c:ser>
          <c:idx val="1"/>
          <c:order val="1"/>
          <c:tx>
            <c:strRef>
              <c:f>'9'!$H$7</c:f>
              <c:strCache>
                <c:ptCount val="1"/>
              </c:strCache>
            </c:strRef>
          </c:tx>
          <c:invertIfNegative val="0"/>
          <c:cat>
            <c:numRef>
              <c:f>'9'!$I$5</c:f>
              <c:numCache>
                <c:formatCode>General</c:formatCode>
                <c:ptCount val="1"/>
              </c:numCache>
            </c:numRef>
          </c:cat>
          <c:val>
            <c:numRef>
              <c:f>'9'!$I$7</c:f>
              <c:numCache>
                <c:formatCode>General</c:formatCode>
                <c:ptCount val="1"/>
              </c:numCache>
            </c:numRef>
          </c:val>
        </c:ser>
        <c:ser>
          <c:idx val="2"/>
          <c:order val="2"/>
          <c:tx>
            <c:strRef>
              <c:f>'9'!$H$8</c:f>
              <c:strCache>
                <c:ptCount val="1"/>
              </c:strCache>
            </c:strRef>
          </c:tx>
          <c:invertIfNegative val="0"/>
          <c:cat>
            <c:numRef>
              <c:f>'9'!$I$5</c:f>
              <c:numCache>
                <c:formatCode>General</c:formatCode>
                <c:ptCount val="1"/>
              </c:numCache>
            </c:numRef>
          </c:cat>
          <c:val>
            <c:numRef>
              <c:f>'9'!$I$8</c:f>
              <c:numCache>
                <c:formatCode>General</c:formatCode>
                <c:ptCount val="1"/>
              </c:numCache>
            </c:numRef>
          </c:val>
        </c:ser>
        <c:ser>
          <c:idx val="3"/>
          <c:order val="3"/>
          <c:tx>
            <c:strRef>
              <c:f>'9'!$H$9</c:f>
              <c:strCache>
                <c:ptCount val="1"/>
              </c:strCache>
            </c:strRef>
          </c:tx>
          <c:invertIfNegative val="0"/>
          <c:cat>
            <c:numRef>
              <c:f>'9'!$I$5</c:f>
              <c:numCache>
                <c:formatCode>General</c:formatCode>
                <c:ptCount val="1"/>
              </c:numCache>
            </c:numRef>
          </c:cat>
          <c:val>
            <c:numRef>
              <c:f>'9'!$I$9</c:f>
              <c:numCache>
                <c:formatCode>General</c:formatCode>
                <c:ptCount val="1"/>
              </c:numCache>
            </c:numRef>
          </c:val>
        </c:ser>
        <c:dLbls>
          <c:showLegendKey val="0"/>
          <c:showVal val="0"/>
          <c:showCatName val="0"/>
          <c:showSerName val="0"/>
          <c:showPercent val="0"/>
          <c:showBubbleSize val="0"/>
        </c:dLbls>
        <c:gapWidth val="150"/>
        <c:axId val="193743872"/>
        <c:axId val="193794816"/>
      </c:barChart>
      <c:catAx>
        <c:axId val="193743872"/>
        <c:scaling>
          <c:orientation val="minMax"/>
        </c:scaling>
        <c:delete val="1"/>
        <c:axPos val="b"/>
        <c:numFmt formatCode="General" sourceLinked="1"/>
        <c:majorTickMark val="out"/>
        <c:minorTickMark val="none"/>
        <c:tickLblPos val="nextTo"/>
        <c:crossAx val="193794816"/>
        <c:crosses val="autoZero"/>
        <c:auto val="1"/>
        <c:lblAlgn val="ctr"/>
        <c:lblOffset val="100"/>
        <c:noMultiLvlLbl val="0"/>
      </c:catAx>
      <c:valAx>
        <c:axId val="193794816"/>
        <c:scaling>
          <c:orientation val="minMax"/>
        </c:scaling>
        <c:delete val="1"/>
        <c:axPos val="l"/>
        <c:numFmt formatCode="General" sourceLinked="1"/>
        <c:majorTickMark val="out"/>
        <c:minorTickMark val="none"/>
        <c:tickLblPos val="nextTo"/>
        <c:crossAx val="193743872"/>
        <c:crosses val="autoZero"/>
        <c:crossBetween val="between"/>
      </c:valAx>
      <c:spPr>
        <a:noFill/>
        <a:ln w="25400">
          <a:noFill/>
        </a:ln>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FVE</a:t>
            </a:r>
            <a:r>
              <a:rPr lang="en-US" sz="1000"/>
              <a:t> na výrobě elektřiny brutto</a:t>
            </a:r>
          </a:p>
        </c:rich>
      </c:tx>
      <c:layout>
        <c:manualLayout>
          <c:xMode val="edge"/>
          <c:yMode val="edge"/>
          <c:x val="0.17133498696177574"/>
          <c:y val="0"/>
        </c:manualLayout>
      </c:layout>
      <c:overlay val="0"/>
    </c:title>
    <c:autoTitleDeleted val="0"/>
    <c:plotArea>
      <c:layout>
        <c:manualLayout>
          <c:layoutTarget val="inner"/>
          <c:xMode val="edge"/>
          <c:yMode val="edge"/>
          <c:x val="0.26634021218124299"/>
          <c:y val="0.18763621375298961"/>
          <c:w val="0.48247711412129252"/>
          <c:h val="0.70259628720227563"/>
        </c:manualLayout>
      </c:layout>
      <c:doughnutChart>
        <c:varyColors val="1"/>
        <c:ser>
          <c:idx val="0"/>
          <c:order val="0"/>
          <c:dLbls>
            <c:dLbl>
              <c:idx val="0"/>
              <c:layout>
                <c:manualLayout>
                  <c:x val="2.0339831344671978E-2"/>
                  <c:y val="-0.12640724727926295"/>
                </c:manualLayout>
              </c:layout>
              <c:showLegendKey val="0"/>
              <c:showVal val="0"/>
              <c:showCatName val="0"/>
              <c:showSerName val="0"/>
              <c:showPercent val="1"/>
              <c:showBubbleSize val="0"/>
            </c:dLbl>
            <c:dLbl>
              <c:idx val="2"/>
              <c:layout>
                <c:manualLayout>
                  <c:x val="7.3725283205441292E-2"/>
                  <c:y val="-8.4919103182802422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'10'!$A$6:$A$11</c:f>
              <c:strCache>
                <c:ptCount val="6"/>
                <c:pt idx="0">
                  <c:v>do 10 kW včetně</c:v>
                </c:pt>
                <c:pt idx="1">
                  <c:v>nad 10 do 30 kW včetně</c:v>
                </c:pt>
                <c:pt idx="2">
                  <c:v>nad 30 kW do 100 kW včetně</c:v>
                </c:pt>
                <c:pt idx="3">
                  <c:v>nad 100 kW do 1 MW včetně</c:v>
                </c:pt>
                <c:pt idx="4">
                  <c:v>nad 1 do 5 MW včetně</c:v>
                </c:pt>
                <c:pt idx="5">
                  <c:v>nad 5 MW</c:v>
                </c:pt>
              </c:strCache>
            </c:strRef>
          </c:cat>
          <c:val>
            <c:numRef>
              <c:f>'10'!$C$6:$C$11</c:f>
              <c:numCache>
                <c:formatCode>#,##0.0</c:formatCode>
                <c:ptCount val="6"/>
                <c:pt idx="0">
                  <c:v>92582.314999999508</c:v>
                </c:pt>
                <c:pt idx="1">
                  <c:v>142297.33700000026</c:v>
                </c:pt>
                <c:pt idx="2">
                  <c:v>50970.728999999919</c:v>
                </c:pt>
                <c:pt idx="3">
                  <c:v>472807.40499999968</c:v>
                </c:pt>
                <c:pt idx="4">
                  <c:v>1067456.0060000021</c:v>
                </c:pt>
                <c:pt idx="5">
                  <c:v>367254.25799999991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a:t>
            </a:r>
            <a:r>
              <a:rPr lang="cs-CZ" sz="1000" baseline="0"/>
              <a:t> výkonu </a:t>
            </a:r>
            <a:r>
              <a:rPr lang="cs-CZ" sz="1000"/>
              <a:t>(MW)</a:t>
            </a:r>
          </a:p>
        </c:rich>
      </c:tx>
      <c:layout>
        <c:manualLayout>
          <c:xMode val="edge"/>
          <c:yMode val="edge"/>
          <c:x val="0.15219281385419497"/>
          <c:y val="2.7794566782282825E-2"/>
        </c:manualLayout>
      </c:layout>
      <c:overlay val="0"/>
    </c:title>
    <c:autoTitleDeleted val="0"/>
    <c:plotArea>
      <c:layout>
        <c:manualLayout>
          <c:layoutTarget val="inner"/>
          <c:xMode val="edge"/>
          <c:yMode val="edge"/>
          <c:x val="4.650869160999789E-2"/>
          <c:y val="0.10632014467410031"/>
          <c:w val="0.43840783813515238"/>
          <c:h val="0.67465308204906504"/>
        </c:manualLayout>
      </c:layout>
      <c:barChart>
        <c:barDir val="col"/>
        <c:grouping val="stacked"/>
        <c:varyColors val="0"/>
        <c:ser>
          <c:idx val="0"/>
          <c:order val="0"/>
          <c:tx>
            <c:strRef>
              <c:f>'10'!$A$16</c:f>
              <c:strCache>
                <c:ptCount val="1"/>
                <c:pt idx="0">
                  <c:v>do 10 kW včetně</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'10'!$B$16:$K$16</c:f>
              <c:numCache>
                <c:formatCode>General</c:formatCode>
                <c:ptCount val="10"/>
                <c:pt idx="0">
                  <c:v>0</c:v>
                </c:pt>
                <c:pt idx="1">
                  <c:v>0</c:v>
                </c:pt>
                <c:pt idx="2">
                  <c:v>0</c:v>
                </c:pt>
                <c:pt idx="3">
                  <c:v>0</c:v>
                </c:pt>
                <c:pt idx="4">
                  <c:v>0</c:v>
                </c:pt>
                <c:pt idx="5">
                  <c:v>0</c:v>
                </c:pt>
                <c:pt idx="6">
                  <c:v>93.994280000001581</c:v>
                </c:pt>
                <c:pt idx="7">
                  <c:v>94.748120000001506</c:v>
                </c:pt>
                <c:pt idx="8">
                  <c:v>94.214240000001467</c:v>
                </c:pt>
                <c:pt idx="9">
                  <c:v>93.920120000001575</c:v>
                </c:pt>
              </c:numCache>
            </c:numRef>
          </c:val>
        </c:ser>
        <c:ser>
          <c:idx val="1"/>
          <c:order val="1"/>
          <c:tx>
            <c:strRef>
              <c:f>'10'!$A$17</c:f>
              <c:strCache>
                <c:ptCount val="1"/>
                <c:pt idx="0">
                  <c:v>nad 10 do 30 kW včetně</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'10'!$B$17:$K$17</c:f>
              <c:numCache>
                <c:formatCode>General</c:formatCode>
                <c:ptCount val="10"/>
                <c:pt idx="0">
                  <c:v>0</c:v>
                </c:pt>
                <c:pt idx="1">
                  <c:v>0</c:v>
                </c:pt>
                <c:pt idx="2">
                  <c:v>0</c:v>
                </c:pt>
                <c:pt idx="3">
                  <c:v>0</c:v>
                </c:pt>
                <c:pt idx="4">
                  <c:v>0</c:v>
                </c:pt>
                <c:pt idx="5">
                  <c:v>0</c:v>
                </c:pt>
                <c:pt idx="6">
                  <c:v>147.85710999999981</c:v>
                </c:pt>
                <c:pt idx="7">
                  <c:v>148.82210999999981</c:v>
                </c:pt>
                <c:pt idx="8">
                  <c:v>148.87716999999967</c:v>
                </c:pt>
                <c:pt idx="9">
                  <c:v>148.50586999999967</c:v>
                </c:pt>
              </c:numCache>
            </c:numRef>
          </c:val>
        </c:ser>
        <c:ser>
          <c:idx val="2"/>
          <c:order val="2"/>
          <c:tx>
            <c:strRef>
              <c:f>'10'!$A$18</c:f>
              <c:strCache>
                <c:ptCount val="1"/>
                <c:pt idx="0">
                  <c:v>nad 30 kW do 100 kW včetně</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'10'!$B$18:$K$18</c:f>
              <c:numCache>
                <c:formatCode>General</c:formatCode>
                <c:ptCount val="10"/>
                <c:pt idx="0">
                  <c:v>0</c:v>
                </c:pt>
                <c:pt idx="1">
                  <c:v>0</c:v>
                </c:pt>
                <c:pt idx="2">
                  <c:v>0</c:v>
                </c:pt>
                <c:pt idx="3">
                  <c:v>0</c:v>
                </c:pt>
                <c:pt idx="4">
                  <c:v>0</c:v>
                </c:pt>
                <c:pt idx="5">
                  <c:v>0</c:v>
                </c:pt>
                <c:pt idx="6">
                  <c:v>51.800460000000022</c:v>
                </c:pt>
                <c:pt idx="7">
                  <c:v>51.976850000000006</c:v>
                </c:pt>
                <c:pt idx="8">
                  <c:v>52.007020000000054</c:v>
                </c:pt>
                <c:pt idx="9">
                  <c:v>52.509030000000045</c:v>
                </c:pt>
              </c:numCache>
            </c:numRef>
          </c:val>
        </c:ser>
        <c:ser>
          <c:idx val="3"/>
          <c:order val="3"/>
          <c:tx>
            <c:strRef>
              <c:f>'10'!$A$19</c:f>
              <c:strCache>
                <c:ptCount val="1"/>
                <c:pt idx="0">
                  <c:v>nad 100 kW do 1 MW včetně</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'10'!$B$19:$K$19</c:f>
              <c:numCache>
                <c:formatCode>General</c:formatCode>
                <c:ptCount val="10"/>
                <c:pt idx="0">
                  <c:v>0</c:v>
                </c:pt>
                <c:pt idx="1">
                  <c:v>0</c:v>
                </c:pt>
                <c:pt idx="2">
                  <c:v>0</c:v>
                </c:pt>
                <c:pt idx="3">
                  <c:v>0</c:v>
                </c:pt>
                <c:pt idx="4">
                  <c:v>0</c:v>
                </c:pt>
                <c:pt idx="5">
                  <c:v>0</c:v>
                </c:pt>
                <c:pt idx="6">
                  <c:v>451.80544000000009</c:v>
                </c:pt>
                <c:pt idx="7">
                  <c:v>450.29488000000003</c:v>
                </c:pt>
                <c:pt idx="8">
                  <c:v>448.98836000000028</c:v>
                </c:pt>
                <c:pt idx="9">
                  <c:v>448.29033000000021</c:v>
                </c:pt>
              </c:numCache>
            </c:numRef>
          </c:val>
        </c:ser>
        <c:ser>
          <c:idx val="4"/>
          <c:order val="4"/>
          <c:tx>
            <c:strRef>
              <c:f>'10'!$A$20</c:f>
              <c:strCache>
                <c:ptCount val="1"/>
                <c:pt idx="0">
                  <c:v>nad 1 do 5 MW včetně</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'10'!$B$20:$K$20</c:f>
              <c:numCache>
                <c:formatCode>General</c:formatCode>
                <c:ptCount val="10"/>
                <c:pt idx="0">
                  <c:v>0</c:v>
                </c:pt>
                <c:pt idx="1">
                  <c:v>0</c:v>
                </c:pt>
                <c:pt idx="2">
                  <c:v>0</c:v>
                </c:pt>
                <c:pt idx="3">
                  <c:v>0</c:v>
                </c:pt>
                <c:pt idx="4">
                  <c:v>0</c:v>
                </c:pt>
                <c:pt idx="5">
                  <c:v>0</c:v>
                </c:pt>
                <c:pt idx="6">
                  <c:v>988.96314000000064</c:v>
                </c:pt>
                <c:pt idx="7">
                  <c:v>990.24354000000028</c:v>
                </c:pt>
                <c:pt idx="8">
                  <c:v>990.76927000000046</c:v>
                </c:pt>
                <c:pt idx="9">
                  <c:v>987.59739000000047</c:v>
                </c:pt>
              </c:numCache>
            </c:numRef>
          </c:val>
        </c:ser>
        <c:ser>
          <c:idx val="5"/>
          <c:order val="5"/>
          <c:tx>
            <c:strRef>
              <c:f>'10'!$A$21</c:f>
              <c:strCache>
                <c:ptCount val="1"/>
                <c:pt idx="0">
                  <c:v>nad 5 MW</c:v>
                </c:pt>
              </c:strCache>
            </c:strRef>
          </c:tx>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'10'!$B$21:$K$21</c:f>
              <c:numCache>
                <c:formatCode>General</c:formatCode>
                <c:ptCount val="10"/>
                <c:pt idx="0">
                  <c:v>0</c:v>
                </c:pt>
                <c:pt idx="1">
                  <c:v>0</c:v>
                </c:pt>
                <c:pt idx="2">
                  <c:v>0</c:v>
                </c:pt>
                <c:pt idx="3">
                  <c:v>0</c:v>
                </c:pt>
                <c:pt idx="4">
                  <c:v>0</c:v>
                </c:pt>
                <c:pt idx="5">
                  <c:v>0</c:v>
                </c:pt>
                <c:pt idx="6">
                  <c:v>332.9950199999999</c:v>
                </c:pt>
                <c:pt idx="7">
                  <c:v>338.8373499999999</c:v>
                </c:pt>
                <c:pt idx="8">
                  <c:v>332.99501999999995</c:v>
                </c:pt>
                <c:pt idx="9">
                  <c:v>338.63501999999994</c:v>
                </c:pt>
              </c:numCache>
            </c:numRef>
          </c:val>
        </c:ser>
        <c:ser>
          <c:idx val="6"/>
          <c:order val="6"/>
          <c:tx>
            <c:strRef>
              <c:f>'10'!$A$22</c:f>
              <c:strCache>
                <c:ptCount val="1"/>
                <c:pt idx="0">
                  <c:v>Všechny kategorie (údaje před rokem 2014 pouze v souhrnné podobě)</c:v>
                </c:pt>
              </c:strCache>
            </c:strRef>
          </c:tx>
          <c:spPr>
            <a:solidFill>
              <a:schemeClr val="bg1">
                <a:lumMod val="75000"/>
              </a:schemeClr>
            </a:solidFill>
          </c:spPr>
          <c:invertIfNegative val="0"/>
          <c:cat>
            <c:numRef>
              <c:f>'10'!$B$15:$K$15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'10'!$B$22:$G$22</c:f>
              <c:numCache>
                <c:formatCode>General</c:formatCode>
                <c:ptCount val="6"/>
                <c:pt idx="0">
                  <c:v>39.5</c:v>
                </c:pt>
                <c:pt idx="1">
                  <c:v>464.6</c:v>
                </c:pt>
                <c:pt idx="2">
                  <c:v>1959.1</c:v>
                </c:pt>
                <c:pt idx="3">
                  <c:v>1971</c:v>
                </c:pt>
                <c:pt idx="4">
                  <c:v>2085.96414685531</c:v>
                </c:pt>
                <c:pt idx="5">
                  <c:v>2132.4</c:v>
                </c:pt>
              </c:numCache>
            </c:numRef>
          </c:val>
        </c:ser>
        <c:dLbls>
          <c:showLegendKey val="0"/>
          <c:showVal val="0"/>
          <c:showCatName val="0"/>
          <c:showSerName val="0"/>
          <c:showPercent val="0"/>
          <c:showBubbleSize val="0"/>
        </c:dLbls>
        <c:gapWidth val="150"/>
        <c:overlap val="100"/>
        <c:axId val="88572288"/>
        <c:axId val="88573824"/>
      </c:barChart>
      <c:catAx>
        <c:axId val="88572288"/>
        <c:scaling>
          <c:orientation val="minMax"/>
        </c:scaling>
        <c:delete val="0"/>
        <c:axPos val="b"/>
        <c:numFmt formatCode="General" sourceLinked="1"/>
        <c:majorTickMark val="none"/>
        <c:minorTickMark val="none"/>
        <c:tickLblPos val="nextTo"/>
        <c:txPr>
          <a:bodyPr/>
          <a:lstStyle/>
          <a:p>
            <a:pPr>
              <a:defRPr sz="900"/>
            </a:pPr>
            <a:endParaRPr lang="cs-CZ"/>
          </a:p>
        </c:txPr>
        <c:crossAx val="88573824"/>
        <c:crosses val="autoZero"/>
        <c:auto val="1"/>
        <c:lblAlgn val="ctr"/>
        <c:lblOffset val="100"/>
        <c:noMultiLvlLbl val="0"/>
      </c:catAx>
      <c:valAx>
        <c:axId val="885738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8572288"/>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
          <c:y val="0.86347225630060642"/>
          <c:w val="0.48888889583966072"/>
          <c:h val="5.738799895622777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p>
        </c:rich>
      </c:tx>
      <c:overlay val="0"/>
    </c:title>
    <c:autoTitleDeleted val="0"/>
    <c:plotArea>
      <c:layout/>
      <c:barChart>
        <c:barDir val="col"/>
        <c:grouping val="stacked"/>
        <c:varyColors val="0"/>
        <c:ser>
          <c:idx val="0"/>
          <c:order val="0"/>
          <c:tx>
            <c:strRef>
              <c:f>'10'!$A$25</c:f>
              <c:strCache>
                <c:ptCount val="1"/>
                <c:pt idx="0">
                  <c:v>do 10 kW včetně</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'10'!$B$25:$K$25</c:f>
              <c:numCache>
                <c:formatCode>General</c:formatCode>
                <c:ptCount val="10"/>
                <c:pt idx="0">
                  <c:v>0</c:v>
                </c:pt>
                <c:pt idx="1">
                  <c:v>0</c:v>
                </c:pt>
                <c:pt idx="2">
                  <c:v>0</c:v>
                </c:pt>
                <c:pt idx="3">
                  <c:v>0</c:v>
                </c:pt>
                <c:pt idx="4">
                  <c:v>0</c:v>
                </c:pt>
                <c:pt idx="5">
                  <c:v>0</c:v>
                </c:pt>
                <c:pt idx="6">
                  <c:v>91.105666999999585</c:v>
                </c:pt>
                <c:pt idx="7">
                  <c:v>96.328642000001054</c:v>
                </c:pt>
                <c:pt idx="8">
                  <c:v>91.097134999999909</c:v>
                </c:pt>
                <c:pt idx="9">
                  <c:v>92.582314999999511</c:v>
                </c:pt>
              </c:numCache>
            </c:numRef>
          </c:val>
        </c:ser>
        <c:ser>
          <c:idx val="1"/>
          <c:order val="1"/>
          <c:tx>
            <c:strRef>
              <c:f>'10'!$A$26</c:f>
              <c:strCache>
                <c:ptCount val="1"/>
                <c:pt idx="0">
                  <c:v>nad 10 do 30 kW včetně</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'10'!$B$26:$K$26</c:f>
              <c:numCache>
                <c:formatCode>General</c:formatCode>
                <c:ptCount val="10"/>
                <c:pt idx="0">
                  <c:v>0</c:v>
                </c:pt>
                <c:pt idx="1">
                  <c:v>0</c:v>
                </c:pt>
                <c:pt idx="2">
                  <c:v>0</c:v>
                </c:pt>
                <c:pt idx="3">
                  <c:v>0</c:v>
                </c:pt>
                <c:pt idx="4">
                  <c:v>0</c:v>
                </c:pt>
                <c:pt idx="5">
                  <c:v>0</c:v>
                </c:pt>
                <c:pt idx="6">
                  <c:v>141.74316300000183</c:v>
                </c:pt>
                <c:pt idx="7">
                  <c:v>148.55039000000025</c:v>
                </c:pt>
                <c:pt idx="8">
                  <c:v>140.65656299999981</c:v>
                </c:pt>
                <c:pt idx="9">
                  <c:v>142.29733700000025</c:v>
                </c:pt>
              </c:numCache>
            </c:numRef>
          </c:val>
        </c:ser>
        <c:ser>
          <c:idx val="2"/>
          <c:order val="2"/>
          <c:tx>
            <c:strRef>
              <c:f>'10'!$A$27</c:f>
              <c:strCache>
                <c:ptCount val="1"/>
                <c:pt idx="0">
                  <c:v>nad 30 kW do 100 kW včetně</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'10'!$B$27:$K$27</c:f>
              <c:numCache>
                <c:formatCode>General</c:formatCode>
                <c:ptCount val="10"/>
                <c:pt idx="0">
                  <c:v>0</c:v>
                </c:pt>
                <c:pt idx="1">
                  <c:v>0</c:v>
                </c:pt>
                <c:pt idx="2">
                  <c:v>0</c:v>
                </c:pt>
                <c:pt idx="3">
                  <c:v>0</c:v>
                </c:pt>
                <c:pt idx="4">
                  <c:v>0</c:v>
                </c:pt>
                <c:pt idx="5">
                  <c:v>0</c:v>
                </c:pt>
                <c:pt idx="6">
                  <c:v>50.104450999999969</c:v>
                </c:pt>
                <c:pt idx="7">
                  <c:v>52.808376000000315</c:v>
                </c:pt>
                <c:pt idx="8">
                  <c:v>49.770147999999949</c:v>
                </c:pt>
                <c:pt idx="9">
                  <c:v>50.97072899999992</c:v>
                </c:pt>
              </c:numCache>
            </c:numRef>
          </c:val>
        </c:ser>
        <c:ser>
          <c:idx val="3"/>
          <c:order val="3"/>
          <c:tx>
            <c:strRef>
              <c:f>'10'!$A$28</c:f>
              <c:strCache>
                <c:ptCount val="1"/>
                <c:pt idx="0">
                  <c:v>nad 100 kW do 1 MW včetně</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'10'!$B$28:$K$28</c:f>
              <c:numCache>
                <c:formatCode>General</c:formatCode>
                <c:ptCount val="10"/>
                <c:pt idx="0">
                  <c:v>0</c:v>
                </c:pt>
                <c:pt idx="1">
                  <c:v>0</c:v>
                </c:pt>
                <c:pt idx="2">
                  <c:v>0</c:v>
                </c:pt>
                <c:pt idx="3">
                  <c:v>0</c:v>
                </c:pt>
                <c:pt idx="4">
                  <c:v>0</c:v>
                </c:pt>
                <c:pt idx="5">
                  <c:v>0</c:v>
                </c:pt>
                <c:pt idx="6">
                  <c:v>461.35140800000056</c:v>
                </c:pt>
                <c:pt idx="7">
                  <c:v>488.74801499999882</c:v>
                </c:pt>
                <c:pt idx="8">
                  <c:v>461.1162920000001</c:v>
                </c:pt>
                <c:pt idx="9">
                  <c:v>472.80740499999968</c:v>
                </c:pt>
              </c:numCache>
            </c:numRef>
          </c:val>
        </c:ser>
        <c:ser>
          <c:idx val="4"/>
          <c:order val="4"/>
          <c:tx>
            <c:strRef>
              <c:f>'10'!$A$29</c:f>
              <c:strCache>
                <c:ptCount val="1"/>
                <c:pt idx="0">
                  <c:v>nad 1 do 5 MW včetně</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'10'!$B$29:$K$29</c:f>
              <c:numCache>
                <c:formatCode>General</c:formatCode>
                <c:ptCount val="10"/>
                <c:pt idx="0">
                  <c:v>0</c:v>
                </c:pt>
                <c:pt idx="1">
                  <c:v>0</c:v>
                </c:pt>
                <c:pt idx="2">
                  <c:v>0</c:v>
                </c:pt>
                <c:pt idx="3">
                  <c:v>0</c:v>
                </c:pt>
                <c:pt idx="4">
                  <c:v>0</c:v>
                </c:pt>
                <c:pt idx="5">
                  <c:v>0</c:v>
                </c:pt>
                <c:pt idx="6">
                  <c:v>1032.0357760000006</c:v>
                </c:pt>
                <c:pt idx="7">
                  <c:v>1102.2636200000022</c:v>
                </c:pt>
                <c:pt idx="8">
                  <c:v>1044.1147910000011</c:v>
                </c:pt>
                <c:pt idx="9">
                  <c:v>1067.4560060000022</c:v>
                </c:pt>
              </c:numCache>
            </c:numRef>
          </c:val>
        </c:ser>
        <c:ser>
          <c:idx val="5"/>
          <c:order val="5"/>
          <c:tx>
            <c:strRef>
              <c:f>'10'!$A$30</c:f>
              <c:strCache>
                <c:ptCount val="1"/>
                <c:pt idx="0">
                  <c:v>nad 5 MW</c:v>
                </c:pt>
              </c:strCache>
            </c:strRef>
          </c:tx>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'10'!$B$30:$K$30</c:f>
              <c:numCache>
                <c:formatCode>General</c:formatCode>
                <c:ptCount val="10"/>
                <c:pt idx="0">
                  <c:v>0</c:v>
                </c:pt>
                <c:pt idx="1">
                  <c:v>0</c:v>
                </c:pt>
                <c:pt idx="2">
                  <c:v>0</c:v>
                </c:pt>
                <c:pt idx="3">
                  <c:v>0</c:v>
                </c:pt>
                <c:pt idx="4">
                  <c:v>0</c:v>
                </c:pt>
                <c:pt idx="5">
                  <c:v>0</c:v>
                </c:pt>
                <c:pt idx="6">
                  <c:v>346.52833299999986</c:v>
                </c:pt>
                <c:pt idx="7">
                  <c:v>375.14709099999993</c:v>
                </c:pt>
                <c:pt idx="8">
                  <c:v>344.69960799999984</c:v>
                </c:pt>
                <c:pt idx="9">
                  <c:v>367.25425799999994</c:v>
                </c:pt>
              </c:numCache>
            </c:numRef>
          </c:val>
        </c:ser>
        <c:ser>
          <c:idx val="6"/>
          <c:order val="6"/>
          <c:tx>
            <c:strRef>
              <c:f>'10'!$A$31</c:f>
              <c:strCache>
                <c:ptCount val="1"/>
                <c:pt idx="0">
                  <c:v>Všechny kategorie (údaje před rokem 2014 pouze v souhrnné podobě)</c:v>
                </c:pt>
              </c:strCache>
            </c:strRef>
          </c:tx>
          <c:spPr>
            <a:solidFill>
              <a:schemeClr val="bg1">
                <a:lumMod val="75000"/>
              </a:schemeClr>
            </a:solidFill>
          </c:spPr>
          <c:invertIfNegative val="0"/>
          <c:cat>
            <c:numRef>
              <c:f>'10'!$B$24:$K$24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'10'!$B$31:$G$31</c:f>
              <c:numCache>
                <c:formatCode>General</c:formatCode>
                <c:ptCount val="6"/>
                <c:pt idx="0">
                  <c:v>12.9</c:v>
                </c:pt>
                <c:pt idx="1">
                  <c:v>88.8</c:v>
                </c:pt>
                <c:pt idx="2">
                  <c:v>615.70000000000005</c:v>
                </c:pt>
                <c:pt idx="3">
                  <c:v>2117.9738562130624</c:v>
                </c:pt>
                <c:pt idx="4">
                  <c:v>2173.1242229482714</c:v>
                </c:pt>
                <c:pt idx="5">
                  <c:v>2070.1999999999998</c:v>
                </c:pt>
              </c:numCache>
            </c:numRef>
          </c:val>
        </c:ser>
        <c:dLbls>
          <c:showLegendKey val="0"/>
          <c:showVal val="0"/>
          <c:showCatName val="0"/>
          <c:showSerName val="0"/>
          <c:showPercent val="0"/>
          <c:showBubbleSize val="0"/>
        </c:dLbls>
        <c:gapWidth val="150"/>
        <c:overlap val="100"/>
        <c:axId val="194348160"/>
        <c:axId val="194349696"/>
      </c:barChart>
      <c:catAx>
        <c:axId val="194348160"/>
        <c:scaling>
          <c:orientation val="minMax"/>
        </c:scaling>
        <c:delete val="0"/>
        <c:axPos val="b"/>
        <c:numFmt formatCode="General" sourceLinked="1"/>
        <c:majorTickMark val="none"/>
        <c:minorTickMark val="none"/>
        <c:tickLblPos val="nextTo"/>
        <c:txPr>
          <a:bodyPr/>
          <a:lstStyle/>
          <a:p>
            <a:pPr>
              <a:defRPr sz="900"/>
            </a:pPr>
            <a:endParaRPr lang="cs-CZ"/>
          </a:p>
        </c:txPr>
        <c:crossAx val="194349696"/>
        <c:crosses val="autoZero"/>
        <c:auto val="1"/>
        <c:lblAlgn val="ctr"/>
        <c:lblOffset val="100"/>
        <c:noMultiLvlLbl val="0"/>
      </c:catAx>
      <c:valAx>
        <c:axId val="194349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348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'10'!$G$6</c:f>
              <c:strCache>
                <c:ptCount val="1"/>
              </c:strCache>
            </c:strRef>
          </c:tx>
          <c:invertIfNegative val="0"/>
          <c:cat>
            <c:numRef>
              <c:f>'10'!$H$5</c:f>
              <c:numCache>
                <c:formatCode>General</c:formatCode>
                <c:ptCount val="1"/>
              </c:numCache>
            </c:numRef>
          </c:cat>
          <c:val>
            <c:numRef>
              <c:f>'10'!$H$6</c:f>
              <c:numCache>
                <c:formatCode>General</c:formatCode>
                <c:ptCount val="1"/>
              </c:numCache>
            </c:numRef>
          </c:val>
        </c:ser>
        <c:ser>
          <c:idx val="1"/>
          <c:order val="1"/>
          <c:tx>
            <c:strRef>
              <c:f>'10'!$G$7</c:f>
              <c:strCache>
                <c:ptCount val="1"/>
              </c:strCache>
            </c:strRef>
          </c:tx>
          <c:invertIfNegative val="0"/>
          <c:cat>
            <c:numRef>
              <c:f>'10'!$H$5</c:f>
              <c:numCache>
                <c:formatCode>General</c:formatCode>
                <c:ptCount val="1"/>
              </c:numCache>
            </c:numRef>
          </c:cat>
          <c:val>
            <c:numRef>
              <c:f>'10'!$H$7</c:f>
              <c:numCache>
                <c:formatCode>General</c:formatCode>
                <c:ptCount val="1"/>
              </c:numCache>
            </c:numRef>
          </c:val>
        </c:ser>
        <c:ser>
          <c:idx val="2"/>
          <c:order val="2"/>
          <c:tx>
            <c:strRef>
              <c:f>'10'!$G$8</c:f>
              <c:strCache>
                <c:ptCount val="1"/>
              </c:strCache>
            </c:strRef>
          </c:tx>
          <c:invertIfNegative val="0"/>
          <c:cat>
            <c:numRef>
              <c:f>'10'!$H$5</c:f>
              <c:numCache>
                <c:formatCode>General</c:formatCode>
                <c:ptCount val="1"/>
              </c:numCache>
            </c:numRef>
          </c:cat>
          <c:val>
            <c:numRef>
              <c:f>'10'!$H$8</c:f>
              <c:numCache>
                <c:formatCode>General</c:formatCode>
                <c:ptCount val="1"/>
              </c:numCache>
            </c:numRef>
          </c:val>
        </c:ser>
        <c:ser>
          <c:idx val="3"/>
          <c:order val="3"/>
          <c:tx>
            <c:strRef>
              <c:f>'10'!$G$9</c:f>
              <c:strCache>
                <c:ptCount val="1"/>
              </c:strCache>
            </c:strRef>
          </c:tx>
          <c:invertIfNegative val="0"/>
          <c:cat>
            <c:numRef>
              <c:f>'10'!$H$5</c:f>
              <c:numCache>
                <c:formatCode>General</c:formatCode>
                <c:ptCount val="1"/>
              </c:numCache>
            </c:numRef>
          </c:cat>
          <c:val>
            <c:numRef>
              <c:f>'10'!$H$9</c:f>
              <c:numCache>
                <c:formatCode>General</c:formatCode>
                <c:ptCount val="1"/>
              </c:numCache>
            </c:numRef>
          </c:val>
        </c:ser>
        <c:ser>
          <c:idx val="4"/>
          <c:order val="4"/>
          <c:tx>
            <c:strRef>
              <c:f>'10'!$G$10</c:f>
              <c:strCache>
                <c:ptCount val="1"/>
              </c:strCache>
            </c:strRef>
          </c:tx>
          <c:invertIfNegative val="0"/>
          <c:cat>
            <c:numRef>
              <c:f>'10'!$H$5</c:f>
              <c:numCache>
                <c:formatCode>General</c:formatCode>
                <c:ptCount val="1"/>
              </c:numCache>
            </c:numRef>
          </c:cat>
          <c:val>
            <c:numRef>
              <c:f>'10'!$H$10</c:f>
              <c:numCache>
                <c:formatCode>General</c:formatCode>
                <c:ptCount val="1"/>
              </c:numCache>
            </c:numRef>
          </c:val>
        </c:ser>
        <c:ser>
          <c:idx val="5"/>
          <c:order val="5"/>
          <c:tx>
            <c:strRef>
              <c:f>'10'!$G$11</c:f>
              <c:strCache>
                <c:ptCount val="1"/>
              </c:strCache>
            </c:strRef>
          </c:tx>
          <c:invertIfNegative val="0"/>
          <c:cat>
            <c:numRef>
              <c:f>'10'!$H$5</c:f>
              <c:numCache>
                <c:formatCode>General</c:formatCode>
                <c:ptCount val="1"/>
              </c:numCache>
            </c:numRef>
          </c:cat>
          <c:val>
            <c:numRef>
              <c:f>'10'!$H$11</c:f>
              <c:numCache>
                <c:formatCode>General</c:formatCode>
                <c:ptCount val="1"/>
              </c:numCache>
            </c:numRef>
          </c:val>
        </c:ser>
        <c:dLbls>
          <c:showLegendKey val="0"/>
          <c:showVal val="0"/>
          <c:showCatName val="0"/>
          <c:showSerName val="0"/>
          <c:showPercent val="0"/>
          <c:showBubbleSize val="0"/>
        </c:dLbls>
        <c:gapWidth val="150"/>
        <c:axId val="194382080"/>
        <c:axId val="194392064"/>
      </c:barChart>
      <c:catAx>
        <c:axId val="194382080"/>
        <c:scaling>
          <c:orientation val="minMax"/>
        </c:scaling>
        <c:delete val="1"/>
        <c:axPos val="b"/>
        <c:numFmt formatCode="General" sourceLinked="1"/>
        <c:majorTickMark val="out"/>
        <c:minorTickMark val="none"/>
        <c:tickLblPos val="nextTo"/>
        <c:crossAx val="194392064"/>
        <c:crosses val="autoZero"/>
        <c:auto val="1"/>
        <c:lblAlgn val="ctr"/>
        <c:lblOffset val="100"/>
        <c:noMultiLvlLbl val="0"/>
      </c:catAx>
      <c:valAx>
        <c:axId val="194392064"/>
        <c:scaling>
          <c:orientation val="minMax"/>
        </c:scaling>
        <c:delete val="1"/>
        <c:axPos val="l"/>
        <c:numFmt formatCode="General" sourceLinked="1"/>
        <c:majorTickMark val="out"/>
        <c:minorTickMark val="none"/>
        <c:tickLblPos val="nextTo"/>
        <c:crossAx val="194382080"/>
        <c:crosses val="autoZero"/>
        <c:crossBetween val="between"/>
      </c:valAx>
      <c:spPr>
        <a:noFill/>
        <a:ln w="25400">
          <a:noFill/>
        </a:ln>
      </c:spPr>
    </c:plotArea>
    <c:legend>
      <c:legendPos val="r"/>
      <c:layout>
        <c:manualLayout>
          <c:xMode val="edge"/>
          <c:yMode val="edge"/>
          <c:x val="0"/>
          <c:y val="0"/>
          <c:w val="1"/>
          <c:h val="1"/>
        </c:manualLayout>
      </c:layout>
      <c:overlay val="0"/>
      <c:spPr>
        <a:ln>
          <a:noFill/>
        </a:ln>
      </c:sp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 (GWh)</a:t>
            </a:r>
          </a:p>
        </c:rich>
      </c:tx>
      <c:overlay val="1"/>
    </c:title>
    <c:autoTitleDeleted val="0"/>
    <c:plotArea>
      <c:layout>
        <c:manualLayout>
          <c:layoutTarget val="inner"/>
          <c:xMode val="edge"/>
          <c:yMode val="edge"/>
          <c:x val="6.9386514792447063E-2"/>
          <c:y val="0.15380572185099983"/>
          <c:w val="0.90795976352470509"/>
          <c:h val="0.7115633887709707"/>
        </c:manualLayout>
      </c:layout>
      <c:barChart>
        <c:barDir val="col"/>
        <c:grouping val="stacked"/>
        <c:varyColors val="0"/>
        <c:ser>
          <c:idx val="0"/>
          <c:order val="0"/>
          <c:tx>
            <c:strRef>
              <c:f>'11'!$A$7</c:f>
              <c:strCache>
                <c:ptCount val="1"/>
                <c:pt idx="0">
                  <c:v>Biomasa</c:v>
                </c:pt>
              </c:strCache>
            </c:strRef>
          </c:tx>
          <c:invertIfNegative val="0"/>
          <c:cat>
            <c:strRef>
              <c:f>('11'!$B$3,'11'!$D$3,'11'!$F$3)</c:f>
              <c:strCache>
                <c:ptCount val="3"/>
                <c:pt idx="0">
                  <c:v>KVET do 1 MWe včetně</c:v>
                </c:pt>
                <c:pt idx="1">
                  <c:v>KVET nad 1 MWe do 5 MWe včetně</c:v>
                </c:pt>
                <c:pt idx="2">
                  <c:v>KVET nad 5 MWe</c:v>
                </c:pt>
              </c:strCache>
            </c:strRef>
          </c:cat>
          <c:val>
            <c:numRef>
              <c:f>('11'!$B$7,'11'!$D$7,'11'!$F$7)</c:f>
              <c:numCache>
                <c:formatCode>#,##0.0</c:formatCode>
                <c:ptCount val="3"/>
                <c:pt idx="0">
                  <c:v>17.405729999999991</c:v>
                </c:pt>
                <c:pt idx="1">
                  <c:v>97.759147000000027</c:v>
                </c:pt>
                <c:pt idx="2">
                  <c:v>1011.7535879999997</c:v>
                </c:pt>
              </c:numCache>
            </c:numRef>
          </c:val>
        </c:ser>
        <c:ser>
          <c:idx val="1"/>
          <c:order val="1"/>
          <c:tx>
            <c:strRef>
              <c:f>'11'!$A$8</c:f>
              <c:strCache>
                <c:ptCount val="1"/>
                <c:pt idx="0">
                  <c:v>Bioplyn</c:v>
                </c:pt>
              </c:strCache>
            </c:strRef>
          </c:tx>
          <c:invertIfNegative val="0"/>
          <c:cat>
            <c:strRef>
              <c:f>('11'!$B$3,'11'!$D$3,'11'!$F$3)</c:f>
              <c:strCache>
                <c:ptCount val="3"/>
                <c:pt idx="0">
                  <c:v>KVET do 1 MWe včetně</c:v>
                </c:pt>
                <c:pt idx="1">
                  <c:v>KVET nad 1 MWe do 5 MWe včetně</c:v>
                </c:pt>
                <c:pt idx="2">
                  <c:v>KVET nad 5 MWe</c:v>
                </c:pt>
              </c:strCache>
            </c:strRef>
          </c:cat>
          <c:val>
            <c:numRef>
              <c:f>('11'!$B$8,'11'!$D$8,'11'!$F$8)</c:f>
              <c:numCache>
                <c:formatCode>#,##0.0</c:formatCode>
                <c:ptCount val="3"/>
                <c:pt idx="0">
                  <c:v>1219.2443629999991</c:v>
                </c:pt>
                <c:pt idx="1">
                  <c:v>584.67688900000041</c:v>
                </c:pt>
                <c:pt idx="2">
                  <c:v>27.266542000000001</c:v>
                </c:pt>
              </c:numCache>
            </c:numRef>
          </c:val>
        </c:ser>
        <c:ser>
          <c:idx val="2"/>
          <c:order val="2"/>
          <c:tx>
            <c:strRef>
              <c:f>'11'!$A$9</c:f>
              <c:strCache>
                <c:ptCount val="1"/>
                <c:pt idx="0">
                  <c:v>Černé uhlí</c:v>
                </c:pt>
              </c:strCache>
            </c:strRef>
          </c:tx>
          <c:invertIfNegative val="0"/>
          <c:cat>
            <c:strRef>
              <c:f>('11'!$B$3,'11'!$D$3,'11'!$F$3)</c:f>
              <c:strCache>
                <c:ptCount val="3"/>
                <c:pt idx="0">
                  <c:v>KVET do 1 MWe včetně</c:v>
                </c:pt>
                <c:pt idx="1">
                  <c:v>KVET nad 1 MWe do 5 MWe včetně</c:v>
                </c:pt>
                <c:pt idx="2">
                  <c:v>KVET nad 5 MWe</c:v>
                </c:pt>
              </c:strCache>
            </c:strRef>
          </c:cat>
          <c:val>
            <c:numRef>
              <c:f>('11'!$B$9,'11'!$D$9,'11'!$F$9)</c:f>
              <c:numCache>
                <c:formatCode>#,##0.0</c:formatCode>
                <c:ptCount val="3"/>
                <c:pt idx="0">
                  <c:v>0.22888899999999995</c:v>
                </c:pt>
                <c:pt idx="1">
                  <c:v>31.181907000000006</c:v>
                </c:pt>
                <c:pt idx="2">
                  <c:v>1178.6167970000001</c:v>
                </c:pt>
              </c:numCache>
            </c:numRef>
          </c:val>
        </c:ser>
        <c:ser>
          <c:idx val="3"/>
          <c:order val="3"/>
          <c:tx>
            <c:strRef>
              <c:f>'11'!$A$10</c:f>
              <c:strCache>
                <c:ptCount val="1"/>
                <c:pt idx="0">
                  <c:v>Hnědé uhlí</c:v>
                </c:pt>
              </c:strCache>
            </c:strRef>
          </c:tx>
          <c:invertIfNegative val="0"/>
          <c:cat>
            <c:strRef>
              <c:f>('11'!$B$3,'11'!$D$3,'11'!$F$3)</c:f>
              <c:strCache>
                <c:ptCount val="3"/>
                <c:pt idx="0">
                  <c:v>KVET do 1 MWe včetně</c:v>
                </c:pt>
                <c:pt idx="1">
                  <c:v>KVET nad 1 MWe do 5 MWe včetně</c:v>
                </c:pt>
                <c:pt idx="2">
                  <c:v>KVET nad 5 MWe</c:v>
                </c:pt>
              </c:strCache>
            </c:strRef>
          </c:cat>
          <c:val>
            <c:numRef>
              <c:f>('11'!$B$10,'11'!$D$10,'11'!$F$10)</c:f>
              <c:numCache>
                <c:formatCode>#,##0.0</c:formatCode>
                <c:ptCount val="3"/>
                <c:pt idx="0">
                  <c:v>10.304178</c:v>
                </c:pt>
                <c:pt idx="1">
                  <c:v>30.705751000000003</c:v>
                </c:pt>
                <c:pt idx="2">
                  <c:v>4048.7777069999997</c:v>
                </c:pt>
              </c:numCache>
            </c:numRef>
          </c:val>
        </c:ser>
        <c:ser>
          <c:idx val="4"/>
          <c:order val="4"/>
          <c:tx>
            <c:strRef>
              <c:f>'11'!$A$11</c:f>
              <c:strCache>
                <c:ptCount val="1"/>
                <c:pt idx="0">
                  <c:v>Koks</c:v>
                </c:pt>
              </c:strCache>
            </c:strRef>
          </c:tx>
          <c:invertIfNegative val="0"/>
          <c:cat>
            <c:strRef>
              <c:f>('11'!$B$3,'11'!$D$3,'11'!$F$3)</c:f>
              <c:strCache>
                <c:ptCount val="3"/>
                <c:pt idx="0">
                  <c:v>KVET do 1 MWe včetně</c:v>
                </c:pt>
                <c:pt idx="1">
                  <c:v>KVET nad 1 MWe do 5 MWe včetně</c:v>
                </c:pt>
                <c:pt idx="2">
                  <c:v>KVET nad 5 MWe</c:v>
                </c:pt>
              </c:strCache>
            </c:strRef>
          </c:cat>
          <c:val>
            <c:numRef>
              <c:f>('11'!$B$11,'11'!$D$11,'11'!$F$11)</c:f>
              <c:numCache>
                <c:formatCode>#,##0.0</c:formatCode>
                <c:ptCount val="3"/>
                <c:pt idx="0">
                  <c:v>0</c:v>
                </c:pt>
                <c:pt idx="1">
                  <c:v>0</c:v>
                </c:pt>
                <c:pt idx="2">
                  <c:v>0</c:v>
                </c:pt>
              </c:numCache>
            </c:numRef>
          </c:val>
        </c:ser>
        <c:ser>
          <c:idx val="5"/>
          <c:order val="5"/>
          <c:tx>
            <c:strRef>
              <c:f>'11'!$A$12</c:f>
              <c:strCache>
                <c:ptCount val="1"/>
                <c:pt idx="0">
                  <c:v>Odpadní teplo</c:v>
                </c:pt>
              </c:strCache>
            </c:strRef>
          </c:tx>
          <c:invertIfNegative val="0"/>
          <c:cat>
            <c:strRef>
              <c:f>('11'!$B$3,'11'!$D$3,'11'!$F$3)</c:f>
              <c:strCache>
                <c:ptCount val="3"/>
                <c:pt idx="0">
                  <c:v>KVET do 1 MWe včetně</c:v>
                </c:pt>
                <c:pt idx="1">
                  <c:v>KVET nad 1 MWe do 5 MWe včetně</c:v>
                </c:pt>
                <c:pt idx="2">
                  <c:v>KVET nad 5 MWe</c:v>
                </c:pt>
              </c:strCache>
            </c:strRef>
          </c:cat>
          <c:val>
            <c:numRef>
              <c:f>('11'!$B$12,'11'!$D$12,'11'!$F$12)</c:f>
              <c:numCache>
                <c:formatCode>#,##0.0</c:formatCode>
                <c:ptCount val="3"/>
                <c:pt idx="0">
                  <c:v>0</c:v>
                </c:pt>
                <c:pt idx="1">
                  <c:v>18.197234999999996</c:v>
                </c:pt>
                <c:pt idx="2">
                  <c:v>1.504</c:v>
                </c:pt>
              </c:numCache>
            </c:numRef>
          </c:val>
        </c:ser>
        <c:ser>
          <c:idx val="6"/>
          <c:order val="6"/>
          <c:tx>
            <c:strRef>
              <c:f>'11'!$A$13</c:f>
              <c:strCache>
                <c:ptCount val="1"/>
                <c:pt idx="0">
                  <c:v>Ostatní kapalná paliva</c:v>
                </c:pt>
              </c:strCache>
            </c:strRef>
          </c:tx>
          <c:invertIfNegative val="0"/>
          <c:cat>
            <c:strRef>
              <c:f>('11'!$B$3,'11'!$D$3,'11'!$F$3)</c:f>
              <c:strCache>
                <c:ptCount val="3"/>
                <c:pt idx="0">
                  <c:v>KVET do 1 MWe včetně</c:v>
                </c:pt>
                <c:pt idx="1">
                  <c:v>KVET nad 1 MWe do 5 MWe včetně</c:v>
                </c:pt>
                <c:pt idx="2">
                  <c:v>KVET nad 5 MWe</c:v>
                </c:pt>
              </c:strCache>
            </c:strRef>
          </c:cat>
          <c:val>
            <c:numRef>
              <c:f>('11'!$B$13,'11'!$D$13,'11'!$F$13)</c:f>
              <c:numCache>
                <c:formatCode>#,##0.0</c:formatCode>
                <c:ptCount val="3"/>
                <c:pt idx="0">
                  <c:v>0</c:v>
                </c:pt>
                <c:pt idx="1">
                  <c:v>15.382</c:v>
                </c:pt>
                <c:pt idx="2">
                  <c:v>2.4572789999999993</c:v>
                </c:pt>
              </c:numCache>
            </c:numRef>
          </c:val>
        </c:ser>
        <c:ser>
          <c:idx val="7"/>
          <c:order val="7"/>
          <c:tx>
            <c:strRef>
              <c:f>'11'!$A$14</c:f>
              <c:strCache>
                <c:ptCount val="1"/>
                <c:pt idx="0">
                  <c:v>Ostatní pevná paliva</c:v>
                </c:pt>
              </c:strCache>
            </c:strRef>
          </c:tx>
          <c:invertIfNegative val="0"/>
          <c:cat>
            <c:strRef>
              <c:f>('11'!$B$3,'11'!$D$3,'11'!$F$3)</c:f>
              <c:strCache>
                <c:ptCount val="3"/>
                <c:pt idx="0">
                  <c:v>KVET do 1 MWe včetně</c:v>
                </c:pt>
                <c:pt idx="1">
                  <c:v>KVET nad 1 MWe do 5 MWe včetně</c:v>
                </c:pt>
                <c:pt idx="2">
                  <c:v>KVET nad 5 MWe</c:v>
                </c:pt>
              </c:strCache>
            </c:strRef>
          </c:cat>
          <c:val>
            <c:numRef>
              <c:f>('11'!$B$14,'11'!$D$14,'11'!$F$14)</c:f>
              <c:numCache>
                <c:formatCode>#,##0.0</c:formatCode>
                <c:ptCount val="3"/>
                <c:pt idx="0">
                  <c:v>0.7545980000000001</c:v>
                </c:pt>
                <c:pt idx="1">
                  <c:v>20.175900000000002</c:v>
                </c:pt>
                <c:pt idx="2">
                  <c:v>98.641381000000038</c:v>
                </c:pt>
              </c:numCache>
            </c:numRef>
          </c:val>
        </c:ser>
        <c:ser>
          <c:idx val="8"/>
          <c:order val="8"/>
          <c:tx>
            <c:strRef>
              <c:f>'11'!$A$15</c:f>
              <c:strCache>
                <c:ptCount val="1"/>
                <c:pt idx="0">
                  <c:v>Ostatní plyny</c:v>
                </c:pt>
              </c:strCache>
            </c:strRef>
          </c:tx>
          <c:invertIfNegative val="0"/>
          <c:cat>
            <c:strRef>
              <c:f>('11'!$B$3,'11'!$D$3,'11'!$F$3)</c:f>
              <c:strCache>
                <c:ptCount val="3"/>
                <c:pt idx="0">
                  <c:v>KVET do 1 MWe včetně</c:v>
                </c:pt>
                <c:pt idx="1">
                  <c:v>KVET nad 1 MWe do 5 MWe včetně</c:v>
                </c:pt>
                <c:pt idx="2">
                  <c:v>KVET nad 5 MWe</c:v>
                </c:pt>
              </c:strCache>
            </c:strRef>
          </c:cat>
          <c:val>
            <c:numRef>
              <c:f>('11'!$B$15,'11'!$D$15,'11'!$F$15)</c:f>
              <c:numCache>
                <c:formatCode>#,##0.0</c:formatCode>
                <c:ptCount val="3"/>
                <c:pt idx="0">
                  <c:v>9.7497389999999999</c:v>
                </c:pt>
                <c:pt idx="1">
                  <c:v>127.11955999999999</c:v>
                </c:pt>
                <c:pt idx="2">
                  <c:v>243.05304899999993</c:v>
                </c:pt>
              </c:numCache>
            </c:numRef>
          </c:val>
        </c:ser>
        <c:ser>
          <c:idx val="9"/>
          <c:order val="9"/>
          <c:tx>
            <c:strRef>
              <c:f>'11'!$A$16</c:f>
              <c:strCache>
                <c:ptCount val="1"/>
                <c:pt idx="0">
                  <c:v>Ostatní</c:v>
                </c:pt>
              </c:strCache>
            </c:strRef>
          </c:tx>
          <c:invertIfNegative val="0"/>
          <c:cat>
            <c:strRef>
              <c:f>('11'!$B$3,'11'!$D$3,'11'!$F$3)</c:f>
              <c:strCache>
                <c:ptCount val="3"/>
                <c:pt idx="0">
                  <c:v>KVET do 1 MWe včetně</c:v>
                </c:pt>
                <c:pt idx="1">
                  <c:v>KVET nad 1 MWe do 5 MWe včetně</c:v>
                </c:pt>
                <c:pt idx="2">
                  <c:v>KVET nad 5 MWe</c:v>
                </c:pt>
              </c:strCache>
            </c:strRef>
          </c:cat>
          <c:val>
            <c:numRef>
              <c:f>('11'!$B$16,'11'!$D$16,'11'!$F$16)</c:f>
              <c:numCache>
                <c:formatCode>#,##0.0</c:formatCode>
                <c:ptCount val="3"/>
                <c:pt idx="0">
                  <c:v>0</c:v>
                </c:pt>
                <c:pt idx="1">
                  <c:v>0</c:v>
                </c:pt>
                <c:pt idx="2">
                  <c:v>0</c:v>
                </c:pt>
              </c:numCache>
            </c:numRef>
          </c:val>
        </c:ser>
        <c:ser>
          <c:idx val="10"/>
          <c:order val="10"/>
          <c:tx>
            <c:strRef>
              <c:f>'11'!$A$17</c:f>
              <c:strCache>
                <c:ptCount val="1"/>
                <c:pt idx="0">
                  <c:v>Topné oleje</c:v>
                </c:pt>
              </c:strCache>
            </c:strRef>
          </c:tx>
          <c:invertIfNegative val="0"/>
          <c:cat>
            <c:strRef>
              <c:f>('11'!$B$3,'11'!$D$3,'11'!$F$3)</c:f>
              <c:strCache>
                <c:ptCount val="3"/>
                <c:pt idx="0">
                  <c:v>KVET do 1 MWe včetně</c:v>
                </c:pt>
                <c:pt idx="1">
                  <c:v>KVET nad 1 MWe do 5 MWe včetně</c:v>
                </c:pt>
                <c:pt idx="2">
                  <c:v>KVET nad 5 MWe</c:v>
                </c:pt>
              </c:strCache>
            </c:strRef>
          </c:cat>
          <c:val>
            <c:numRef>
              <c:f>('11'!$B$17,'11'!$D$17,'11'!$F$17)</c:f>
              <c:numCache>
                <c:formatCode>#,##0.0</c:formatCode>
                <c:ptCount val="3"/>
                <c:pt idx="0">
                  <c:v>6.5339300000000016</c:v>
                </c:pt>
                <c:pt idx="1">
                  <c:v>1.2575359999999998</c:v>
                </c:pt>
                <c:pt idx="2">
                  <c:v>9.8179680000000022</c:v>
                </c:pt>
              </c:numCache>
            </c:numRef>
          </c:val>
        </c:ser>
        <c:ser>
          <c:idx val="11"/>
          <c:order val="11"/>
          <c:tx>
            <c:strRef>
              <c:f>'11'!$A$18</c:f>
              <c:strCache>
                <c:ptCount val="1"/>
                <c:pt idx="0">
                  <c:v>Zemní plyn</c:v>
                </c:pt>
              </c:strCache>
            </c:strRef>
          </c:tx>
          <c:invertIfNegative val="0"/>
          <c:cat>
            <c:strRef>
              <c:f>('11'!$B$3,'11'!$D$3,'11'!$F$3)</c:f>
              <c:strCache>
                <c:ptCount val="3"/>
                <c:pt idx="0">
                  <c:v>KVET do 1 MWe včetně</c:v>
                </c:pt>
                <c:pt idx="1">
                  <c:v>KVET nad 1 MWe do 5 MWe včetně</c:v>
                </c:pt>
                <c:pt idx="2">
                  <c:v>KVET nad 5 MWe</c:v>
                </c:pt>
              </c:strCache>
            </c:strRef>
          </c:cat>
          <c:val>
            <c:numRef>
              <c:f>('11'!$B$18,'11'!$D$18,'11'!$F$18)</c:f>
              <c:numCache>
                <c:formatCode>#,##0.0</c:formatCode>
                <c:ptCount val="3"/>
                <c:pt idx="0">
                  <c:v>358.00555200000167</c:v>
                </c:pt>
                <c:pt idx="1">
                  <c:v>460.80550400000016</c:v>
                </c:pt>
                <c:pt idx="2">
                  <c:v>599.40929100000005</c:v>
                </c:pt>
              </c:numCache>
            </c:numRef>
          </c:val>
        </c:ser>
        <c:dLbls>
          <c:showLegendKey val="0"/>
          <c:showVal val="0"/>
          <c:showCatName val="0"/>
          <c:showSerName val="0"/>
          <c:showPercent val="0"/>
          <c:showBubbleSize val="0"/>
        </c:dLbls>
        <c:gapWidth val="150"/>
        <c:overlap val="100"/>
        <c:axId val="194053248"/>
        <c:axId val="194054784"/>
      </c:barChart>
      <c:catAx>
        <c:axId val="194053248"/>
        <c:scaling>
          <c:orientation val="minMax"/>
        </c:scaling>
        <c:delete val="0"/>
        <c:axPos val="b"/>
        <c:majorTickMark val="none"/>
        <c:minorTickMark val="none"/>
        <c:tickLblPos val="nextTo"/>
        <c:crossAx val="194054784"/>
        <c:crosses val="autoZero"/>
        <c:auto val="1"/>
        <c:lblAlgn val="ctr"/>
        <c:lblOffset val="100"/>
        <c:noMultiLvlLbl val="0"/>
      </c:catAx>
      <c:valAx>
        <c:axId val="194054784"/>
        <c:scaling>
          <c:orientation val="minMax"/>
          <c:max val="8000"/>
        </c:scaling>
        <c:delete val="0"/>
        <c:axPos val="l"/>
        <c:majorGridlines/>
        <c:numFmt formatCode="#,##0" sourceLinked="0"/>
        <c:majorTickMark val="out"/>
        <c:minorTickMark val="none"/>
        <c:tickLblPos val="nextTo"/>
        <c:spPr>
          <a:ln>
            <a:noFill/>
          </a:ln>
        </c:spPr>
        <c:txPr>
          <a:bodyPr/>
          <a:lstStyle/>
          <a:p>
            <a:pPr>
              <a:defRPr sz="900"/>
            </a:pPr>
            <a:endParaRPr lang="cs-CZ"/>
          </a:p>
        </c:txPr>
        <c:crossAx val="194053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overlay val="0"/>
    </c:title>
    <c:autoTitleDeleted val="0"/>
    <c:plotArea>
      <c:layout>
        <c:manualLayout>
          <c:layoutTarget val="inner"/>
          <c:xMode val="edge"/>
          <c:yMode val="edge"/>
          <c:x val="0.16915598290598288"/>
          <c:y val="0.19963821138211382"/>
          <c:w val="0.65083376068376064"/>
          <c:h val="0.51590481029810298"/>
        </c:manualLayout>
      </c:layout>
      <c:doughnutChart>
        <c:varyColors val="1"/>
        <c:ser>
          <c:idx val="0"/>
          <c:order val="0"/>
          <c:dLbls>
            <c:dLbl>
              <c:idx val="0"/>
              <c:layout>
                <c:manualLayout>
                  <c:x val="1.5080456102786394E-4"/>
                  <c:y val="-7.9587511991964649E-2"/>
                </c:manualLayout>
              </c:layout>
              <c:showLegendKey val="0"/>
              <c:showVal val="0"/>
              <c:showCatName val="0"/>
              <c:showSerName val="0"/>
              <c:showPercent val="1"/>
              <c:showBubbleSize val="0"/>
            </c:dLbl>
            <c:dLbl>
              <c:idx val="1"/>
              <c:layout>
                <c:manualLayout>
                  <c:x val="4.8846137388355811E-2"/>
                  <c:y val="-7.528522791551491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('11'!$B$3,'11'!$D$3,'11'!$F$3)</c:f>
              <c:strCache>
                <c:ptCount val="3"/>
                <c:pt idx="0">
                  <c:v>KVET do 1 MWe včetně</c:v>
                </c:pt>
                <c:pt idx="1">
                  <c:v>KVET nad 1 MWe do 5 MWe včetně</c:v>
                </c:pt>
                <c:pt idx="2">
                  <c:v>KVET nad 5 MWe</c:v>
                </c:pt>
              </c:strCache>
            </c:strRef>
          </c:cat>
          <c:val>
            <c:numRef>
              <c:f>('11'!$B$19,'11'!$D$19,'11'!$F$19)</c:f>
              <c:numCache>
                <c:formatCode>#,##0.0</c:formatCode>
                <c:ptCount val="3"/>
                <c:pt idx="0">
                  <c:v>396.38299999999998</c:v>
                </c:pt>
                <c:pt idx="1">
                  <c:v>389.06699999999989</c:v>
                </c:pt>
                <c:pt idx="2">
                  <c:v>10392.118000000002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001068376068374"/>
          <c:y val="0.19963821138211382"/>
          <c:w val="0.64540641025641021"/>
          <c:h val="0.51160264227642271"/>
        </c:manualLayout>
      </c:layout>
      <c:doughnutChart>
        <c:varyColors val="1"/>
        <c:ser>
          <c:idx val="0"/>
          <c:order val="0"/>
          <c:dLbls>
            <c:dLbl>
              <c:idx val="0"/>
              <c:layout>
                <c:manualLayout>
                  <c:x val="4.3067298129411671E-3"/>
                  <c:y val="-8.0102294037404792E-2"/>
                </c:manualLayout>
              </c:layout>
              <c:showLegendKey val="0"/>
              <c:showVal val="0"/>
              <c:showCatName val="0"/>
              <c:showSerName val="0"/>
              <c:showPercent val="1"/>
              <c:showBubbleSize val="0"/>
            </c:dLbl>
            <c:dLbl>
              <c:idx val="1"/>
              <c:layout>
                <c:manualLayout>
                  <c:x val="5.4977781840377195E-2"/>
                  <c:y val="-7.2355051251036431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('11'!$B$3,'11'!$D$3,'11'!$F$3)</c:f>
              <c:strCache>
                <c:ptCount val="3"/>
                <c:pt idx="0">
                  <c:v>KVET do 1 MWe včetně</c:v>
                </c:pt>
                <c:pt idx="1">
                  <c:v>KVET nad 1 MWe do 5 MWe včetně</c:v>
                </c:pt>
                <c:pt idx="2">
                  <c:v>KVET nad 5 MWe</c:v>
                </c:pt>
              </c:strCache>
            </c:strRef>
          </c:cat>
          <c:val>
            <c:numRef>
              <c:f>('11'!$C$20,'11'!$E$20,'11'!$G$20)</c:f>
              <c:numCache>
                <c:formatCode>#,##0.0</c:formatCode>
                <c:ptCount val="3"/>
                <c:pt idx="0">
                  <c:v>906.04460000000211</c:v>
                </c:pt>
                <c:pt idx="1">
                  <c:v>1436.4109999999971</c:v>
                </c:pt>
                <c:pt idx="2">
                  <c:v>22208.404000000002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3615854359742523"/>
          <c:h val="0.1854167100074001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'11'!$A$22</c:f>
              <c:strCache>
                <c:ptCount val="1"/>
              </c:strCache>
            </c:strRef>
          </c:tx>
          <c:invertIfNegative val="0"/>
          <c:cat>
            <c:numRef>
              <c:f>'11'!$B$21</c:f>
              <c:numCache>
                <c:formatCode>General</c:formatCode>
                <c:ptCount val="1"/>
              </c:numCache>
            </c:numRef>
          </c:cat>
          <c:val>
            <c:numRef>
              <c:f>'11'!$B$22</c:f>
              <c:numCache>
                <c:formatCode>General</c:formatCode>
                <c:ptCount val="1"/>
              </c:numCache>
            </c:numRef>
          </c:val>
        </c:ser>
        <c:ser>
          <c:idx val="1"/>
          <c:order val="1"/>
          <c:tx>
            <c:strRef>
              <c:f>'11'!$A$23</c:f>
              <c:strCache>
                <c:ptCount val="1"/>
              </c:strCache>
            </c:strRef>
          </c:tx>
          <c:invertIfNegative val="0"/>
          <c:cat>
            <c:numRef>
              <c:f>'11'!$B$21</c:f>
              <c:numCache>
                <c:formatCode>General</c:formatCode>
                <c:ptCount val="1"/>
              </c:numCache>
            </c:numRef>
          </c:cat>
          <c:val>
            <c:numRef>
              <c:f>'11'!$B$23</c:f>
              <c:numCache>
                <c:formatCode>General</c:formatCode>
                <c:ptCount val="1"/>
              </c:numCache>
            </c:numRef>
          </c:val>
        </c:ser>
        <c:ser>
          <c:idx val="2"/>
          <c:order val="2"/>
          <c:tx>
            <c:strRef>
              <c:f>'11'!$A$24</c:f>
              <c:strCache>
                <c:ptCount val="1"/>
              </c:strCache>
            </c:strRef>
          </c:tx>
          <c:invertIfNegative val="0"/>
          <c:cat>
            <c:numRef>
              <c:f>'11'!$B$21</c:f>
              <c:numCache>
                <c:formatCode>General</c:formatCode>
                <c:ptCount val="1"/>
              </c:numCache>
            </c:numRef>
          </c:cat>
          <c:val>
            <c:numRef>
              <c:f>'11'!$B$24</c:f>
              <c:numCache>
                <c:formatCode>General</c:formatCode>
                <c:ptCount val="1"/>
              </c:numCache>
            </c:numRef>
          </c:val>
        </c:ser>
        <c:ser>
          <c:idx val="3"/>
          <c:order val="3"/>
          <c:tx>
            <c:strRef>
              <c:f>'11'!$A$25</c:f>
              <c:strCache>
                <c:ptCount val="1"/>
              </c:strCache>
            </c:strRef>
          </c:tx>
          <c:invertIfNegative val="0"/>
          <c:cat>
            <c:numRef>
              <c:f>'11'!$B$21</c:f>
              <c:numCache>
                <c:formatCode>General</c:formatCode>
                <c:ptCount val="1"/>
              </c:numCache>
            </c:numRef>
          </c:cat>
          <c:val>
            <c:numRef>
              <c:f>'11'!$B$25</c:f>
              <c:numCache>
                <c:formatCode>General</c:formatCode>
                <c:ptCount val="1"/>
              </c:numCache>
            </c:numRef>
          </c:val>
        </c:ser>
        <c:ser>
          <c:idx val="4"/>
          <c:order val="4"/>
          <c:tx>
            <c:strRef>
              <c:f>'11'!$A$26</c:f>
              <c:strCache>
                <c:ptCount val="1"/>
              </c:strCache>
            </c:strRef>
          </c:tx>
          <c:invertIfNegative val="0"/>
          <c:cat>
            <c:numRef>
              <c:f>'11'!$B$21</c:f>
              <c:numCache>
                <c:formatCode>General</c:formatCode>
                <c:ptCount val="1"/>
              </c:numCache>
            </c:numRef>
          </c:cat>
          <c:val>
            <c:numRef>
              <c:f>'11'!$B$26</c:f>
              <c:numCache>
                <c:formatCode>General</c:formatCode>
                <c:ptCount val="1"/>
              </c:numCache>
            </c:numRef>
          </c:val>
        </c:ser>
        <c:ser>
          <c:idx val="5"/>
          <c:order val="5"/>
          <c:tx>
            <c:strRef>
              <c:f>'11'!$A$27</c:f>
              <c:strCache>
                <c:ptCount val="1"/>
              </c:strCache>
            </c:strRef>
          </c:tx>
          <c:invertIfNegative val="0"/>
          <c:cat>
            <c:numRef>
              <c:f>'11'!$B$21</c:f>
              <c:numCache>
                <c:formatCode>General</c:formatCode>
                <c:ptCount val="1"/>
              </c:numCache>
            </c:numRef>
          </c:cat>
          <c:val>
            <c:numRef>
              <c:f>'11'!$B$27</c:f>
              <c:numCache>
                <c:formatCode>General</c:formatCode>
                <c:ptCount val="1"/>
              </c:numCache>
            </c:numRef>
          </c:val>
        </c:ser>
        <c:ser>
          <c:idx val="6"/>
          <c:order val="6"/>
          <c:tx>
            <c:strRef>
              <c:f>'11'!$A$28</c:f>
              <c:strCache>
                <c:ptCount val="1"/>
              </c:strCache>
            </c:strRef>
          </c:tx>
          <c:invertIfNegative val="0"/>
          <c:cat>
            <c:numRef>
              <c:f>'11'!$B$21</c:f>
              <c:numCache>
                <c:formatCode>General</c:formatCode>
                <c:ptCount val="1"/>
              </c:numCache>
            </c:numRef>
          </c:cat>
          <c:val>
            <c:numRef>
              <c:f>'11'!$B$28</c:f>
              <c:numCache>
                <c:formatCode>General</c:formatCode>
                <c:ptCount val="1"/>
              </c:numCache>
            </c:numRef>
          </c:val>
        </c:ser>
        <c:ser>
          <c:idx val="7"/>
          <c:order val="7"/>
          <c:tx>
            <c:strRef>
              <c:f>'11'!$A$29</c:f>
              <c:strCache>
                <c:ptCount val="1"/>
              </c:strCache>
            </c:strRef>
          </c:tx>
          <c:invertIfNegative val="0"/>
          <c:cat>
            <c:numRef>
              <c:f>'11'!$B$21</c:f>
              <c:numCache>
                <c:formatCode>General</c:formatCode>
                <c:ptCount val="1"/>
              </c:numCache>
            </c:numRef>
          </c:cat>
          <c:val>
            <c:numRef>
              <c:f>'11'!$B$29</c:f>
              <c:numCache>
                <c:formatCode>General</c:formatCode>
                <c:ptCount val="1"/>
              </c:numCache>
            </c:numRef>
          </c:val>
        </c:ser>
        <c:ser>
          <c:idx val="8"/>
          <c:order val="8"/>
          <c:tx>
            <c:strRef>
              <c:f>'11'!$A$30</c:f>
              <c:strCache>
                <c:ptCount val="1"/>
              </c:strCache>
            </c:strRef>
          </c:tx>
          <c:invertIfNegative val="0"/>
          <c:cat>
            <c:numRef>
              <c:f>'11'!$B$21</c:f>
              <c:numCache>
                <c:formatCode>General</c:formatCode>
                <c:ptCount val="1"/>
              </c:numCache>
            </c:numRef>
          </c:cat>
          <c:val>
            <c:numRef>
              <c:f>'11'!$B$30</c:f>
              <c:numCache>
                <c:formatCode>General</c:formatCode>
                <c:ptCount val="1"/>
              </c:numCache>
            </c:numRef>
          </c:val>
        </c:ser>
        <c:ser>
          <c:idx val="9"/>
          <c:order val="9"/>
          <c:tx>
            <c:strRef>
              <c:f>'11'!$A$31</c:f>
              <c:strCache>
                <c:ptCount val="1"/>
              </c:strCache>
            </c:strRef>
          </c:tx>
          <c:invertIfNegative val="0"/>
          <c:cat>
            <c:numRef>
              <c:f>'11'!$B$21</c:f>
              <c:numCache>
                <c:formatCode>General</c:formatCode>
                <c:ptCount val="1"/>
              </c:numCache>
            </c:numRef>
          </c:cat>
          <c:val>
            <c:numRef>
              <c:f>'11'!$B$31</c:f>
              <c:numCache>
                <c:formatCode>General</c:formatCode>
                <c:ptCount val="1"/>
              </c:numCache>
            </c:numRef>
          </c:val>
        </c:ser>
        <c:ser>
          <c:idx val="10"/>
          <c:order val="10"/>
          <c:tx>
            <c:strRef>
              <c:f>'11'!$A$32</c:f>
              <c:strCache>
                <c:ptCount val="1"/>
              </c:strCache>
            </c:strRef>
          </c:tx>
          <c:invertIfNegative val="0"/>
          <c:cat>
            <c:numRef>
              <c:f>'11'!$B$21</c:f>
              <c:numCache>
                <c:formatCode>General</c:formatCode>
                <c:ptCount val="1"/>
              </c:numCache>
            </c:numRef>
          </c:cat>
          <c:val>
            <c:numRef>
              <c:f>'11'!$B$32</c:f>
              <c:numCache>
                <c:formatCode>General</c:formatCode>
                <c:ptCount val="1"/>
              </c:numCache>
            </c:numRef>
          </c:val>
        </c:ser>
        <c:ser>
          <c:idx val="11"/>
          <c:order val="11"/>
          <c:tx>
            <c:strRef>
              <c:f>'11'!$A$33</c:f>
              <c:strCache>
                <c:ptCount val="1"/>
              </c:strCache>
            </c:strRef>
          </c:tx>
          <c:invertIfNegative val="0"/>
          <c:cat>
            <c:numRef>
              <c:f>'11'!$B$21</c:f>
              <c:numCache>
                <c:formatCode>General</c:formatCode>
                <c:ptCount val="1"/>
              </c:numCache>
            </c:numRef>
          </c:cat>
          <c:val>
            <c:numRef>
              <c:f>'11'!$B$33</c:f>
              <c:numCache>
                <c:formatCode>General</c:formatCode>
                <c:ptCount val="1"/>
              </c:numCache>
            </c:numRef>
          </c:val>
        </c:ser>
        <c:dLbls>
          <c:showLegendKey val="0"/>
          <c:showVal val="0"/>
          <c:showCatName val="0"/>
          <c:showSerName val="0"/>
          <c:showPercent val="0"/>
          <c:showBubbleSize val="0"/>
        </c:dLbls>
        <c:gapWidth val="150"/>
        <c:axId val="194176896"/>
        <c:axId val="194178432"/>
      </c:barChart>
      <c:catAx>
        <c:axId val="194176896"/>
        <c:scaling>
          <c:orientation val="minMax"/>
        </c:scaling>
        <c:delete val="1"/>
        <c:axPos val="b"/>
        <c:numFmt formatCode="General" sourceLinked="1"/>
        <c:majorTickMark val="out"/>
        <c:minorTickMark val="none"/>
        <c:tickLblPos val="nextTo"/>
        <c:crossAx val="194178432"/>
        <c:crosses val="autoZero"/>
        <c:auto val="1"/>
        <c:lblAlgn val="ctr"/>
        <c:lblOffset val="100"/>
        <c:noMultiLvlLbl val="0"/>
      </c:catAx>
      <c:valAx>
        <c:axId val="194178432"/>
        <c:scaling>
          <c:orientation val="minMax"/>
        </c:scaling>
        <c:delete val="1"/>
        <c:axPos val="l"/>
        <c:numFmt formatCode="General" sourceLinked="1"/>
        <c:majorTickMark val="out"/>
        <c:minorTickMark val="none"/>
        <c:tickLblPos val="nextTo"/>
        <c:crossAx val="1941768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endParaRPr lang="en-US" sz="1000"/>
          </a:p>
        </c:rich>
      </c:tx>
      <c:layout>
        <c:manualLayout>
          <c:xMode val="edge"/>
          <c:yMode val="edge"/>
          <c:x val="0.2036221305423308"/>
          <c:y val="2.5068159036816643E-2"/>
        </c:manualLayout>
      </c:layout>
      <c:overlay val="0"/>
    </c:title>
    <c:autoTitleDeleted val="0"/>
    <c:plotArea>
      <c:layout>
        <c:manualLayout>
          <c:layoutTarget val="inner"/>
          <c:xMode val="edge"/>
          <c:yMode val="edge"/>
          <c:x val="3.9897371163882457E-2"/>
          <c:y val="0.13455337931241032"/>
          <c:w val="0.53975779744554075"/>
          <c:h val="0.67441857744392142"/>
        </c:manualLayout>
      </c:layout>
      <c:barChart>
        <c:barDir val="col"/>
        <c:grouping val="stacked"/>
        <c:varyColors val="0"/>
        <c:ser>
          <c:idx val="0"/>
          <c:order val="0"/>
          <c:tx>
            <c:strRef>
              <c:f>'12'!$A$6</c:f>
              <c:strCache>
                <c:ptCount val="1"/>
                <c:pt idx="0">
                  <c:v>Brikety a pelety</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('12'!$A$16:$E$16,'12'!$A$26:$E$26)</c:f>
              <c:numCache>
                <c:formatCode>General</c:formatCode>
                <c:ptCount val="10"/>
                <c:pt idx="0">
                  <c:v>0</c:v>
                </c:pt>
                <c:pt idx="1">
                  <c:v>0</c:v>
                </c:pt>
                <c:pt idx="2">
                  <c:v>0</c:v>
                </c:pt>
                <c:pt idx="3">
                  <c:v>0</c:v>
                </c:pt>
                <c:pt idx="4">
                  <c:v>0</c:v>
                </c:pt>
                <c:pt idx="5">
                  <c:v>0</c:v>
                </c:pt>
                <c:pt idx="6">
                  <c:v>207.72433999999998</c:v>
                </c:pt>
                <c:pt idx="7">
                  <c:v>242.40487999999988</c:v>
                </c:pt>
                <c:pt idx="8">
                  <c:v>243.6157299999999</c:v>
                </c:pt>
                <c:pt idx="9">
                  <c:v>275.979781</c:v>
                </c:pt>
              </c:numCache>
            </c:numRef>
          </c:val>
        </c:ser>
        <c:ser>
          <c:idx val="1"/>
          <c:order val="1"/>
          <c:tx>
            <c:strRef>
              <c:f>'12'!$A$7</c:f>
              <c:strCache>
                <c:ptCount val="1"/>
                <c:pt idx="0">
                  <c:v>Celulózové výluhy</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('12'!$A$17:$E$17,'12'!$A$27:$E$27)</c:f>
              <c:numCache>
                <c:formatCode>General</c:formatCode>
                <c:ptCount val="10"/>
                <c:pt idx="0">
                  <c:v>0</c:v>
                </c:pt>
                <c:pt idx="1">
                  <c:v>0</c:v>
                </c:pt>
                <c:pt idx="2">
                  <c:v>0</c:v>
                </c:pt>
                <c:pt idx="3">
                  <c:v>0</c:v>
                </c:pt>
                <c:pt idx="4">
                  <c:v>0</c:v>
                </c:pt>
                <c:pt idx="5">
                  <c:v>0</c:v>
                </c:pt>
                <c:pt idx="6">
                  <c:v>716.77269999999999</c:v>
                </c:pt>
                <c:pt idx="7">
                  <c:v>687.90056999999979</c:v>
                </c:pt>
                <c:pt idx="8">
                  <c:v>666.38020999999992</c:v>
                </c:pt>
                <c:pt idx="9">
                  <c:v>704.59676400000001</c:v>
                </c:pt>
              </c:numCache>
            </c:numRef>
          </c:val>
        </c:ser>
        <c:ser>
          <c:idx val="2"/>
          <c:order val="2"/>
          <c:tx>
            <c:strRef>
              <c:f>'12'!$A$8</c:f>
              <c:strCache>
                <c:ptCount val="1"/>
                <c:pt idx="0">
                  <c:v>Kapalná biopaliva</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('12'!$A$18:$E$18,'12'!$A$28:$E$28)</c:f>
              <c:numCache>
                <c:formatCode>General</c:formatCode>
                <c:ptCount val="10"/>
                <c:pt idx="0">
                  <c:v>0</c:v>
                </c:pt>
                <c:pt idx="1">
                  <c:v>0</c:v>
                </c:pt>
                <c:pt idx="2">
                  <c:v>0</c:v>
                </c:pt>
                <c:pt idx="3">
                  <c:v>0</c:v>
                </c:pt>
                <c:pt idx="4">
                  <c:v>0</c:v>
                </c:pt>
                <c:pt idx="5">
                  <c:v>0</c:v>
                </c:pt>
                <c:pt idx="6">
                  <c:v>2.0938100000000004</c:v>
                </c:pt>
                <c:pt idx="7">
                  <c:v>1.8200099999999999</c:v>
                </c:pt>
                <c:pt idx="8">
                  <c:v>2.4660900000000008</c:v>
                </c:pt>
                <c:pt idx="9">
                  <c:v>1.9756959999999999</c:v>
                </c:pt>
              </c:numCache>
            </c:numRef>
          </c:val>
        </c:ser>
        <c:ser>
          <c:idx val="3"/>
          <c:order val="3"/>
          <c:tx>
            <c:strRef>
              <c:f>'12'!$A$9</c:f>
              <c:strCache>
                <c:ptCount val="1"/>
                <c:pt idx="0">
                  <c:v>Ostatní biomasa</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('12'!$A$19:$E$19,'12'!$A$29:$E$29)</c:f>
              <c:numCache>
                <c:formatCode>General</c:formatCode>
                <c:ptCount val="10"/>
                <c:pt idx="0">
                  <c:v>0</c:v>
                </c:pt>
                <c:pt idx="1">
                  <c:v>0</c:v>
                </c:pt>
                <c:pt idx="2">
                  <c:v>0</c:v>
                </c:pt>
                <c:pt idx="3">
                  <c:v>0</c:v>
                </c:pt>
                <c:pt idx="4">
                  <c:v>0</c:v>
                </c:pt>
                <c:pt idx="5">
                  <c:v>0</c:v>
                </c:pt>
                <c:pt idx="6">
                  <c:v>8.8289999999999993E-2</c:v>
                </c:pt>
                <c:pt idx="7">
                  <c:v>1.9340000000000003E-2</c:v>
                </c:pt>
                <c:pt idx="8">
                  <c:v>0</c:v>
                </c:pt>
                <c:pt idx="9">
                  <c:v>0</c:v>
                </c:pt>
              </c:numCache>
            </c:numRef>
          </c:val>
        </c:ser>
        <c:ser>
          <c:idx val="4"/>
          <c:order val="4"/>
          <c:tx>
            <c:strRef>
              <c:f>'12'!$A$10</c:f>
              <c:strCache>
                <c:ptCount val="1"/>
                <c:pt idx="0">
                  <c:v>Palivové dříví</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('12'!$A$20:$E$20,'12'!$A$30:$E$30)</c:f>
              <c:numCache>
                <c:formatCode>General</c:formatCode>
                <c:ptCount val="10"/>
                <c:pt idx="0">
                  <c:v>0</c:v>
                </c:pt>
                <c:pt idx="1">
                  <c:v>0</c:v>
                </c:pt>
                <c:pt idx="2">
                  <c:v>0</c:v>
                </c:pt>
                <c:pt idx="3">
                  <c:v>0</c:v>
                </c:pt>
                <c:pt idx="4">
                  <c:v>0</c:v>
                </c:pt>
                <c:pt idx="5">
                  <c:v>0</c:v>
                </c:pt>
                <c:pt idx="6">
                  <c:v>0.59448999999999996</c:v>
                </c:pt>
                <c:pt idx="7">
                  <c:v>0.26824999999999999</c:v>
                </c:pt>
                <c:pt idx="8">
                  <c:v>0.15836499999999998</c:v>
                </c:pt>
                <c:pt idx="9">
                  <c:v>5.5820999999999996E-2</c:v>
                </c:pt>
              </c:numCache>
            </c:numRef>
          </c:val>
        </c:ser>
        <c:ser>
          <c:idx val="5"/>
          <c:order val="5"/>
          <c:tx>
            <c:strRef>
              <c:f>'12'!$A$11</c:f>
              <c:strCache>
                <c:ptCount val="1"/>
                <c:pt idx="0">
                  <c:v>Piliny, kůra, štěpky, dřevní odpad</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('12'!$A$21:$E$21,'12'!$A$31:$E$31)</c:f>
              <c:numCache>
                <c:formatCode>General</c:formatCode>
                <c:ptCount val="10"/>
                <c:pt idx="0">
                  <c:v>0</c:v>
                </c:pt>
                <c:pt idx="1">
                  <c:v>0</c:v>
                </c:pt>
                <c:pt idx="2">
                  <c:v>0</c:v>
                </c:pt>
                <c:pt idx="3">
                  <c:v>0</c:v>
                </c:pt>
                <c:pt idx="4">
                  <c:v>0</c:v>
                </c:pt>
                <c:pt idx="5">
                  <c:v>0</c:v>
                </c:pt>
                <c:pt idx="6">
                  <c:v>968.6192899999993</c:v>
                </c:pt>
                <c:pt idx="7">
                  <c:v>1050.7404200000008</c:v>
                </c:pt>
                <c:pt idx="8">
                  <c:v>1049.6682199999996</c:v>
                </c:pt>
                <c:pt idx="9">
                  <c:v>1132.9999620000008</c:v>
                </c:pt>
              </c:numCache>
            </c:numRef>
          </c:val>
        </c:ser>
        <c:ser>
          <c:idx val="6"/>
          <c:order val="6"/>
          <c:tx>
            <c:strRef>
              <c:f>'12'!$A$12</c:f>
              <c:strCache>
                <c:ptCount val="1"/>
                <c:pt idx="0">
                  <c:v>Rostlinné materiály neaglomerované (včetně aglomerátů)</c:v>
                </c:pt>
              </c:strCache>
            </c:strRef>
          </c:tx>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('12'!$A$22:$E$22,'12'!$A$32:$E$32)</c:f>
              <c:numCache>
                <c:formatCode>General</c:formatCode>
                <c:ptCount val="10"/>
                <c:pt idx="0">
                  <c:v>0</c:v>
                </c:pt>
                <c:pt idx="1">
                  <c:v>0</c:v>
                </c:pt>
                <c:pt idx="2">
                  <c:v>0</c:v>
                </c:pt>
                <c:pt idx="3">
                  <c:v>0</c:v>
                </c:pt>
                <c:pt idx="4">
                  <c:v>0</c:v>
                </c:pt>
                <c:pt idx="5">
                  <c:v>0</c:v>
                </c:pt>
                <c:pt idx="6">
                  <c:v>111.14606000000005</c:v>
                </c:pt>
                <c:pt idx="7">
                  <c:v>107.70193000000005</c:v>
                </c:pt>
                <c:pt idx="8">
                  <c:v>105.15450499999999</c:v>
                </c:pt>
                <c:pt idx="9">
                  <c:v>95.744344999999967</c:v>
                </c:pt>
              </c:numCache>
            </c:numRef>
          </c:val>
        </c:ser>
        <c:ser>
          <c:idx val="7"/>
          <c:order val="7"/>
          <c:tx>
            <c:strRef>
              <c:f>'12'!$A$24</c:f>
              <c:strCache>
                <c:ptCount val="1"/>
                <c:pt idx="0">
                  <c:v>Všechny kategorie (údaje před rokem 2014 pouze v souhrnné podobě)</c:v>
                </c:pt>
              </c:strCache>
            </c:strRef>
          </c:tx>
          <c:spPr>
            <a:solidFill>
              <a:schemeClr val="bg1">
                <a:lumMod val="75000"/>
              </a:schemeClr>
            </a:solidFill>
          </c:spPr>
          <c:invertIfNegative val="0"/>
          <c:cat>
            <c:numRef>
              <c:f>('12'!$A$15:$E$15,'12'!$A$25:$E$25)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('12'!$A$23:$E$23,'12'!$A$33)</c:f>
              <c:numCache>
                <c:formatCode>General</c:formatCode>
                <c:ptCount val="6"/>
                <c:pt idx="0">
                  <c:v>1231.21</c:v>
                </c:pt>
                <c:pt idx="1">
                  <c:v>1436.848</c:v>
                </c:pt>
                <c:pt idx="2">
                  <c:v>1511.9110000000001</c:v>
                </c:pt>
                <c:pt idx="3">
                  <c:v>1682.5628690016599</c:v>
                </c:pt>
                <c:pt idx="4">
                  <c:v>1802.5909999999999</c:v>
                </c:pt>
                <c:pt idx="5">
                  <c:v>1670.3268</c:v>
                </c:pt>
              </c:numCache>
            </c:numRef>
          </c:val>
        </c:ser>
        <c:dLbls>
          <c:showLegendKey val="0"/>
          <c:showVal val="0"/>
          <c:showCatName val="0"/>
          <c:showSerName val="0"/>
          <c:showPercent val="0"/>
          <c:showBubbleSize val="0"/>
        </c:dLbls>
        <c:gapWidth val="150"/>
        <c:overlap val="100"/>
        <c:axId val="194532864"/>
        <c:axId val="194534400"/>
      </c:barChart>
      <c:catAx>
        <c:axId val="194532864"/>
        <c:scaling>
          <c:orientation val="minMax"/>
        </c:scaling>
        <c:delete val="0"/>
        <c:axPos val="b"/>
        <c:numFmt formatCode="General" sourceLinked="1"/>
        <c:majorTickMark val="none"/>
        <c:minorTickMark val="none"/>
        <c:tickLblPos val="nextTo"/>
        <c:txPr>
          <a:bodyPr/>
          <a:lstStyle/>
          <a:p>
            <a:pPr>
              <a:defRPr sz="900"/>
            </a:pPr>
            <a:endParaRPr lang="cs-CZ"/>
          </a:p>
        </c:txPr>
        <c:crossAx val="194534400"/>
        <c:crosses val="autoZero"/>
        <c:auto val="1"/>
        <c:lblAlgn val="ctr"/>
        <c:lblOffset val="100"/>
        <c:noMultiLvlLbl val="0"/>
      </c:catAx>
      <c:valAx>
        <c:axId val="194534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532864"/>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0.87338540530877706"/>
          <c:w val="0.48109634791471034"/>
          <c:h val="6.421152184879690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spotřeby elektřiny VO</a:t>
            </a:r>
            <a:r>
              <a:rPr lang="cs-CZ" sz="1000" baseline="0"/>
              <a:t> a MO (GWh)</a:t>
            </a:r>
            <a:endParaRPr lang="cs-CZ" sz="1000"/>
          </a:p>
        </c:rich>
      </c:tx>
      <c:overlay val="0"/>
    </c:title>
    <c:autoTitleDeleted val="0"/>
    <c:plotArea>
      <c:layout>
        <c:manualLayout>
          <c:layoutTarget val="inner"/>
          <c:xMode val="edge"/>
          <c:yMode val="edge"/>
          <c:x val="5.2544388437059782E-2"/>
          <c:y val="7.508870587863134E-2"/>
          <c:w val="0.42310795974277332"/>
          <c:h val="0.55065075217967296"/>
        </c:manualLayout>
      </c:layout>
      <c:barChart>
        <c:barDir val="col"/>
        <c:grouping val="stacked"/>
        <c:varyColors val="0"/>
        <c:ser>
          <c:idx val="0"/>
          <c:order val="0"/>
          <c:tx>
            <c:strRef>
              <c:f>'3.6'!$A$5</c:f>
              <c:strCache>
                <c:ptCount val="1"/>
                <c:pt idx="0">
                  <c:v>Velkoodběr elektřiny z vn (VO z vn)</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'3.6'!$B$5:$K$5</c:f>
              <c:numCache>
                <c:formatCode>#,##0.0</c:formatCode>
                <c:ptCount val="10"/>
                <c:pt idx="0">
                  <c:v>23469.875314903591</c:v>
                </c:pt>
                <c:pt idx="1">
                  <c:v>21737.02728182228</c:v>
                </c:pt>
                <c:pt idx="2">
                  <c:v>23013.190617676155</c:v>
                </c:pt>
                <c:pt idx="3">
                  <c:v>23724.327102500793</c:v>
                </c:pt>
                <c:pt idx="4">
                  <c:v>23057.143252435442</c:v>
                </c:pt>
                <c:pt idx="5">
                  <c:v>23896</c:v>
                </c:pt>
                <c:pt idx="6">
                  <c:v>22587.474303000003</c:v>
                </c:pt>
                <c:pt idx="7">
                  <c:v>23354.063148999998</c:v>
                </c:pt>
                <c:pt idx="8">
                  <c:v>23607.415766000002</c:v>
                </c:pt>
                <c:pt idx="9">
                  <c:v>24171.760386000002</c:v>
                </c:pt>
              </c:numCache>
            </c:numRef>
          </c:val>
        </c:ser>
        <c:ser>
          <c:idx val="1"/>
          <c:order val="1"/>
          <c:tx>
            <c:strRef>
              <c:f>'3.6'!$A$6</c:f>
              <c:strCache>
                <c:ptCount val="1"/>
                <c:pt idx="0">
                  <c:v>Velkoodběr elektřiny z vvn (VO z vvn)</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'3.6'!$B$6:$K$6</c:f>
              <c:numCache>
                <c:formatCode>#,##0.0</c:formatCode>
                <c:ptCount val="10"/>
                <c:pt idx="0">
                  <c:v>8677.2839600000007</c:v>
                </c:pt>
                <c:pt idx="1">
                  <c:v>7595.4330930000006</c:v>
                </c:pt>
                <c:pt idx="2">
                  <c:v>6551.1604043000007</c:v>
                </c:pt>
                <c:pt idx="3">
                  <c:v>6985.9340275999994</c:v>
                </c:pt>
                <c:pt idx="4">
                  <c:v>7343.5561584000006</c:v>
                </c:pt>
                <c:pt idx="5">
                  <c:v>6791</c:v>
                </c:pt>
                <c:pt idx="6">
                  <c:v>7266.0689099999991</c:v>
                </c:pt>
                <c:pt idx="7">
                  <c:v>7296.3916309999995</c:v>
                </c:pt>
                <c:pt idx="8">
                  <c:v>7616.3942520000019</c:v>
                </c:pt>
                <c:pt idx="9">
                  <c:v>7821.7731399999984</c:v>
                </c:pt>
              </c:numCache>
            </c:numRef>
          </c:val>
        </c:ser>
        <c:ser>
          <c:idx val="2"/>
          <c:order val="2"/>
          <c:tx>
            <c:strRef>
              <c:f>'3.6'!$A$7</c:f>
              <c:strCache>
                <c:ptCount val="1"/>
                <c:pt idx="0">
                  <c:v>Maloodběr elektřiny podnikatelé (MOP)</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'3.6'!$B$7:$K$7</c:f>
              <c:numCache>
                <c:formatCode>#,##0.0</c:formatCode>
                <c:ptCount val="10"/>
                <c:pt idx="0">
                  <c:v>8470.3880879999997</c:v>
                </c:pt>
                <c:pt idx="1">
                  <c:v>8390.0746027599998</c:v>
                </c:pt>
                <c:pt idx="2">
                  <c:v>8478.2450033599998</c:v>
                </c:pt>
                <c:pt idx="3">
                  <c:v>8050.5446979999997</c:v>
                </c:pt>
                <c:pt idx="4">
                  <c:v>8100.5941914499999</c:v>
                </c:pt>
                <c:pt idx="5">
                  <c:v>8172</c:v>
                </c:pt>
                <c:pt idx="6">
                  <c:v>7733.6518859999951</c:v>
                </c:pt>
                <c:pt idx="7">
                  <c:v>7799.6960982280152</c:v>
                </c:pt>
                <c:pt idx="8">
                  <c:v>8027.331462632178</c:v>
                </c:pt>
                <c:pt idx="9">
                  <c:v>8109.0458493779433</c:v>
                </c:pt>
              </c:numCache>
            </c:numRef>
          </c:val>
        </c:ser>
        <c:ser>
          <c:idx val="3"/>
          <c:order val="3"/>
          <c:tx>
            <c:strRef>
              <c:f>'3.6'!$A$8</c:f>
              <c:strCache>
                <c:ptCount val="1"/>
                <c:pt idx="0">
                  <c:v>Maloodběr elektřiny obyvatelstvo (MOO)</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'3.6'!$B$8:$K$8</c:f>
              <c:numCache>
                <c:formatCode>#,##0.0</c:formatCode>
                <c:ptCount val="10"/>
                <c:pt idx="0">
                  <c:v>14702.942040000002</c:v>
                </c:pt>
                <c:pt idx="1">
                  <c:v>14687.159254239999</c:v>
                </c:pt>
                <c:pt idx="2">
                  <c:v>15027.527759339999</c:v>
                </c:pt>
                <c:pt idx="3">
                  <c:v>14200.292177999998</c:v>
                </c:pt>
                <c:pt idx="4">
                  <c:v>14580.653367999997</c:v>
                </c:pt>
                <c:pt idx="5">
                  <c:v>14716</c:v>
                </c:pt>
                <c:pt idx="6">
                  <c:v>14124.609541999998</c:v>
                </c:pt>
                <c:pt idx="7">
                  <c:v>14381.897262471988</c:v>
                </c:pt>
                <c:pt idx="8">
                  <c:v>14819.115177367823</c:v>
                </c:pt>
                <c:pt idx="9">
                  <c:v>15211.270073622063</c:v>
                </c:pt>
              </c:numCache>
            </c:numRef>
          </c:val>
        </c:ser>
        <c:dLbls>
          <c:showLegendKey val="0"/>
          <c:showVal val="0"/>
          <c:showCatName val="0"/>
          <c:showSerName val="0"/>
          <c:showPercent val="0"/>
          <c:showBubbleSize val="0"/>
        </c:dLbls>
        <c:gapWidth val="150"/>
        <c:overlap val="100"/>
        <c:axId val="86454272"/>
        <c:axId val="86455808"/>
      </c:barChart>
      <c:catAx>
        <c:axId val="86454272"/>
        <c:scaling>
          <c:orientation val="minMax"/>
        </c:scaling>
        <c:delete val="0"/>
        <c:axPos val="b"/>
        <c:numFmt formatCode="General" sourceLinked="1"/>
        <c:majorTickMark val="none"/>
        <c:minorTickMark val="none"/>
        <c:tickLblPos val="nextTo"/>
        <c:txPr>
          <a:bodyPr/>
          <a:lstStyle/>
          <a:p>
            <a:pPr>
              <a:defRPr sz="900"/>
            </a:pPr>
            <a:endParaRPr lang="cs-CZ"/>
          </a:p>
        </c:txPr>
        <c:crossAx val="86455808"/>
        <c:crosses val="autoZero"/>
        <c:auto val="1"/>
        <c:lblAlgn val="ctr"/>
        <c:lblOffset val="100"/>
        <c:noMultiLvlLbl val="0"/>
      </c:catAx>
      <c:valAx>
        <c:axId val="864558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64542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overlay val="1"/>
    </c:title>
    <c:autoTitleDeleted val="0"/>
    <c:plotArea>
      <c:layout>
        <c:manualLayout>
          <c:layoutTarget val="inner"/>
          <c:xMode val="edge"/>
          <c:yMode val="edge"/>
          <c:x val="0.21976653092072493"/>
          <c:y val="0.26733992783612548"/>
          <c:w val="0.57271369654894633"/>
          <c:h val="0.54469211974278597"/>
        </c:manualLayout>
      </c:layout>
      <c:doughnutChart>
        <c:varyColors val="1"/>
        <c:ser>
          <c:idx val="0"/>
          <c:order val="0"/>
          <c:dLbls>
            <c:dLbl>
              <c:idx val="2"/>
              <c:layout>
                <c:manualLayout>
                  <c:x val="5.4492050535428493E-2"/>
                  <c:y val="9.92253274364778E-2"/>
                </c:manualLayout>
              </c:layout>
              <c:numFmt formatCode="0.0%" sourceLinked="0"/>
              <c:spPr/>
              <c:txPr>
                <a:bodyPr/>
                <a:lstStyle/>
                <a:p>
                  <a:pPr>
                    <a:defRPr sz="900"/>
                  </a:pPr>
                  <a:endParaRPr lang="cs-CZ"/>
                </a:p>
              </c:txPr>
              <c:showLegendKey val="0"/>
              <c:showVal val="0"/>
              <c:showCatName val="0"/>
              <c:showSerName val="0"/>
              <c:showPercent val="1"/>
              <c:showBubbleSize val="0"/>
            </c:dLbl>
            <c:dLbl>
              <c:idx val="3"/>
              <c:delete val="1"/>
            </c:dLbl>
            <c:dLbl>
              <c:idx val="4"/>
              <c:delete val="1"/>
            </c:dLbl>
            <c:txPr>
              <a:bodyPr/>
              <a:lstStyle/>
              <a:p>
                <a:pPr>
                  <a:defRPr sz="900"/>
                </a:pPr>
                <a:endParaRPr lang="cs-CZ"/>
              </a:p>
            </c:txPr>
            <c:showLegendKey val="0"/>
            <c:showVal val="0"/>
            <c:showCatName val="0"/>
            <c:showSerName val="0"/>
            <c:showPercent val="1"/>
            <c:showBubbleSize val="0"/>
            <c:showLeaderLines val="1"/>
          </c:dLbls>
          <c:cat>
            <c:strRef>
              <c:f>'12'!$A$6:$A$12</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 (včetně aglomerátů)</c:v>
                </c:pt>
              </c:strCache>
            </c:strRef>
          </c:cat>
          <c:val>
            <c:numRef>
              <c:f>'12'!$B$6:$B$12</c:f>
              <c:numCache>
                <c:formatCode>#,##0.0</c:formatCode>
                <c:ptCount val="7"/>
                <c:pt idx="0">
                  <c:v>275979.78100000002</c:v>
                </c:pt>
                <c:pt idx="1">
                  <c:v>704596.76399999997</c:v>
                </c:pt>
                <c:pt idx="2">
                  <c:v>1975.6959999999999</c:v>
                </c:pt>
                <c:pt idx="3">
                  <c:v>0</c:v>
                </c:pt>
                <c:pt idx="4">
                  <c:v>55.820999999999998</c:v>
                </c:pt>
                <c:pt idx="5">
                  <c:v>1132999.9620000008</c:v>
                </c:pt>
                <c:pt idx="6">
                  <c:v>95744.344999999972</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'12'!$A$35</c:f>
              <c:strCache>
                <c:ptCount val="1"/>
              </c:strCache>
            </c:strRef>
          </c:tx>
          <c:invertIfNegative val="0"/>
          <c:cat>
            <c:numRef>
              <c:f>'12'!$B$34</c:f>
              <c:numCache>
                <c:formatCode>General</c:formatCode>
                <c:ptCount val="1"/>
              </c:numCache>
            </c:numRef>
          </c:cat>
          <c:val>
            <c:numRef>
              <c:f>'12'!$B$35</c:f>
              <c:numCache>
                <c:formatCode>General</c:formatCode>
                <c:ptCount val="1"/>
              </c:numCache>
            </c:numRef>
          </c:val>
        </c:ser>
        <c:ser>
          <c:idx val="1"/>
          <c:order val="1"/>
          <c:tx>
            <c:strRef>
              <c:f>'12'!$A$36</c:f>
              <c:strCache>
                <c:ptCount val="1"/>
              </c:strCache>
            </c:strRef>
          </c:tx>
          <c:invertIfNegative val="0"/>
          <c:cat>
            <c:numRef>
              <c:f>'12'!$B$34</c:f>
              <c:numCache>
                <c:formatCode>General</c:formatCode>
                <c:ptCount val="1"/>
              </c:numCache>
            </c:numRef>
          </c:cat>
          <c:val>
            <c:numRef>
              <c:f>'12'!$B$36</c:f>
              <c:numCache>
                <c:formatCode>General</c:formatCode>
                <c:ptCount val="1"/>
              </c:numCache>
            </c:numRef>
          </c:val>
        </c:ser>
        <c:ser>
          <c:idx val="2"/>
          <c:order val="2"/>
          <c:tx>
            <c:strRef>
              <c:f>'12'!$A$37</c:f>
              <c:strCache>
                <c:ptCount val="1"/>
              </c:strCache>
            </c:strRef>
          </c:tx>
          <c:invertIfNegative val="0"/>
          <c:cat>
            <c:numRef>
              <c:f>'12'!$B$34</c:f>
              <c:numCache>
                <c:formatCode>General</c:formatCode>
                <c:ptCount val="1"/>
              </c:numCache>
            </c:numRef>
          </c:cat>
          <c:val>
            <c:numRef>
              <c:f>'12'!$B$37</c:f>
              <c:numCache>
                <c:formatCode>General</c:formatCode>
                <c:ptCount val="1"/>
              </c:numCache>
            </c:numRef>
          </c:val>
        </c:ser>
        <c:ser>
          <c:idx val="3"/>
          <c:order val="3"/>
          <c:tx>
            <c:strRef>
              <c:f>'12'!$A$38</c:f>
              <c:strCache>
                <c:ptCount val="1"/>
              </c:strCache>
            </c:strRef>
          </c:tx>
          <c:invertIfNegative val="0"/>
          <c:cat>
            <c:numRef>
              <c:f>'12'!$B$34</c:f>
              <c:numCache>
                <c:formatCode>General</c:formatCode>
                <c:ptCount val="1"/>
              </c:numCache>
            </c:numRef>
          </c:cat>
          <c:val>
            <c:numRef>
              <c:f>'12'!$B$38</c:f>
              <c:numCache>
                <c:formatCode>General</c:formatCode>
                <c:ptCount val="1"/>
              </c:numCache>
            </c:numRef>
          </c:val>
        </c:ser>
        <c:ser>
          <c:idx val="4"/>
          <c:order val="4"/>
          <c:tx>
            <c:strRef>
              <c:f>'12'!$A$39</c:f>
              <c:strCache>
                <c:ptCount val="1"/>
              </c:strCache>
            </c:strRef>
          </c:tx>
          <c:invertIfNegative val="0"/>
          <c:cat>
            <c:numRef>
              <c:f>'12'!$B$34</c:f>
              <c:numCache>
                <c:formatCode>General</c:formatCode>
                <c:ptCount val="1"/>
              </c:numCache>
            </c:numRef>
          </c:cat>
          <c:val>
            <c:numRef>
              <c:f>'12'!$B$39</c:f>
              <c:numCache>
                <c:formatCode>General</c:formatCode>
                <c:ptCount val="1"/>
              </c:numCache>
            </c:numRef>
          </c:val>
        </c:ser>
        <c:ser>
          <c:idx val="5"/>
          <c:order val="5"/>
          <c:tx>
            <c:strRef>
              <c:f>'12'!$A$40</c:f>
              <c:strCache>
                <c:ptCount val="1"/>
              </c:strCache>
            </c:strRef>
          </c:tx>
          <c:invertIfNegative val="0"/>
          <c:cat>
            <c:numRef>
              <c:f>'12'!$B$34</c:f>
              <c:numCache>
                <c:formatCode>General</c:formatCode>
                <c:ptCount val="1"/>
              </c:numCache>
            </c:numRef>
          </c:cat>
          <c:val>
            <c:numRef>
              <c:f>'12'!$B$40</c:f>
              <c:numCache>
                <c:formatCode>General</c:formatCode>
                <c:ptCount val="1"/>
              </c:numCache>
            </c:numRef>
          </c:val>
        </c:ser>
        <c:ser>
          <c:idx val="6"/>
          <c:order val="6"/>
          <c:tx>
            <c:strRef>
              <c:f>'12'!$A$41</c:f>
              <c:strCache>
                <c:ptCount val="1"/>
              </c:strCache>
            </c:strRef>
          </c:tx>
          <c:invertIfNegative val="0"/>
          <c:cat>
            <c:numRef>
              <c:f>'12'!$B$34</c:f>
              <c:numCache>
                <c:formatCode>General</c:formatCode>
                <c:ptCount val="1"/>
              </c:numCache>
            </c:numRef>
          </c:cat>
          <c:val>
            <c:numRef>
              <c:f>'12'!$B$41</c:f>
              <c:numCache>
                <c:formatCode>General</c:formatCode>
                <c:ptCount val="1"/>
              </c:numCache>
            </c:numRef>
          </c:val>
        </c:ser>
        <c:dLbls>
          <c:showLegendKey val="0"/>
          <c:showVal val="0"/>
          <c:showCatName val="0"/>
          <c:showSerName val="0"/>
          <c:showPercent val="0"/>
          <c:showBubbleSize val="0"/>
        </c:dLbls>
        <c:gapWidth val="150"/>
        <c:axId val="194737664"/>
        <c:axId val="194739200"/>
      </c:barChart>
      <c:catAx>
        <c:axId val="194737664"/>
        <c:scaling>
          <c:orientation val="minMax"/>
        </c:scaling>
        <c:delete val="1"/>
        <c:axPos val="b"/>
        <c:numFmt formatCode="General" sourceLinked="1"/>
        <c:majorTickMark val="out"/>
        <c:minorTickMark val="none"/>
        <c:tickLblPos val="nextTo"/>
        <c:crossAx val="194739200"/>
        <c:crosses val="autoZero"/>
        <c:auto val="1"/>
        <c:lblAlgn val="ctr"/>
        <c:lblOffset val="100"/>
        <c:noMultiLvlLbl val="0"/>
      </c:catAx>
      <c:valAx>
        <c:axId val="194739200"/>
        <c:scaling>
          <c:orientation val="minMax"/>
        </c:scaling>
        <c:delete val="1"/>
        <c:axPos val="l"/>
        <c:numFmt formatCode="General" sourceLinked="1"/>
        <c:majorTickMark val="out"/>
        <c:minorTickMark val="none"/>
        <c:tickLblPos val="nextTo"/>
        <c:crossAx val="1947376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(GWh)</a:t>
            </a:r>
            <a:endParaRPr lang="en-US" sz="1000"/>
          </a:p>
        </c:rich>
      </c:tx>
      <c:layout>
        <c:manualLayout>
          <c:xMode val="edge"/>
          <c:yMode val="edge"/>
          <c:x val="0.1926265309786554"/>
          <c:y val="2.6073478947266502E-2"/>
        </c:manualLayout>
      </c:layout>
      <c:overlay val="0"/>
    </c:title>
    <c:autoTitleDeleted val="0"/>
    <c:plotArea>
      <c:layout>
        <c:manualLayout>
          <c:layoutTarget val="inner"/>
          <c:xMode val="edge"/>
          <c:yMode val="edge"/>
          <c:x val="4.0986279412874416E-2"/>
          <c:y val="0.13994923454334021"/>
          <c:w val="0.54128848100376514"/>
          <c:h val="0.65585125440540126"/>
        </c:manualLayout>
      </c:layout>
      <c:barChart>
        <c:barDir val="col"/>
        <c:grouping val="stacked"/>
        <c:varyColors val="0"/>
        <c:ser>
          <c:idx val="0"/>
          <c:order val="0"/>
          <c:tx>
            <c:strRef>
              <c:f>'13'!$A$6</c:f>
              <c:strCache>
                <c:ptCount val="1"/>
                <c:pt idx="0">
                  <c:v>Skládkový plyn</c:v>
                </c:pt>
              </c:strCache>
            </c:strRef>
          </c:tx>
          <c:invertIfNegative val="0"/>
          <c:cat>
            <c:numRef>
              <c:f>('13'!$A$11:$E$11,'13'!$A$17:$E$17)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('13'!$A$12:$E$12,'13'!$A$18:$E$18)</c:f>
              <c:numCache>
                <c:formatCode>General</c:formatCode>
                <c:ptCount val="10"/>
                <c:pt idx="0">
                  <c:v>0</c:v>
                </c:pt>
                <c:pt idx="1">
                  <c:v>0</c:v>
                </c:pt>
                <c:pt idx="2">
                  <c:v>0</c:v>
                </c:pt>
                <c:pt idx="3">
                  <c:v>0</c:v>
                </c:pt>
                <c:pt idx="4">
                  <c:v>0</c:v>
                </c:pt>
                <c:pt idx="5">
                  <c:v>0</c:v>
                </c:pt>
                <c:pt idx="6">
                  <c:v>115.34121999999991</c:v>
                </c:pt>
                <c:pt idx="7">
                  <c:v>104.47660000000003</c:v>
                </c:pt>
                <c:pt idx="8">
                  <c:v>109.69783800000006</c:v>
                </c:pt>
                <c:pt idx="9">
                  <c:v>82.337625000000017</c:v>
                </c:pt>
              </c:numCache>
            </c:numRef>
          </c:val>
        </c:ser>
        <c:ser>
          <c:idx val="1"/>
          <c:order val="1"/>
          <c:tx>
            <c:strRef>
              <c:f>'13'!$A$7</c:f>
              <c:strCache>
                <c:ptCount val="1"/>
                <c:pt idx="0">
                  <c:v>Kalový plyn (ČOV)</c:v>
                </c:pt>
              </c:strCache>
            </c:strRef>
          </c:tx>
          <c:invertIfNegative val="0"/>
          <c:cat>
            <c:numRef>
              <c:f>('13'!$A$11:$E$11,'13'!$A$17:$E$17)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('13'!$A$13:$E$13,'13'!$A$19:$E$19)</c:f>
              <c:numCache>
                <c:formatCode>General</c:formatCode>
                <c:ptCount val="10"/>
                <c:pt idx="0">
                  <c:v>0</c:v>
                </c:pt>
                <c:pt idx="1">
                  <c:v>0</c:v>
                </c:pt>
                <c:pt idx="2">
                  <c:v>0</c:v>
                </c:pt>
                <c:pt idx="3">
                  <c:v>0</c:v>
                </c:pt>
                <c:pt idx="4">
                  <c:v>0</c:v>
                </c:pt>
                <c:pt idx="5">
                  <c:v>0</c:v>
                </c:pt>
                <c:pt idx="6">
                  <c:v>101.33805000000002</c:v>
                </c:pt>
                <c:pt idx="7">
                  <c:v>93.275349999999975</c:v>
                </c:pt>
                <c:pt idx="8">
                  <c:v>101.29326099999992</c:v>
                </c:pt>
                <c:pt idx="9">
                  <c:v>99.700908999999982</c:v>
                </c:pt>
              </c:numCache>
            </c:numRef>
          </c:val>
        </c:ser>
        <c:ser>
          <c:idx val="2"/>
          <c:order val="2"/>
          <c:tx>
            <c:strRef>
              <c:f>'13'!$A$8</c:f>
              <c:strCache>
                <c:ptCount val="1"/>
                <c:pt idx="0">
                  <c:v>Ostatní bioplyn</c:v>
                </c:pt>
              </c:strCache>
            </c:strRef>
          </c:tx>
          <c:invertIfNegative val="0"/>
          <c:cat>
            <c:numRef>
              <c:f>('13'!$A$11:$E$11,'13'!$A$17:$E$17)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('13'!$A$14:$E$14,'13'!$A$20:$E$20)</c:f>
              <c:numCache>
                <c:formatCode>General</c:formatCode>
                <c:ptCount val="10"/>
                <c:pt idx="0">
                  <c:v>0</c:v>
                </c:pt>
                <c:pt idx="1">
                  <c:v>0</c:v>
                </c:pt>
                <c:pt idx="2">
                  <c:v>0</c:v>
                </c:pt>
                <c:pt idx="3">
                  <c:v>0</c:v>
                </c:pt>
                <c:pt idx="4">
                  <c:v>0</c:v>
                </c:pt>
                <c:pt idx="5">
                  <c:v>0</c:v>
                </c:pt>
                <c:pt idx="6">
                  <c:v>2350.0193230000014</c:v>
                </c:pt>
                <c:pt idx="7">
                  <c:v>2416.4362199999914</c:v>
                </c:pt>
                <c:pt idx="8">
                  <c:v>2389.5544439999981</c:v>
                </c:pt>
                <c:pt idx="9">
                  <c:v>2456.9383510000066</c:v>
                </c:pt>
              </c:numCache>
            </c:numRef>
          </c:val>
        </c:ser>
        <c:ser>
          <c:idx val="3"/>
          <c:order val="3"/>
          <c:tx>
            <c:strRef>
              <c:f>'13'!$A$16</c:f>
              <c:strCache>
                <c:ptCount val="1"/>
                <c:pt idx="0">
                  <c:v>Všechny kategorie (údaje před rokem 2014 pouze v souhrnné podobě)</c:v>
                </c:pt>
              </c:strCache>
            </c:strRef>
          </c:tx>
          <c:spPr>
            <a:solidFill>
              <a:schemeClr val="bg1">
                <a:lumMod val="75000"/>
              </a:schemeClr>
            </a:solidFill>
          </c:spPr>
          <c:invertIfNegative val="0"/>
          <c:cat>
            <c:numRef>
              <c:f>('13'!$A$11:$E$11,'13'!$A$17:$E$17)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('13'!$A$15:$E$15,'13'!$A$21)</c:f>
              <c:numCache>
                <c:formatCode>General</c:formatCode>
                <c:ptCount val="6"/>
                <c:pt idx="0">
                  <c:v>213.63200000000001</c:v>
                </c:pt>
                <c:pt idx="1">
                  <c:v>414.23500000000001</c:v>
                </c:pt>
                <c:pt idx="2">
                  <c:v>598.755</c:v>
                </c:pt>
                <c:pt idx="3">
                  <c:v>932.57600000000002</c:v>
                </c:pt>
                <c:pt idx="4">
                  <c:v>1472.1419447755629</c:v>
                </c:pt>
                <c:pt idx="5">
                  <c:v>2241.3000000000002</c:v>
                </c:pt>
              </c:numCache>
            </c:numRef>
          </c:val>
        </c:ser>
        <c:dLbls>
          <c:showLegendKey val="0"/>
          <c:showVal val="0"/>
          <c:showCatName val="0"/>
          <c:showSerName val="0"/>
          <c:showPercent val="0"/>
          <c:showBubbleSize val="0"/>
        </c:dLbls>
        <c:gapWidth val="150"/>
        <c:overlap val="100"/>
        <c:axId val="194672512"/>
        <c:axId val="194674048"/>
      </c:barChart>
      <c:catAx>
        <c:axId val="194672512"/>
        <c:scaling>
          <c:orientation val="minMax"/>
        </c:scaling>
        <c:delete val="0"/>
        <c:axPos val="b"/>
        <c:numFmt formatCode="General" sourceLinked="1"/>
        <c:majorTickMark val="none"/>
        <c:minorTickMark val="none"/>
        <c:tickLblPos val="nextTo"/>
        <c:txPr>
          <a:bodyPr/>
          <a:lstStyle/>
          <a:p>
            <a:pPr>
              <a:defRPr sz="900"/>
            </a:pPr>
            <a:endParaRPr lang="cs-CZ"/>
          </a:p>
        </c:txPr>
        <c:crossAx val="194674048"/>
        <c:crosses val="autoZero"/>
        <c:auto val="1"/>
        <c:lblAlgn val="ctr"/>
        <c:lblOffset val="100"/>
        <c:noMultiLvlLbl val="0"/>
      </c:catAx>
      <c:valAx>
        <c:axId val="1946740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672512"/>
        <c:crosses val="autoZero"/>
        <c:crossBetween val="between"/>
      </c:valAx>
    </c:plotArea>
    <c:legend>
      <c:legendPos val="b"/>
      <c:legendEntry>
        <c:idx val="0"/>
        <c:delete val="1"/>
      </c:legendEntry>
      <c:legendEntry>
        <c:idx val="1"/>
        <c:delete val="1"/>
      </c:legendEntry>
      <c:legendEntry>
        <c:idx val="2"/>
        <c:delete val="1"/>
      </c:legendEntry>
      <c:layout>
        <c:manualLayout>
          <c:xMode val="edge"/>
          <c:yMode val="edge"/>
          <c:x val="3.0675517091537367E-2"/>
          <c:y val="0.86640918731444527"/>
          <c:w val="0.42693211002490156"/>
          <c:h val="7.8580390337919304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bioplynu na výrobě elektřiny brutto</a:t>
            </a:r>
          </a:p>
        </c:rich>
      </c:tx>
      <c:overlay val="0"/>
    </c:title>
    <c:autoTitleDeleted val="0"/>
    <c:plotArea>
      <c:layout>
        <c:manualLayout>
          <c:layoutTarget val="inner"/>
          <c:xMode val="edge"/>
          <c:yMode val="edge"/>
          <c:x val="0.19211592970521543"/>
          <c:y val="0.23256079077970218"/>
          <c:w val="0.63016723356009074"/>
          <c:h val="0.56956418372962159"/>
        </c:manualLayout>
      </c:layout>
      <c:doughnutChart>
        <c:varyColors val="1"/>
        <c:ser>
          <c:idx val="0"/>
          <c:order val="0"/>
          <c:dLbls>
            <c:txPr>
              <a:bodyPr/>
              <a:lstStyle/>
              <a:p>
                <a:pPr>
                  <a:defRPr sz="900"/>
                </a:pPr>
                <a:endParaRPr lang="cs-CZ"/>
              </a:p>
            </c:txPr>
            <c:showLegendKey val="0"/>
            <c:showVal val="0"/>
            <c:showCatName val="0"/>
            <c:showSerName val="0"/>
            <c:showPercent val="1"/>
            <c:showBubbleSize val="0"/>
            <c:showLeaderLines val="1"/>
          </c:dLbls>
          <c:cat>
            <c:strRef>
              <c:f>'13'!$A$6:$A$8</c:f>
              <c:strCache>
                <c:ptCount val="3"/>
                <c:pt idx="0">
                  <c:v>Skládkový plyn</c:v>
                </c:pt>
                <c:pt idx="1">
                  <c:v>Kalový plyn (ČOV)</c:v>
                </c:pt>
                <c:pt idx="2">
                  <c:v>Ostatní bioplyn</c:v>
                </c:pt>
              </c:strCache>
            </c:strRef>
          </c:cat>
          <c:val>
            <c:numRef>
              <c:f>'13'!$B$6:$B$8</c:f>
              <c:numCache>
                <c:formatCode>#,##0.0</c:formatCode>
                <c:ptCount val="3"/>
                <c:pt idx="0">
                  <c:v>82337.625000000015</c:v>
                </c:pt>
                <c:pt idx="1">
                  <c:v>99700.908999999985</c:v>
                </c:pt>
                <c:pt idx="2">
                  <c:v>2456938.3510000068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'13'!$A$23</c:f>
              <c:strCache>
                <c:ptCount val="1"/>
              </c:strCache>
            </c:strRef>
          </c:tx>
          <c:invertIfNegative val="0"/>
          <c:cat>
            <c:numRef>
              <c:f>'13'!$B$22</c:f>
              <c:numCache>
                <c:formatCode>General</c:formatCode>
                <c:ptCount val="1"/>
              </c:numCache>
            </c:numRef>
          </c:cat>
          <c:val>
            <c:numRef>
              <c:f>'13'!$B$23</c:f>
              <c:numCache>
                <c:formatCode>General</c:formatCode>
                <c:ptCount val="1"/>
              </c:numCache>
            </c:numRef>
          </c:val>
        </c:ser>
        <c:ser>
          <c:idx val="1"/>
          <c:order val="1"/>
          <c:tx>
            <c:strRef>
              <c:f>'13'!$A$24</c:f>
              <c:strCache>
                <c:ptCount val="1"/>
              </c:strCache>
            </c:strRef>
          </c:tx>
          <c:invertIfNegative val="0"/>
          <c:cat>
            <c:numRef>
              <c:f>'13'!$B$22</c:f>
              <c:numCache>
                <c:formatCode>General</c:formatCode>
                <c:ptCount val="1"/>
              </c:numCache>
            </c:numRef>
          </c:cat>
          <c:val>
            <c:numRef>
              <c:f>'13'!$B$24</c:f>
              <c:numCache>
                <c:formatCode>General</c:formatCode>
                <c:ptCount val="1"/>
              </c:numCache>
            </c:numRef>
          </c:val>
        </c:ser>
        <c:ser>
          <c:idx val="2"/>
          <c:order val="2"/>
          <c:tx>
            <c:strRef>
              <c:f>'13'!$A$25</c:f>
              <c:strCache>
                <c:ptCount val="1"/>
              </c:strCache>
            </c:strRef>
          </c:tx>
          <c:invertIfNegative val="0"/>
          <c:cat>
            <c:numRef>
              <c:f>'13'!$B$22</c:f>
              <c:numCache>
                <c:formatCode>General</c:formatCode>
                <c:ptCount val="1"/>
              </c:numCache>
            </c:numRef>
          </c:cat>
          <c:val>
            <c:numRef>
              <c:f>'13'!$B$25</c:f>
              <c:numCache>
                <c:formatCode>General</c:formatCode>
                <c:ptCount val="1"/>
              </c:numCache>
            </c:numRef>
          </c:val>
        </c:ser>
        <c:dLbls>
          <c:showLegendKey val="0"/>
          <c:showVal val="0"/>
          <c:showCatName val="0"/>
          <c:showSerName val="0"/>
          <c:showPercent val="0"/>
          <c:showBubbleSize val="0"/>
        </c:dLbls>
        <c:gapWidth val="150"/>
        <c:axId val="194835200"/>
        <c:axId val="194836736"/>
      </c:barChart>
      <c:catAx>
        <c:axId val="194835200"/>
        <c:scaling>
          <c:orientation val="minMax"/>
        </c:scaling>
        <c:delete val="1"/>
        <c:axPos val="b"/>
        <c:numFmt formatCode="General" sourceLinked="1"/>
        <c:majorTickMark val="out"/>
        <c:minorTickMark val="none"/>
        <c:tickLblPos val="nextTo"/>
        <c:crossAx val="194836736"/>
        <c:crosses val="autoZero"/>
        <c:auto val="1"/>
        <c:lblAlgn val="ctr"/>
        <c:lblOffset val="100"/>
        <c:noMultiLvlLbl val="0"/>
      </c:catAx>
      <c:valAx>
        <c:axId val="194836736"/>
        <c:scaling>
          <c:orientation val="minMax"/>
        </c:scaling>
        <c:delete val="1"/>
        <c:axPos val="l"/>
        <c:numFmt formatCode="General" sourceLinked="1"/>
        <c:majorTickMark val="out"/>
        <c:minorTickMark val="none"/>
        <c:tickLblPos val="nextTo"/>
        <c:crossAx val="194835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výroby elektřiny brutto z OZE a její podíl na tuzemské brutto spotřebě (TWh) </a:t>
            </a:r>
          </a:p>
        </c:rich>
      </c:tx>
      <c:overlay val="0"/>
    </c:title>
    <c:autoTitleDeleted val="0"/>
    <c:plotArea>
      <c:layout/>
      <c:barChart>
        <c:barDir val="col"/>
        <c:grouping val="stacked"/>
        <c:varyColors val="0"/>
        <c:ser>
          <c:idx val="0"/>
          <c:order val="0"/>
          <c:tx>
            <c:strRef>
              <c:f>'14'!$A$5</c:f>
              <c:strCache>
                <c:ptCount val="1"/>
                <c:pt idx="0">
                  <c:v>Malé vodní elektrárny do 10 MW</c:v>
                </c:pt>
              </c:strCache>
            </c:strRef>
          </c:tx>
          <c:spPr>
            <a:solidFill>
              <a:schemeClr val="accent5"/>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'14'!$B$5:$K$5</c:f>
              <c:numCache>
                <c:formatCode>#,##0</c:formatCode>
                <c:ptCount val="10"/>
                <c:pt idx="0">
                  <c:v>966884</c:v>
                </c:pt>
                <c:pt idx="1">
                  <c:v>1082683</c:v>
                </c:pt>
                <c:pt idx="2">
                  <c:v>1238819</c:v>
                </c:pt>
                <c:pt idx="3">
                  <c:v>1017877.582339</c:v>
                </c:pt>
                <c:pt idx="4">
                  <c:v>1026254</c:v>
                </c:pt>
                <c:pt idx="5">
                  <c:v>1236978</c:v>
                </c:pt>
                <c:pt idx="6">
                  <c:v>1011673.5550000003</c:v>
                </c:pt>
                <c:pt idx="7">
                  <c:v>1001797.0800000005</c:v>
                </c:pt>
                <c:pt idx="8">
                  <c:v>1053100.3369999996</c:v>
                </c:pt>
                <c:pt idx="9">
                  <c:v>1062479.4710000004</c:v>
                </c:pt>
              </c:numCache>
            </c:numRef>
          </c:val>
        </c:ser>
        <c:ser>
          <c:idx val="1"/>
          <c:order val="1"/>
          <c:tx>
            <c:strRef>
              <c:f>'14'!$A$6</c:f>
              <c:strCache>
                <c:ptCount val="1"/>
                <c:pt idx="0">
                  <c:v>Vodní elektrárny nad 10 MW</c:v>
                </c:pt>
              </c:strCache>
            </c:strRef>
          </c:tx>
          <c:spPr>
            <a:solidFill>
              <a:schemeClr val="accent1"/>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'14'!$B$6:$K$6</c:f>
              <c:numCache>
                <c:formatCode>#,##0</c:formatCode>
                <c:ptCount val="10"/>
                <c:pt idx="0">
                  <c:v>1057451</c:v>
                </c:pt>
                <c:pt idx="1">
                  <c:v>1346937</c:v>
                </c:pt>
                <c:pt idx="2">
                  <c:v>1550655</c:v>
                </c:pt>
                <c:pt idx="3">
                  <c:v>945276.09699999995</c:v>
                </c:pt>
                <c:pt idx="4">
                  <c:v>1102912</c:v>
                </c:pt>
                <c:pt idx="5">
                  <c:v>1497762</c:v>
                </c:pt>
                <c:pt idx="6">
                  <c:v>897548.93600000034</c:v>
                </c:pt>
                <c:pt idx="7">
                  <c:v>793010.01000000024</c:v>
                </c:pt>
                <c:pt idx="8">
                  <c:v>947387.90899999987</c:v>
                </c:pt>
                <c:pt idx="9">
                  <c:v>806985.29300000006</c:v>
                </c:pt>
              </c:numCache>
            </c:numRef>
          </c:val>
        </c:ser>
        <c:ser>
          <c:idx val="2"/>
          <c:order val="2"/>
          <c:tx>
            <c:strRef>
              <c:f>'14'!$A$7</c:f>
              <c:strCache>
                <c:ptCount val="1"/>
                <c:pt idx="0">
                  <c:v>Větrné elektrárny</c:v>
                </c:pt>
              </c:strCache>
            </c:strRef>
          </c:tx>
          <c:spPr>
            <a:solidFill>
              <a:schemeClr val="accent4">
                <a:lumMod val="40000"/>
                <a:lumOff val="60000"/>
              </a:schemeClr>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'14'!$B$7:$K$7</c:f>
              <c:numCache>
                <c:formatCode>#,##0</c:formatCode>
                <c:ptCount val="10"/>
                <c:pt idx="0">
                  <c:v>244661</c:v>
                </c:pt>
                <c:pt idx="1">
                  <c:v>288067</c:v>
                </c:pt>
                <c:pt idx="2">
                  <c:v>335493</c:v>
                </c:pt>
                <c:pt idx="3">
                  <c:v>397003.18119999999</c:v>
                </c:pt>
                <c:pt idx="4">
                  <c:v>415817</c:v>
                </c:pt>
                <c:pt idx="5">
                  <c:v>480519</c:v>
                </c:pt>
                <c:pt idx="6">
                  <c:v>476544.39400000003</c:v>
                </c:pt>
                <c:pt idx="7">
                  <c:v>572611.56800000009</c:v>
                </c:pt>
                <c:pt idx="8">
                  <c:v>496957.18099999998</c:v>
                </c:pt>
                <c:pt idx="9">
                  <c:v>591038.34100000001</c:v>
                </c:pt>
              </c:numCache>
            </c:numRef>
          </c:val>
        </c:ser>
        <c:ser>
          <c:idx val="3"/>
          <c:order val="3"/>
          <c:tx>
            <c:strRef>
              <c:f>'14'!$A$8</c:f>
              <c:strCache>
                <c:ptCount val="1"/>
                <c:pt idx="0">
                  <c:v>Fotovoltaika</c:v>
                </c:pt>
              </c:strCache>
            </c:strRef>
          </c:tx>
          <c:spPr>
            <a:solidFill>
              <a:srgbClr val="FFC000"/>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'14'!$B$8:$K$8</c:f>
              <c:numCache>
                <c:formatCode>#,##0</c:formatCode>
                <c:ptCount val="10"/>
                <c:pt idx="0">
                  <c:v>12937</c:v>
                </c:pt>
                <c:pt idx="1">
                  <c:v>88807</c:v>
                </c:pt>
                <c:pt idx="2">
                  <c:v>615702</c:v>
                </c:pt>
                <c:pt idx="3">
                  <c:v>2182018.3030030001</c:v>
                </c:pt>
                <c:pt idx="4">
                  <c:v>2148624</c:v>
                </c:pt>
                <c:pt idx="5">
                  <c:v>2032654</c:v>
                </c:pt>
                <c:pt idx="6">
                  <c:v>2122868.7979999962</c:v>
                </c:pt>
                <c:pt idx="7">
                  <c:v>2263846.1340000033</c:v>
                </c:pt>
                <c:pt idx="8">
                  <c:v>2131454.5369999958</c:v>
                </c:pt>
                <c:pt idx="9">
                  <c:v>2193368.04999999</c:v>
                </c:pt>
              </c:numCache>
            </c:numRef>
          </c:val>
        </c:ser>
        <c:ser>
          <c:idx val="4"/>
          <c:order val="4"/>
          <c:tx>
            <c:strRef>
              <c:f>'14'!$A$9</c:f>
              <c:strCache>
                <c:ptCount val="1"/>
                <c:pt idx="0">
                  <c:v>Bioplyn</c:v>
                </c:pt>
              </c:strCache>
            </c:strRef>
          </c:tx>
          <c:spPr>
            <a:solidFill>
              <a:schemeClr val="bg2">
                <a:lumMod val="50000"/>
              </a:schemeClr>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'14'!$B$9:$K$9</c:f>
              <c:numCache>
                <c:formatCode>#,##0</c:formatCode>
                <c:ptCount val="10"/>
                <c:pt idx="0">
                  <c:v>213632</c:v>
                </c:pt>
                <c:pt idx="1">
                  <c:v>414235</c:v>
                </c:pt>
                <c:pt idx="2">
                  <c:v>598755</c:v>
                </c:pt>
                <c:pt idx="3">
                  <c:v>932576</c:v>
                </c:pt>
                <c:pt idx="4">
                  <c:v>1472141.944775563</c:v>
                </c:pt>
                <c:pt idx="5">
                  <c:v>2241300</c:v>
                </c:pt>
                <c:pt idx="6">
                  <c:v>2566698.5930000055</c:v>
                </c:pt>
                <c:pt idx="7">
                  <c:v>2614188.1699999887</c:v>
                </c:pt>
                <c:pt idx="8">
                  <c:v>2600545.543000001</c:v>
                </c:pt>
                <c:pt idx="9">
                  <c:v>2638976.8850000016</c:v>
                </c:pt>
              </c:numCache>
            </c:numRef>
          </c:val>
        </c:ser>
        <c:ser>
          <c:idx val="5"/>
          <c:order val="5"/>
          <c:tx>
            <c:strRef>
              <c:f>'14'!$A$10</c:f>
              <c:strCache>
                <c:ptCount val="1"/>
                <c:pt idx="0">
                  <c:v>Biomasa</c:v>
                </c:pt>
              </c:strCache>
            </c:strRef>
          </c:tx>
          <c:spPr>
            <a:solidFill>
              <a:srgbClr val="89A54E"/>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'14'!$B$10:$K$10</c:f>
              <c:numCache>
                <c:formatCode>#,##0</c:formatCode>
                <c:ptCount val="10"/>
                <c:pt idx="0">
                  <c:v>1231210</c:v>
                </c:pt>
                <c:pt idx="1">
                  <c:v>1436848</c:v>
                </c:pt>
                <c:pt idx="2">
                  <c:v>1511911</c:v>
                </c:pt>
                <c:pt idx="3">
                  <c:v>1682562.86900166</c:v>
                </c:pt>
                <c:pt idx="4">
                  <c:v>1802591</c:v>
                </c:pt>
                <c:pt idx="5">
                  <c:v>1670326.8</c:v>
                </c:pt>
                <c:pt idx="6">
                  <c:v>2007038.9799999991</c:v>
                </c:pt>
                <c:pt idx="7">
                  <c:v>2090855.3999999994</c:v>
                </c:pt>
                <c:pt idx="8">
                  <c:v>2067443.1200000024</c:v>
                </c:pt>
                <c:pt idx="9">
                  <c:v>2211352.368999999</c:v>
                </c:pt>
              </c:numCache>
            </c:numRef>
          </c:val>
        </c:ser>
        <c:ser>
          <c:idx val="6"/>
          <c:order val="6"/>
          <c:tx>
            <c:strRef>
              <c:f>'14'!$A$11</c:f>
              <c:strCache>
                <c:ptCount val="1"/>
                <c:pt idx="0">
                  <c:v>BRKO</c:v>
                </c:pt>
              </c:strCache>
            </c:strRef>
          </c:tx>
          <c:spPr>
            <a:solidFill>
              <a:schemeClr val="accent6">
                <a:lumMod val="50000"/>
              </a:schemeClr>
            </a:solidFill>
          </c:spPr>
          <c:invertIfNegative val="0"/>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'14'!$B$11:$K$11</c:f>
              <c:numCache>
                <c:formatCode>#,##0</c:formatCode>
                <c:ptCount val="10"/>
                <c:pt idx="0">
                  <c:v>11684</c:v>
                </c:pt>
                <c:pt idx="1">
                  <c:v>10937</c:v>
                </c:pt>
                <c:pt idx="2">
                  <c:v>35580</c:v>
                </c:pt>
                <c:pt idx="3">
                  <c:v>90190</c:v>
                </c:pt>
                <c:pt idx="4">
                  <c:v>86685.7</c:v>
                </c:pt>
                <c:pt idx="5">
                  <c:v>83841.789999999994</c:v>
                </c:pt>
                <c:pt idx="6">
                  <c:v>87335.339999999982</c:v>
                </c:pt>
                <c:pt idx="7">
                  <c:v>86642.087999999989</c:v>
                </c:pt>
                <c:pt idx="8">
                  <c:v>98561.173799999975</c:v>
                </c:pt>
                <c:pt idx="9">
                  <c:v>114238.03619999999</c:v>
                </c:pt>
              </c:numCache>
            </c:numRef>
          </c:val>
        </c:ser>
        <c:dLbls>
          <c:showLegendKey val="0"/>
          <c:showVal val="0"/>
          <c:showCatName val="0"/>
          <c:showSerName val="0"/>
          <c:showPercent val="0"/>
          <c:showBubbleSize val="0"/>
        </c:dLbls>
        <c:gapWidth val="150"/>
        <c:overlap val="100"/>
        <c:axId val="195000192"/>
        <c:axId val="195001728"/>
      </c:barChart>
      <c:lineChart>
        <c:grouping val="standard"/>
        <c:varyColors val="0"/>
        <c:ser>
          <c:idx val="7"/>
          <c:order val="7"/>
          <c:tx>
            <c:strRef>
              <c:f>'14'!$A$15</c:f>
              <c:strCache>
                <c:ptCount val="1"/>
                <c:pt idx="0">
                  <c:v>Podíl OZE [%] *)</c:v>
                </c:pt>
              </c:strCache>
            </c:strRef>
          </c:tx>
          <c:spPr>
            <a:ln w="50800"/>
          </c:spPr>
          <c:marker>
            <c:symbol val="circle"/>
            <c:size val="9"/>
          </c:marker>
          <c:dLbls>
            <c:dLbl>
              <c:idx val="1"/>
              <c:layout>
                <c:manualLayout>
                  <c:x val="-2.9130847268834949E-2"/>
                  <c:y val="-3.0309964336803059E-2"/>
                </c:manualLayout>
              </c:layout>
              <c:dLblPos val="r"/>
              <c:showLegendKey val="0"/>
              <c:showVal val="1"/>
              <c:showCatName val="0"/>
              <c:showSerName val="0"/>
              <c:showPercent val="0"/>
              <c:showBubbleSize val="0"/>
            </c:dLbl>
            <c:dLbl>
              <c:idx val="3"/>
              <c:layout>
                <c:manualLayout>
                  <c:x val="-2.7518296739853627E-2"/>
                  <c:y val="-2.9989341524036033E-2"/>
                </c:manualLayout>
              </c:layout>
              <c:dLblPos val="r"/>
              <c:showLegendKey val="0"/>
              <c:showVal val="1"/>
              <c:showCatName val="0"/>
              <c:showSerName val="0"/>
              <c:showPercent val="0"/>
              <c:showBubbleSize val="0"/>
            </c:dLbl>
            <c:dLbl>
              <c:idx val="6"/>
              <c:layout>
                <c:manualLayout>
                  <c:x val="-3.2194423457623862E-2"/>
                  <c:y val="-3.0309964336803059E-2"/>
                </c:manualLayout>
              </c:layout>
              <c:dLblPos val="r"/>
              <c:showLegendKey val="0"/>
              <c:showVal val="1"/>
              <c:showCatName val="0"/>
              <c:showSerName val="0"/>
              <c:showPercent val="0"/>
              <c:showBubbleSize val="0"/>
            </c:dLbl>
            <c:dLbl>
              <c:idx val="7"/>
              <c:layout>
                <c:manualLayout>
                  <c:x val="-3.3428863463264506E-2"/>
                  <c:y val="-2.7331064549134747E-2"/>
                </c:manualLayout>
              </c:layout>
              <c:dLblPos val="r"/>
              <c:showLegendKey val="0"/>
              <c:showVal val="1"/>
              <c:showCatName val="0"/>
              <c:showSerName val="0"/>
              <c:showPercent val="0"/>
              <c:showBubbleSize val="0"/>
            </c:dLbl>
            <c:dLbl>
              <c:idx val="8"/>
              <c:layout>
                <c:manualLayout>
                  <c:x val="-3.0552333652904069E-2"/>
                  <c:y val="-2.7131177572550104E-2"/>
                </c:manualLayout>
              </c:layout>
              <c:dLblPos val="r"/>
              <c:showLegendKey val="0"/>
              <c:showVal val="1"/>
              <c:showCatName val="0"/>
              <c:showSerName val="0"/>
              <c:showPercent val="0"/>
              <c:showBubbleSize val="0"/>
            </c:dLbl>
            <c:dLbl>
              <c:idx val="9"/>
              <c:layout>
                <c:manualLayout>
                  <c:x val="-3.3219002964435168E-2"/>
                  <c:y val="-2.713110013790649E-2"/>
                </c:manualLayout>
              </c:layout>
              <c:dLblPos val="r"/>
              <c:showLegendKey val="0"/>
              <c:showVal val="1"/>
              <c:showCatName val="0"/>
              <c:showSerName val="0"/>
              <c:showPercent val="0"/>
              <c:showBubbleSize val="0"/>
            </c:dLbl>
            <c:dLbl>
              <c:idx val="10"/>
              <c:layout>
                <c:manualLayout>
                  <c:x val="-3.1946666666666665E-2"/>
                  <c:y val="-5.7888473686551895E-2"/>
                </c:manualLayout>
              </c:layout>
              <c:dLblPos val="r"/>
              <c:showLegendKey val="0"/>
              <c:showVal val="1"/>
              <c:showCatName val="0"/>
              <c:showSerName val="0"/>
              <c:showPercent val="0"/>
              <c:showBubbleSize val="0"/>
            </c:dLbl>
            <c:txPr>
              <a:bodyPr/>
              <a:lstStyle/>
              <a:p>
                <a:pPr>
                  <a:defRPr sz="900"/>
                </a:pPr>
                <a:endParaRPr lang="cs-CZ"/>
              </a:p>
            </c:txPr>
            <c:dLblPos val="t"/>
            <c:showLegendKey val="0"/>
            <c:showVal val="1"/>
            <c:showCatName val="0"/>
            <c:showSerName val="0"/>
            <c:showPercent val="0"/>
            <c:showBubbleSize val="0"/>
            <c:showLeaderLines val="0"/>
          </c:dLbls>
          <c:cat>
            <c:numRef>
              <c:f>'14'!$B$3:$K$3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'14'!$B$15:$K$15</c:f>
              <c:numCache>
                <c:formatCode>0.00%</c:formatCode>
                <c:ptCount val="10"/>
                <c:pt idx="0">
                  <c:v>5.1887536898883369E-2</c:v>
                </c:pt>
                <c:pt idx="1">
                  <c:v>6.8054139941690961E-2</c:v>
                </c:pt>
                <c:pt idx="2">
                  <c:v>8.2959046922494811E-2</c:v>
                </c:pt>
                <c:pt idx="3">
                  <c:v>0.10277736159156844</c:v>
                </c:pt>
                <c:pt idx="4">
                  <c:v>0.11433145303438631</c:v>
                </c:pt>
                <c:pt idx="5">
                  <c:v>0.13171458881978967</c:v>
                </c:pt>
                <c:pt idx="6">
                  <c:v>0.13170687381008753</c:v>
                </c:pt>
                <c:pt idx="7">
                  <c:v>0.13269097245993208</c:v>
                </c:pt>
                <c:pt idx="8">
                  <c:v>0.12973865015962943</c:v>
                </c:pt>
                <c:pt idx="9">
                  <c:v>0.13029876030203089</c:v>
                </c:pt>
              </c:numCache>
            </c:numRef>
          </c:val>
          <c:smooth val="0"/>
        </c:ser>
        <c:dLbls>
          <c:showLegendKey val="0"/>
          <c:showVal val="0"/>
          <c:showCatName val="0"/>
          <c:showSerName val="0"/>
          <c:showPercent val="0"/>
          <c:showBubbleSize val="0"/>
        </c:dLbls>
        <c:marker val="1"/>
        <c:smooth val="0"/>
        <c:axId val="195013632"/>
        <c:axId val="195012096"/>
      </c:lineChart>
      <c:catAx>
        <c:axId val="195000192"/>
        <c:scaling>
          <c:orientation val="minMax"/>
        </c:scaling>
        <c:delete val="0"/>
        <c:axPos val="b"/>
        <c:numFmt formatCode="General" sourceLinked="1"/>
        <c:majorTickMark val="none"/>
        <c:minorTickMark val="none"/>
        <c:tickLblPos val="nextTo"/>
        <c:txPr>
          <a:bodyPr/>
          <a:lstStyle/>
          <a:p>
            <a:pPr>
              <a:defRPr sz="900"/>
            </a:pPr>
            <a:endParaRPr lang="cs-CZ"/>
          </a:p>
        </c:txPr>
        <c:crossAx val="195001728"/>
        <c:crosses val="autoZero"/>
        <c:auto val="1"/>
        <c:lblAlgn val="ctr"/>
        <c:lblOffset val="100"/>
        <c:noMultiLvlLbl val="0"/>
      </c:catAx>
      <c:valAx>
        <c:axId val="195001728"/>
        <c:scaling>
          <c:orientation val="minMax"/>
          <c:max val="14000000"/>
        </c:scaling>
        <c:delete val="0"/>
        <c:axPos val="l"/>
        <c:majorGridlines/>
        <c:numFmt formatCode="#,##0" sourceLinked="1"/>
        <c:majorTickMark val="out"/>
        <c:minorTickMark val="none"/>
        <c:tickLblPos val="nextTo"/>
        <c:spPr>
          <a:ln>
            <a:noFill/>
          </a:ln>
        </c:spPr>
        <c:txPr>
          <a:bodyPr/>
          <a:lstStyle/>
          <a:p>
            <a:pPr>
              <a:defRPr sz="900"/>
            </a:pPr>
            <a:endParaRPr lang="cs-CZ"/>
          </a:p>
        </c:txPr>
        <c:crossAx val="195000192"/>
        <c:crosses val="autoZero"/>
        <c:crossBetween val="between"/>
        <c:dispUnits>
          <c:builtInUnit val="millions"/>
        </c:dispUnits>
      </c:valAx>
      <c:valAx>
        <c:axId val="195012096"/>
        <c:scaling>
          <c:orientation val="minMax"/>
        </c:scaling>
        <c:delete val="0"/>
        <c:axPos val="r"/>
        <c:numFmt formatCode="0%" sourceLinked="0"/>
        <c:majorTickMark val="out"/>
        <c:minorTickMark val="none"/>
        <c:tickLblPos val="nextTo"/>
        <c:spPr>
          <a:ln>
            <a:noFill/>
          </a:ln>
        </c:spPr>
        <c:txPr>
          <a:bodyPr/>
          <a:lstStyle/>
          <a:p>
            <a:pPr>
              <a:defRPr sz="900"/>
            </a:pPr>
            <a:endParaRPr lang="cs-CZ"/>
          </a:p>
        </c:txPr>
        <c:crossAx val="195013632"/>
        <c:crosses val="max"/>
        <c:crossBetween val="between"/>
      </c:valAx>
      <c:catAx>
        <c:axId val="195013632"/>
        <c:scaling>
          <c:orientation val="minMax"/>
        </c:scaling>
        <c:delete val="1"/>
        <c:axPos val="b"/>
        <c:numFmt formatCode="General" sourceLinked="1"/>
        <c:majorTickMark val="out"/>
        <c:minorTickMark val="none"/>
        <c:tickLblPos val="nextTo"/>
        <c:crossAx val="195012096"/>
        <c:crosses val="autoZero"/>
        <c:auto val="1"/>
        <c:lblAlgn val="ctr"/>
        <c:lblOffset val="100"/>
        <c:noMultiLvlLbl val="0"/>
      </c:catAx>
    </c:plotArea>
    <c:legend>
      <c:legendPos val="b"/>
      <c:layout>
        <c:manualLayout>
          <c:xMode val="edge"/>
          <c:yMode val="edge"/>
          <c:x val="0"/>
          <c:y val="0.93392016074937523"/>
          <c:w val="1"/>
          <c:h val="4.8747511889817352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r>
              <a:rPr lang="cs-CZ" sz="1000"/>
              <a:t> - 2017</a:t>
            </a:r>
            <a:endParaRPr lang="en-US" sz="1000"/>
          </a:p>
        </c:rich>
      </c:tx>
      <c:layout>
        <c:manualLayout>
          <c:xMode val="edge"/>
          <c:yMode val="edge"/>
          <c:x val="0.16354599977717402"/>
          <c:y val="6.3963090046177526E-3"/>
        </c:manualLayout>
      </c:layout>
      <c:overlay val="0"/>
    </c:title>
    <c:autoTitleDeleted val="0"/>
    <c:plotArea>
      <c:layout>
        <c:manualLayout>
          <c:layoutTarget val="inner"/>
          <c:xMode val="edge"/>
          <c:yMode val="edge"/>
          <c:x val="7.504878455043755E-2"/>
          <c:y val="0.24677839597229348"/>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957081729703255"/>
                  <c:y val="-8.8992351847101081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'15'!$B$15:$I$15</c:f>
              <c:strCache>
                <c:ptCount val="8"/>
                <c:pt idx="0">
                  <c:v>JE</c:v>
                </c:pt>
                <c:pt idx="1">
                  <c:v>PE</c:v>
                </c:pt>
                <c:pt idx="2">
                  <c:v>PPE</c:v>
                </c:pt>
                <c:pt idx="3">
                  <c:v>PSE</c:v>
                </c:pt>
                <c:pt idx="4">
                  <c:v>VE</c:v>
                </c:pt>
                <c:pt idx="5">
                  <c:v>PVE</c:v>
                </c:pt>
                <c:pt idx="6">
                  <c:v>VTE</c:v>
                </c:pt>
                <c:pt idx="7">
                  <c:v>FVE</c:v>
                </c:pt>
              </c:strCache>
            </c:strRef>
          </c:cat>
          <c:val>
            <c:numRef>
              <c:f>'15'!$B$16:$I$16</c:f>
              <c:numCache>
                <c:formatCode>#,##0.0</c:formatCode>
                <c:ptCount val="8"/>
                <c:pt idx="0">
                  <c:v>4290</c:v>
                </c:pt>
                <c:pt idx="1">
                  <c:v>11075.392000000002</c:v>
                </c:pt>
                <c:pt idx="2">
                  <c:v>1363.5</c:v>
                </c:pt>
                <c:pt idx="3">
                  <c:v>895.90899999999976</c:v>
                </c:pt>
                <c:pt idx="4">
                  <c:v>1092.7141000000001</c:v>
                </c:pt>
                <c:pt idx="5">
                  <c:v>1171.5</c:v>
                </c:pt>
                <c:pt idx="6">
                  <c:v>308.20490000000007</c:v>
                </c:pt>
                <c:pt idx="7">
                  <c:v>2069.4577599999957</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baseline="0"/>
              <a:t> </a:t>
            </a:r>
            <a:r>
              <a:rPr lang="en-US" sz="1000"/>
              <a:t>(</a:t>
            </a:r>
            <a:r>
              <a:rPr lang="cs-CZ" sz="1000"/>
              <a:t>M</a:t>
            </a:r>
            <a:r>
              <a:rPr lang="en-US" sz="1000"/>
              <a:t>W)</a:t>
            </a:r>
            <a:r>
              <a:rPr lang="cs-CZ" sz="1000"/>
              <a:t> k 31.12.2017</a:t>
            </a:r>
            <a:endParaRPr lang="en-US" sz="1000"/>
          </a:p>
        </c:rich>
      </c:tx>
      <c:layout>
        <c:manualLayout>
          <c:xMode val="edge"/>
          <c:yMode val="edge"/>
          <c:x val="0.30409484126984127"/>
          <c:y val="1.7638888888888888E-2"/>
        </c:manualLayout>
      </c:layout>
      <c:overlay val="0"/>
    </c:title>
    <c:autoTitleDeleted val="0"/>
    <c:plotArea>
      <c:layout>
        <c:manualLayout>
          <c:layoutTarget val="inner"/>
          <c:xMode val="edge"/>
          <c:yMode val="edge"/>
          <c:x val="0.12693012055606848"/>
          <c:y val="0.14708350015570087"/>
          <c:w val="0.8502542435478867"/>
          <c:h val="0.54594166666666666"/>
        </c:manualLayout>
      </c:layout>
      <c:barChart>
        <c:barDir val="col"/>
        <c:grouping val="stacked"/>
        <c:varyColors val="0"/>
        <c:ser>
          <c:idx val="0"/>
          <c:order val="0"/>
          <c:tx>
            <c:strRef>
              <c:f>'15'!$B$15</c:f>
              <c:strCache>
                <c:ptCount val="1"/>
                <c:pt idx="0">
                  <c:v>JE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'15'!$B$17:$B$30</c:f>
              <c:numCache>
                <c:formatCode>#,##0.0</c:formatCode>
                <c:ptCount val="14"/>
                <c:pt idx="0">
                  <c:v>2250</c:v>
                </c:pt>
                <c:pt idx="1">
                  <c:v>0</c:v>
                </c:pt>
                <c:pt idx="2">
                  <c:v>0</c:v>
                </c:pt>
                <c:pt idx="3">
                  <c:v>0</c:v>
                </c:pt>
                <c:pt idx="4">
                  <c:v>0</c:v>
                </c:pt>
                <c:pt idx="5">
                  <c:v>0</c:v>
                </c:pt>
                <c:pt idx="6">
                  <c:v>0</c:v>
                </c:pt>
                <c:pt idx="7">
                  <c:v>0</c:v>
                </c:pt>
                <c:pt idx="8">
                  <c:v>0</c:v>
                </c:pt>
                <c:pt idx="9">
                  <c:v>0</c:v>
                </c:pt>
                <c:pt idx="10">
                  <c:v>0</c:v>
                </c:pt>
                <c:pt idx="11">
                  <c:v>0</c:v>
                </c:pt>
                <c:pt idx="12">
                  <c:v>2040</c:v>
                </c:pt>
                <c:pt idx="13">
                  <c:v>0</c:v>
                </c:pt>
              </c:numCache>
            </c:numRef>
          </c:val>
        </c:ser>
        <c:ser>
          <c:idx val="1"/>
          <c:order val="1"/>
          <c:tx>
            <c:strRef>
              <c:f>'15'!$C$15</c:f>
              <c:strCache>
                <c:ptCount val="1"/>
                <c:pt idx="0">
                  <c:v>PE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'15'!$C$17:$C$30</c:f>
              <c:numCache>
                <c:formatCode>#,##0.0</c:formatCode>
                <c:ptCount val="14"/>
                <c:pt idx="0">
                  <c:v>194.45500000000001</c:v>
                </c:pt>
                <c:pt idx="1">
                  <c:v>226.29999999999998</c:v>
                </c:pt>
                <c:pt idx="2">
                  <c:v>543.84</c:v>
                </c:pt>
                <c:pt idx="3">
                  <c:v>199.59900000000002</c:v>
                </c:pt>
                <c:pt idx="4">
                  <c:v>9.8349999999999991</c:v>
                </c:pt>
                <c:pt idx="5">
                  <c:v>1606.0810000000004</c:v>
                </c:pt>
                <c:pt idx="6">
                  <c:v>111.80600000000001</c:v>
                </c:pt>
                <c:pt idx="7">
                  <c:v>1273.7099999999998</c:v>
                </c:pt>
                <c:pt idx="8">
                  <c:v>255.23000000000002</c:v>
                </c:pt>
                <c:pt idx="9">
                  <c:v>147.94</c:v>
                </c:pt>
                <c:pt idx="10">
                  <c:v>1729.126</c:v>
                </c:pt>
                <c:pt idx="11">
                  <c:v>4624.6000000000004</c:v>
                </c:pt>
                <c:pt idx="12">
                  <c:v>15.260000000000002</c:v>
                </c:pt>
                <c:pt idx="13">
                  <c:v>137.61000000000004</c:v>
                </c:pt>
              </c:numCache>
            </c:numRef>
          </c:val>
        </c:ser>
        <c:ser>
          <c:idx val="2"/>
          <c:order val="2"/>
          <c:tx>
            <c:strRef>
              <c:f>'15'!$D$15</c:f>
              <c:strCache>
                <c:ptCount val="1"/>
                <c:pt idx="0">
                  <c:v>PPE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'15'!$D$17:$D$30</c:f>
              <c:numCache>
                <c:formatCode>#,##0.0</c:formatCode>
                <c:ptCount val="14"/>
                <c:pt idx="0">
                  <c:v>0</c:v>
                </c:pt>
                <c:pt idx="1">
                  <c:v>118.5</c:v>
                </c:pt>
                <c:pt idx="2">
                  <c:v>400</c:v>
                </c:pt>
                <c:pt idx="3">
                  <c:v>0</c:v>
                </c:pt>
                <c:pt idx="4">
                  <c:v>0</c:v>
                </c:pt>
                <c:pt idx="5">
                  <c:v>0</c:v>
                </c:pt>
                <c:pt idx="6">
                  <c:v>0</c:v>
                </c:pt>
                <c:pt idx="7">
                  <c:v>0</c:v>
                </c:pt>
                <c:pt idx="8">
                  <c:v>0</c:v>
                </c:pt>
                <c:pt idx="9">
                  <c:v>0</c:v>
                </c:pt>
                <c:pt idx="10">
                  <c:v>0</c:v>
                </c:pt>
                <c:pt idx="11">
                  <c:v>845</c:v>
                </c:pt>
                <c:pt idx="12">
                  <c:v>0</c:v>
                </c:pt>
                <c:pt idx="13">
                  <c:v>0</c:v>
                </c:pt>
              </c:numCache>
            </c:numRef>
          </c:val>
        </c:ser>
        <c:ser>
          <c:idx val="3"/>
          <c:order val="3"/>
          <c:tx>
            <c:strRef>
              <c:f>'15'!$E$15</c:f>
              <c:strCache>
                <c:ptCount val="1"/>
                <c:pt idx="0">
                  <c:v>PSE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'15'!$E$17:$E$30</c:f>
              <c:numCache>
                <c:formatCode>#,##0.0</c:formatCode>
                <c:ptCount val="14"/>
                <c:pt idx="0">
                  <c:v>46.941999999999993</c:v>
                </c:pt>
                <c:pt idx="1">
                  <c:v>64.460000000000022</c:v>
                </c:pt>
                <c:pt idx="2">
                  <c:v>15.487</c:v>
                </c:pt>
                <c:pt idx="3">
                  <c:v>53.839000000000006</c:v>
                </c:pt>
                <c:pt idx="4">
                  <c:v>33.290999999999997</c:v>
                </c:pt>
                <c:pt idx="5">
                  <c:v>82.341999999999999</c:v>
                </c:pt>
                <c:pt idx="6">
                  <c:v>111.49899999999995</c:v>
                </c:pt>
                <c:pt idx="7">
                  <c:v>55.198999999999991</c:v>
                </c:pt>
                <c:pt idx="8">
                  <c:v>66.612000000000009</c:v>
                </c:pt>
                <c:pt idx="9">
                  <c:v>18.146000000000001</c:v>
                </c:pt>
                <c:pt idx="10">
                  <c:v>195.45199999999994</c:v>
                </c:pt>
                <c:pt idx="11">
                  <c:v>45.167000000000002</c:v>
                </c:pt>
                <c:pt idx="12">
                  <c:v>77.02500000000002</c:v>
                </c:pt>
                <c:pt idx="13">
                  <c:v>30.447999999999997</c:v>
                </c:pt>
              </c:numCache>
            </c:numRef>
          </c:val>
        </c:ser>
        <c:ser>
          <c:idx val="4"/>
          <c:order val="4"/>
          <c:tx>
            <c:strRef>
              <c:f>'15'!$F$15</c:f>
              <c:strCache>
                <c:ptCount val="1"/>
                <c:pt idx="0">
                  <c:v>VE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'15'!$F$17:$F$30</c:f>
              <c:numCache>
                <c:formatCode>#,##0.0</c:formatCode>
                <c:ptCount val="14"/>
                <c:pt idx="0">
                  <c:v>156.63785000000001</c:v>
                </c:pt>
                <c:pt idx="1">
                  <c:v>34.417700000000004</c:v>
                </c:pt>
                <c:pt idx="2">
                  <c:v>7.9379999999999988</c:v>
                </c:pt>
                <c:pt idx="3">
                  <c:v>30.89289999999999</c:v>
                </c:pt>
                <c:pt idx="4">
                  <c:v>25.920300000000008</c:v>
                </c:pt>
                <c:pt idx="5">
                  <c:v>17.349499999999992</c:v>
                </c:pt>
                <c:pt idx="6">
                  <c:v>12.821549999999998</c:v>
                </c:pt>
                <c:pt idx="7">
                  <c:v>29.456999999999976</c:v>
                </c:pt>
                <c:pt idx="8">
                  <c:v>20.317999999999991</c:v>
                </c:pt>
                <c:pt idx="9">
                  <c:v>11.936</c:v>
                </c:pt>
                <c:pt idx="10">
                  <c:v>643.25570000000005</c:v>
                </c:pt>
                <c:pt idx="11">
                  <c:v>77.500500000000002</c:v>
                </c:pt>
                <c:pt idx="12">
                  <c:v>16.573599999999992</c:v>
                </c:pt>
                <c:pt idx="13">
                  <c:v>7.6954999999999991</c:v>
                </c:pt>
              </c:numCache>
            </c:numRef>
          </c:val>
        </c:ser>
        <c:ser>
          <c:idx val="5"/>
          <c:order val="5"/>
          <c:tx>
            <c:strRef>
              <c:f>'15'!$G$15</c:f>
              <c:strCache>
                <c:ptCount val="1"/>
                <c:pt idx="0">
                  <c:v>PVE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'15'!$G$17:$G$30</c:f>
              <c:numCache>
                <c:formatCode>#,##0.0</c:formatCode>
                <c:ptCount val="14"/>
                <c:pt idx="0">
                  <c:v>0</c:v>
                </c:pt>
                <c:pt idx="1">
                  <c:v>0</c:v>
                </c:pt>
                <c:pt idx="2">
                  <c:v>0</c:v>
                </c:pt>
                <c:pt idx="3">
                  <c:v>0</c:v>
                </c:pt>
                <c:pt idx="4">
                  <c:v>0</c:v>
                </c:pt>
                <c:pt idx="5">
                  <c:v>0</c:v>
                </c:pt>
                <c:pt idx="6">
                  <c:v>650</c:v>
                </c:pt>
                <c:pt idx="7">
                  <c:v>0</c:v>
                </c:pt>
                <c:pt idx="8">
                  <c:v>1.5</c:v>
                </c:pt>
                <c:pt idx="9">
                  <c:v>0</c:v>
                </c:pt>
                <c:pt idx="10">
                  <c:v>45</c:v>
                </c:pt>
                <c:pt idx="11">
                  <c:v>0</c:v>
                </c:pt>
                <c:pt idx="12">
                  <c:v>475</c:v>
                </c:pt>
                <c:pt idx="13">
                  <c:v>0</c:v>
                </c:pt>
              </c:numCache>
            </c:numRef>
          </c:val>
        </c:ser>
        <c:ser>
          <c:idx val="6"/>
          <c:order val="6"/>
          <c:tx>
            <c:strRef>
              <c:f>'15'!$H$15</c:f>
              <c:strCache>
                <c:ptCount val="1"/>
                <c:pt idx="0">
                  <c:v>VTE</c:v>
                </c:pt>
              </c:strCache>
            </c:strRef>
          </c:tx>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'15'!$H$17:$H$30</c:f>
              <c:numCache>
                <c:formatCode>#,##0.0</c:formatCode>
                <c:ptCount val="14"/>
                <c:pt idx="0">
                  <c:v>0</c:v>
                </c:pt>
                <c:pt idx="1">
                  <c:v>8.4211999999999989</c:v>
                </c:pt>
                <c:pt idx="2">
                  <c:v>52.09</c:v>
                </c:pt>
                <c:pt idx="3">
                  <c:v>8.0044999999999984</c:v>
                </c:pt>
                <c:pt idx="4">
                  <c:v>50.096199999999989</c:v>
                </c:pt>
                <c:pt idx="5">
                  <c:v>21.812000000000001</c:v>
                </c:pt>
                <c:pt idx="6">
                  <c:v>43.791999999999994</c:v>
                </c:pt>
                <c:pt idx="7">
                  <c:v>19.2</c:v>
                </c:pt>
                <c:pt idx="8">
                  <c:v>0.8</c:v>
                </c:pt>
                <c:pt idx="9">
                  <c:v>0</c:v>
                </c:pt>
                <c:pt idx="10">
                  <c:v>6.0539999999999994</c:v>
                </c:pt>
                <c:pt idx="11">
                  <c:v>86.8</c:v>
                </c:pt>
                <c:pt idx="12">
                  <c:v>10.91</c:v>
                </c:pt>
                <c:pt idx="13">
                  <c:v>0.22500000000000001</c:v>
                </c:pt>
              </c:numCache>
            </c:numRef>
          </c:val>
        </c:ser>
        <c:ser>
          <c:idx val="7"/>
          <c:order val="7"/>
          <c:tx>
            <c:strRef>
              <c:f>'15'!$I$15</c:f>
              <c:strCache>
                <c:ptCount val="1"/>
                <c:pt idx="0">
                  <c:v>FVE</c:v>
                </c:pt>
              </c:strCache>
            </c:strRef>
          </c:tx>
          <c:spPr>
            <a:solidFill>
              <a:srgbClr val="FFC000"/>
            </a:solidFill>
          </c:spPr>
          <c:invertIfNegative val="0"/>
          <c:cat>
            <c:strRef>
              <c:f>'15'!$A$17:$A$30</c:f>
              <c:strCache>
                <c:ptCount val="14"/>
                <c:pt idx="0">
                  <c:v>Jihočeský</c:v>
                </c:pt>
                <c:pt idx="1">
                  <c:v>Jihomoravský</c:v>
                </c:pt>
                <c:pt idx="2">
                  <c:v>Karlovarský</c:v>
                </c:pt>
                <c:pt idx="3">
                  <c:v>Královéhradecký</c:v>
                </c:pt>
                <c:pt idx="4">
                  <c:v>Liberecký</c:v>
                </c:pt>
                <c:pt idx="5">
                  <c:v>Moravskoslezský</c:v>
                </c:pt>
                <c:pt idx="6">
                  <c:v>Olomoucký</c:v>
                </c:pt>
                <c:pt idx="7">
                  <c:v>Pardubický</c:v>
                </c:pt>
                <c:pt idx="8">
                  <c:v>Plzeňský</c:v>
                </c:pt>
                <c:pt idx="9">
                  <c:v>Praha</c:v>
                </c:pt>
                <c:pt idx="10">
                  <c:v>Středočeský</c:v>
                </c:pt>
                <c:pt idx="11">
                  <c:v>Ústecký</c:v>
                </c:pt>
                <c:pt idx="12">
                  <c:v>Vysočina</c:v>
                </c:pt>
                <c:pt idx="13">
                  <c:v>Zlínský</c:v>
                </c:pt>
              </c:strCache>
            </c:strRef>
          </c:cat>
          <c:val>
            <c:numRef>
              <c:f>'15'!$I$17:$I$30</c:f>
              <c:numCache>
                <c:formatCode>#,##0.0</c:formatCode>
                <c:ptCount val="14"/>
                <c:pt idx="0">
                  <c:v>242.55121000000025</c:v>
                </c:pt>
                <c:pt idx="1">
                  <c:v>446.15189999999876</c:v>
                </c:pt>
                <c:pt idx="2">
                  <c:v>13.013649999999986</c:v>
                </c:pt>
                <c:pt idx="3">
                  <c:v>91.218709999999618</c:v>
                </c:pt>
                <c:pt idx="4">
                  <c:v>110.79618999999985</c:v>
                </c:pt>
                <c:pt idx="5">
                  <c:v>60.444380000000386</c:v>
                </c:pt>
                <c:pt idx="6">
                  <c:v>109.23674999999996</c:v>
                </c:pt>
                <c:pt idx="7">
                  <c:v>95.998949999999766</c:v>
                </c:pt>
                <c:pt idx="8">
                  <c:v>210.41224999999812</c:v>
                </c:pt>
                <c:pt idx="9">
                  <c:v>21.790000000000035</c:v>
                </c:pt>
                <c:pt idx="10">
                  <c:v>245.67887999999874</c:v>
                </c:pt>
                <c:pt idx="11">
                  <c:v>174.72488999999996</c:v>
                </c:pt>
                <c:pt idx="12">
                  <c:v>90.829789999999861</c:v>
                </c:pt>
                <c:pt idx="13">
                  <c:v>156.61021000000045</c:v>
                </c:pt>
              </c:numCache>
            </c:numRef>
          </c:val>
        </c:ser>
        <c:dLbls>
          <c:showLegendKey val="0"/>
          <c:showVal val="0"/>
          <c:showCatName val="0"/>
          <c:showSerName val="0"/>
          <c:showPercent val="0"/>
          <c:showBubbleSize val="0"/>
        </c:dLbls>
        <c:gapWidth val="101"/>
        <c:overlap val="100"/>
        <c:axId val="195187456"/>
        <c:axId val="195188992"/>
      </c:barChart>
      <c:catAx>
        <c:axId val="195187456"/>
        <c:scaling>
          <c:orientation val="minMax"/>
        </c:scaling>
        <c:delete val="0"/>
        <c:axPos val="b"/>
        <c:majorTickMark val="none"/>
        <c:minorTickMark val="none"/>
        <c:tickLblPos val="nextTo"/>
        <c:txPr>
          <a:bodyPr/>
          <a:lstStyle/>
          <a:p>
            <a:pPr>
              <a:defRPr sz="800"/>
            </a:pPr>
            <a:endParaRPr lang="cs-CZ"/>
          </a:p>
        </c:txPr>
        <c:crossAx val="195188992"/>
        <c:crosses val="autoZero"/>
        <c:auto val="1"/>
        <c:lblAlgn val="ctr"/>
        <c:lblOffset val="100"/>
        <c:noMultiLvlLbl val="0"/>
      </c:catAx>
      <c:valAx>
        <c:axId val="195188992"/>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1951874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Vývoj instalovaného výkonu v ES ČR (MW) k 31.12.2017</a:t>
            </a:r>
          </a:p>
        </c:rich>
      </c:tx>
      <c:overlay val="0"/>
    </c:title>
    <c:autoTitleDeleted val="0"/>
    <c:plotArea>
      <c:layout/>
      <c:barChart>
        <c:barDir val="col"/>
        <c:grouping val="stacked"/>
        <c:varyColors val="0"/>
        <c:ser>
          <c:idx val="0"/>
          <c:order val="0"/>
          <c:tx>
            <c:strRef>
              <c:f>'15'!$A$5</c:f>
              <c:strCache>
                <c:ptCount val="1"/>
                <c:pt idx="0">
                  <c:v>Jaderné (JE)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'15'!$B$5:$K$5</c:f>
              <c:numCache>
                <c:formatCode>#,##0.0</c:formatCode>
                <c:ptCount val="10"/>
                <c:pt idx="0">
                  <c:v>3760</c:v>
                </c:pt>
                <c:pt idx="1">
                  <c:v>3830</c:v>
                </c:pt>
                <c:pt idx="2">
                  <c:v>3900</c:v>
                </c:pt>
                <c:pt idx="3">
                  <c:v>3970</c:v>
                </c:pt>
                <c:pt idx="4">
                  <c:v>4040</c:v>
                </c:pt>
                <c:pt idx="5">
                  <c:v>4290</c:v>
                </c:pt>
                <c:pt idx="6">
                  <c:v>4290</c:v>
                </c:pt>
                <c:pt idx="7">
                  <c:v>4290</c:v>
                </c:pt>
                <c:pt idx="8">
                  <c:v>4290</c:v>
                </c:pt>
                <c:pt idx="9">
                  <c:v>4290</c:v>
                </c:pt>
              </c:numCache>
            </c:numRef>
          </c:val>
        </c:ser>
        <c:ser>
          <c:idx val="1"/>
          <c:order val="1"/>
          <c:tx>
            <c:strRef>
              <c:f>'15'!$A$6</c:f>
              <c:strCache>
                <c:ptCount val="1"/>
                <c:pt idx="0">
                  <c:v>Parní (PE)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'15'!$B$6:$K$6</c:f>
              <c:numCache>
                <c:formatCode>#,##0.0</c:formatCode>
                <c:ptCount val="10"/>
                <c:pt idx="0">
                  <c:v>10685.2</c:v>
                </c:pt>
                <c:pt idx="1">
                  <c:v>10720.1</c:v>
                </c:pt>
                <c:pt idx="2">
                  <c:v>10769</c:v>
                </c:pt>
                <c:pt idx="3">
                  <c:v>10787.49</c:v>
                </c:pt>
                <c:pt idx="4">
                  <c:v>10644.087000004709</c:v>
                </c:pt>
                <c:pt idx="5">
                  <c:v>10819.5</c:v>
                </c:pt>
                <c:pt idx="6">
                  <c:v>10741.852000000003</c:v>
                </c:pt>
                <c:pt idx="7">
                  <c:v>10741.852000000003</c:v>
                </c:pt>
                <c:pt idx="8">
                  <c:v>10849.975000000002</c:v>
                </c:pt>
                <c:pt idx="9">
                  <c:v>11075.392000000002</c:v>
                </c:pt>
              </c:numCache>
            </c:numRef>
          </c:val>
        </c:ser>
        <c:ser>
          <c:idx val="2"/>
          <c:order val="2"/>
          <c:tx>
            <c:strRef>
              <c:f>'15'!$A$7</c:f>
              <c:strCache>
                <c:ptCount val="1"/>
                <c:pt idx="0">
                  <c:v>Paroplynové (PPE)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'15'!$B$7:$K$7</c:f>
              <c:numCache>
                <c:formatCode>#,##0.0</c:formatCode>
                <c:ptCount val="10"/>
                <c:pt idx="0">
                  <c:v>569.72</c:v>
                </c:pt>
                <c:pt idx="1">
                  <c:v>560.70000000000005</c:v>
                </c:pt>
                <c:pt idx="2">
                  <c:v>590.70000000000005</c:v>
                </c:pt>
                <c:pt idx="3">
                  <c:v>590.70000000000005</c:v>
                </c:pt>
                <c:pt idx="4">
                  <c:v>520.70000000000005</c:v>
                </c:pt>
                <c:pt idx="5">
                  <c:v>518</c:v>
                </c:pt>
                <c:pt idx="6">
                  <c:v>1363.3150000000001</c:v>
                </c:pt>
                <c:pt idx="7">
                  <c:v>1363.3150000000001</c:v>
                </c:pt>
                <c:pt idx="8">
                  <c:v>1363.5</c:v>
                </c:pt>
                <c:pt idx="9">
                  <c:v>1363.5</c:v>
                </c:pt>
              </c:numCache>
            </c:numRef>
          </c:val>
        </c:ser>
        <c:ser>
          <c:idx val="3"/>
          <c:order val="3"/>
          <c:tx>
            <c:strRef>
              <c:f>'15'!$A$8</c:f>
              <c:strCache>
                <c:ptCount val="1"/>
                <c:pt idx="0">
                  <c:v>Plynové a spalovací (PSE)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'15'!$B$8:$K$8</c:f>
              <c:numCache>
                <c:formatCode>#,##0.0</c:formatCode>
                <c:ptCount val="10"/>
                <c:pt idx="0">
                  <c:v>327.94</c:v>
                </c:pt>
                <c:pt idx="1">
                  <c:v>374.2</c:v>
                </c:pt>
                <c:pt idx="2">
                  <c:v>433.7</c:v>
                </c:pt>
                <c:pt idx="3">
                  <c:v>510.8</c:v>
                </c:pt>
                <c:pt idx="4">
                  <c:v>750.1</c:v>
                </c:pt>
                <c:pt idx="5">
                  <c:v>820.1</c:v>
                </c:pt>
                <c:pt idx="6">
                  <c:v>855.88699999999869</c:v>
                </c:pt>
                <c:pt idx="7">
                  <c:v>855.88699999999869</c:v>
                </c:pt>
                <c:pt idx="8">
                  <c:v>873.99199999999689</c:v>
                </c:pt>
                <c:pt idx="9">
                  <c:v>895.90899999999738</c:v>
                </c:pt>
              </c:numCache>
            </c:numRef>
          </c:val>
        </c:ser>
        <c:ser>
          <c:idx val="4"/>
          <c:order val="4"/>
          <c:tx>
            <c:strRef>
              <c:f>'15'!$A$9</c:f>
              <c:strCache>
                <c:ptCount val="1"/>
                <c:pt idx="0">
                  <c:v>Vodní (VE)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'15'!$B$9:$K$9</c:f>
              <c:numCache>
                <c:formatCode>#,##0.0</c:formatCode>
                <c:ptCount val="10"/>
                <c:pt idx="0">
                  <c:v>1045.3000000000002</c:v>
                </c:pt>
                <c:pt idx="1">
                  <c:v>1036.5</c:v>
                </c:pt>
                <c:pt idx="2">
                  <c:v>1056.0999999999999</c:v>
                </c:pt>
                <c:pt idx="3">
                  <c:v>1054.5999999999999</c:v>
                </c:pt>
                <c:pt idx="4">
                  <c:v>1069.1999999999998</c:v>
                </c:pt>
                <c:pt idx="5">
                  <c:v>1082.6999999999998</c:v>
                </c:pt>
                <c:pt idx="6">
                  <c:v>1080.3501999999992</c:v>
                </c:pt>
                <c:pt idx="7">
                  <c:v>1087.5334999999984</c:v>
                </c:pt>
                <c:pt idx="8">
                  <c:v>1090.1870999999983</c:v>
                </c:pt>
                <c:pt idx="9">
                  <c:v>1092.714099999999</c:v>
                </c:pt>
              </c:numCache>
            </c:numRef>
          </c:val>
        </c:ser>
        <c:ser>
          <c:idx val="5"/>
          <c:order val="5"/>
          <c:tx>
            <c:strRef>
              <c:f>'15'!$A$10</c:f>
              <c:strCache>
                <c:ptCount val="1"/>
                <c:pt idx="0">
                  <c:v>Přečerpávací (PVE)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'15'!$B$10:$K$10</c:f>
              <c:numCache>
                <c:formatCode>#,##0.0</c:formatCode>
                <c:ptCount val="10"/>
                <c:pt idx="0">
                  <c:v>1146.5</c:v>
                </c:pt>
                <c:pt idx="1">
                  <c:v>1146.5</c:v>
                </c:pt>
                <c:pt idx="2">
                  <c:v>1146.5</c:v>
                </c:pt>
                <c:pt idx="3">
                  <c:v>1146.5</c:v>
                </c:pt>
                <c:pt idx="4">
                  <c:v>1146.5</c:v>
                </c:pt>
                <c:pt idx="5">
                  <c:v>1146.5</c:v>
                </c:pt>
                <c:pt idx="6">
                  <c:v>1171.5</c:v>
                </c:pt>
                <c:pt idx="7">
                  <c:v>1171.5</c:v>
                </c:pt>
                <c:pt idx="8">
                  <c:v>1171.5</c:v>
                </c:pt>
                <c:pt idx="9">
                  <c:v>1171.5</c:v>
                </c:pt>
              </c:numCache>
            </c:numRef>
          </c:val>
        </c:ser>
        <c:ser>
          <c:idx val="6"/>
          <c:order val="6"/>
          <c:tx>
            <c:strRef>
              <c:f>'15'!$A$11</c:f>
              <c:strCache>
                <c:ptCount val="1"/>
                <c:pt idx="0">
                  <c:v>Větrné (VTE)</c:v>
                </c:pt>
              </c:strCache>
            </c:strRef>
          </c:tx>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'15'!$B$11:$K$11</c:f>
              <c:numCache>
                <c:formatCode>#,##0.0</c:formatCode>
                <c:ptCount val="10"/>
                <c:pt idx="0">
                  <c:v>150</c:v>
                </c:pt>
                <c:pt idx="1">
                  <c:v>193.2</c:v>
                </c:pt>
                <c:pt idx="2">
                  <c:v>217.8</c:v>
                </c:pt>
                <c:pt idx="3">
                  <c:v>218.9</c:v>
                </c:pt>
                <c:pt idx="4">
                  <c:v>262.96019999446298</c:v>
                </c:pt>
                <c:pt idx="5">
                  <c:v>270</c:v>
                </c:pt>
                <c:pt idx="6">
                  <c:v>278.05489999999998</c:v>
                </c:pt>
                <c:pt idx="7">
                  <c:v>280.6499</c:v>
                </c:pt>
                <c:pt idx="8">
                  <c:v>282.00490000000002</c:v>
                </c:pt>
                <c:pt idx="9">
                  <c:v>308.20490000000007</c:v>
                </c:pt>
              </c:numCache>
            </c:numRef>
          </c:val>
        </c:ser>
        <c:ser>
          <c:idx val="7"/>
          <c:order val="7"/>
          <c:tx>
            <c:strRef>
              <c:f>'15'!$A$12</c:f>
              <c:strCache>
                <c:ptCount val="1"/>
                <c:pt idx="0">
                  <c:v>Fotovoltaické (FVE)</c:v>
                </c:pt>
              </c:strCache>
            </c:strRef>
          </c:tx>
          <c:spPr>
            <a:solidFill>
              <a:srgbClr val="FFC000"/>
            </a:solidFill>
          </c:spPr>
          <c:invertIfNegative val="0"/>
          <c:cat>
            <c:numRef>
              <c:f>'15'!$B$3:$K$3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'15'!$B$12:$K$12</c:f>
              <c:numCache>
                <c:formatCode>#,##0.0</c:formatCode>
                <c:ptCount val="10"/>
                <c:pt idx="0">
                  <c:v>39.5</c:v>
                </c:pt>
                <c:pt idx="1">
                  <c:v>464.6</c:v>
                </c:pt>
                <c:pt idx="2">
                  <c:v>1959.1</c:v>
                </c:pt>
                <c:pt idx="3">
                  <c:v>1971</c:v>
                </c:pt>
                <c:pt idx="4">
                  <c:v>2085.96414685531</c:v>
                </c:pt>
                <c:pt idx="5">
                  <c:v>2132.4</c:v>
                </c:pt>
                <c:pt idx="6">
                  <c:v>2067.4154500000959</c:v>
                </c:pt>
                <c:pt idx="7">
                  <c:v>2074.9228500000986</c:v>
                </c:pt>
                <c:pt idx="8">
                  <c:v>2067.8510800001131</c:v>
                </c:pt>
                <c:pt idx="9">
                  <c:v>2069.4577600001157</c:v>
                </c:pt>
              </c:numCache>
            </c:numRef>
          </c:val>
        </c:ser>
        <c:dLbls>
          <c:showLegendKey val="0"/>
          <c:showVal val="0"/>
          <c:showCatName val="0"/>
          <c:showSerName val="0"/>
          <c:showPercent val="0"/>
          <c:showBubbleSize val="0"/>
        </c:dLbls>
        <c:gapWidth val="150"/>
        <c:overlap val="100"/>
        <c:axId val="195218816"/>
        <c:axId val="89330816"/>
      </c:barChart>
      <c:catAx>
        <c:axId val="195218816"/>
        <c:scaling>
          <c:orientation val="minMax"/>
        </c:scaling>
        <c:delete val="0"/>
        <c:axPos val="b"/>
        <c:numFmt formatCode="General" sourceLinked="1"/>
        <c:majorTickMark val="none"/>
        <c:minorTickMark val="none"/>
        <c:tickLblPos val="nextTo"/>
        <c:txPr>
          <a:bodyPr/>
          <a:lstStyle/>
          <a:p>
            <a:pPr>
              <a:defRPr sz="900"/>
            </a:pPr>
            <a:endParaRPr lang="cs-CZ"/>
          </a:p>
        </c:txPr>
        <c:crossAx val="89330816"/>
        <c:crosses val="autoZero"/>
        <c:auto val="1"/>
        <c:lblAlgn val="ctr"/>
        <c:lblOffset val="100"/>
        <c:noMultiLvlLbl val="0"/>
      </c:catAx>
      <c:valAx>
        <c:axId val="893308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21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'15'!$L$5</c:f>
              <c:strCache>
                <c:ptCount val="1"/>
              </c:strCache>
            </c:strRef>
          </c:tx>
          <c:invertIfNegative val="0"/>
          <c:cat>
            <c:numRef>
              <c:f>'15'!$M$4</c:f>
              <c:numCache>
                <c:formatCode>General</c:formatCode>
                <c:ptCount val="1"/>
              </c:numCache>
            </c:numRef>
          </c:cat>
          <c:val>
            <c:numRef>
              <c:f>'15'!$M$5</c:f>
              <c:numCache>
                <c:formatCode>General</c:formatCode>
                <c:ptCount val="1"/>
              </c:numCache>
            </c:numRef>
          </c:val>
        </c:ser>
        <c:ser>
          <c:idx val="1"/>
          <c:order val="1"/>
          <c:tx>
            <c:strRef>
              <c:f>'15'!$L$6</c:f>
              <c:strCache>
                <c:ptCount val="1"/>
              </c:strCache>
            </c:strRef>
          </c:tx>
          <c:invertIfNegative val="0"/>
          <c:cat>
            <c:numRef>
              <c:f>'15'!$M$4</c:f>
              <c:numCache>
                <c:formatCode>General</c:formatCode>
                <c:ptCount val="1"/>
              </c:numCache>
            </c:numRef>
          </c:cat>
          <c:val>
            <c:numRef>
              <c:f>'15'!$M$6</c:f>
              <c:numCache>
                <c:formatCode>General</c:formatCode>
                <c:ptCount val="1"/>
              </c:numCache>
            </c:numRef>
          </c:val>
        </c:ser>
        <c:ser>
          <c:idx val="2"/>
          <c:order val="2"/>
          <c:tx>
            <c:strRef>
              <c:f>'15'!$L$7</c:f>
              <c:strCache>
                <c:ptCount val="1"/>
              </c:strCache>
            </c:strRef>
          </c:tx>
          <c:invertIfNegative val="0"/>
          <c:cat>
            <c:numRef>
              <c:f>'15'!$M$4</c:f>
              <c:numCache>
                <c:formatCode>General</c:formatCode>
                <c:ptCount val="1"/>
              </c:numCache>
            </c:numRef>
          </c:cat>
          <c:val>
            <c:numRef>
              <c:f>'15'!$M$7</c:f>
              <c:numCache>
                <c:formatCode>General</c:formatCode>
                <c:ptCount val="1"/>
              </c:numCache>
            </c:numRef>
          </c:val>
        </c:ser>
        <c:ser>
          <c:idx val="3"/>
          <c:order val="3"/>
          <c:tx>
            <c:strRef>
              <c:f>'15'!$L$8</c:f>
              <c:strCache>
                <c:ptCount val="1"/>
              </c:strCache>
            </c:strRef>
          </c:tx>
          <c:invertIfNegative val="0"/>
          <c:cat>
            <c:numRef>
              <c:f>'15'!$M$4</c:f>
              <c:numCache>
                <c:formatCode>General</c:formatCode>
                <c:ptCount val="1"/>
              </c:numCache>
            </c:numRef>
          </c:cat>
          <c:val>
            <c:numRef>
              <c:f>'15'!$M$8</c:f>
              <c:numCache>
                <c:formatCode>General</c:formatCode>
                <c:ptCount val="1"/>
              </c:numCache>
            </c:numRef>
          </c:val>
        </c:ser>
        <c:ser>
          <c:idx val="4"/>
          <c:order val="4"/>
          <c:tx>
            <c:strRef>
              <c:f>'15'!$L$9</c:f>
              <c:strCache>
                <c:ptCount val="1"/>
              </c:strCache>
            </c:strRef>
          </c:tx>
          <c:invertIfNegative val="0"/>
          <c:cat>
            <c:numRef>
              <c:f>'15'!$M$4</c:f>
              <c:numCache>
                <c:formatCode>General</c:formatCode>
                <c:ptCount val="1"/>
              </c:numCache>
            </c:numRef>
          </c:cat>
          <c:val>
            <c:numRef>
              <c:f>'15'!$M$9</c:f>
              <c:numCache>
                <c:formatCode>General</c:formatCode>
                <c:ptCount val="1"/>
              </c:numCache>
            </c:numRef>
          </c:val>
        </c:ser>
        <c:ser>
          <c:idx val="5"/>
          <c:order val="5"/>
          <c:tx>
            <c:strRef>
              <c:f>'15'!$L$10</c:f>
              <c:strCache>
                <c:ptCount val="1"/>
              </c:strCache>
            </c:strRef>
          </c:tx>
          <c:invertIfNegative val="0"/>
          <c:cat>
            <c:numRef>
              <c:f>'15'!$M$4</c:f>
              <c:numCache>
                <c:formatCode>General</c:formatCode>
                <c:ptCount val="1"/>
              </c:numCache>
            </c:numRef>
          </c:cat>
          <c:val>
            <c:numRef>
              <c:f>'15'!$M$10</c:f>
              <c:numCache>
                <c:formatCode>General</c:formatCode>
                <c:ptCount val="1"/>
              </c:numCache>
            </c:numRef>
          </c:val>
        </c:ser>
        <c:ser>
          <c:idx val="6"/>
          <c:order val="6"/>
          <c:tx>
            <c:strRef>
              <c:f>'15'!$L$11</c:f>
              <c:strCache>
                <c:ptCount val="1"/>
              </c:strCache>
            </c:strRef>
          </c:tx>
          <c:invertIfNegative val="0"/>
          <c:cat>
            <c:numRef>
              <c:f>'15'!$M$4</c:f>
              <c:numCache>
                <c:formatCode>General</c:formatCode>
                <c:ptCount val="1"/>
              </c:numCache>
            </c:numRef>
          </c:cat>
          <c:val>
            <c:numRef>
              <c:f>'15'!$M$11</c:f>
              <c:numCache>
                <c:formatCode>General</c:formatCode>
                <c:ptCount val="1"/>
              </c:numCache>
            </c:numRef>
          </c:val>
        </c:ser>
        <c:ser>
          <c:idx val="7"/>
          <c:order val="7"/>
          <c:tx>
            <c:strRef>
              <c:f>'15'!$L$12</c:f>
              <c:strCache>
                <c:ptCount val="1"/>
              </c:strCache>
            </c:strRef>
          </c:tx>
          <c:spPr>
            <a:solidFill>
              <a:srgbClr val="FFC000"/>
            </a:solidFill>
          </c:spPr>
          <c:invertIfNegative val="0"/>
          <c:cat>
            <c:numRef>
              <c:f>'15'!$M$4</c:f>
              <c:numCache>
                <c:formatCode>General</c:formatCode>
                <c:ptCount val="1"/>
              </c:numCache>
            </c:numRef>
          </c:cat>
          <c:val>
            <c:numRef>
              <c:f>'15'!$M$12</c:f>
              <c:numCache>
                <c:formatCode>General</c:formatCode>
                <c:ptCount val="1"/>
              </c:numCache>
            </c:numRef>
          </c:val>
        </c:ser>
        <c:dLbls>
          <c:showLegendKey val="0"/>
          <c:showVal val="0"/>
          <c:showCatName val="0"/>
          <c:showSerName val="0"/>
          <c:showPercent val="0"/>
          <c:showBubbleSize val="0"/>
        </c:dLbls>
        <c:gapWidth val="150"/>
        <c:axId val="89373312"/>
        <c:axId val="193855872"/>
      </c:barChart>
      <c:catAx>
        <c:axId val="89373312"/>
        <c:scaling>
          <c:orientation val="minMax"/>
        </c:scaling>
        <c:delete val="1"/>
        <c:axPos val="b"/>
        <c:numFmt formatCode="General" sourceLinked="1"/>
        <c:majorTickMark val="out"/>
        <c:minorTickMark val="none"/>
        <c:tickLblPos val="nextTo"/>
        <c:crossAx val="193855872"/>
        <c:crosses val="autoZero"/>
        <c:auto val="1"/>
        <c:lblAlgn val="ctr"/>
        <c:lblOffset val="100"/>
        <c:noMultiLvlLbl val="0"/>
      </c:catAx>
      <c:valAx>
        <c:axId val="193855872"/>
        <c:scaling>
          <c:orientation val="minMax"/>
        </c:scaling>
        <c:delete val="1"/>
        <c:axPos val="l"/>
        <c:numFmt formatCode="General" sourceLinked="1"/>
        <c:majorTickMark val="out"/>
        <c:minorTickMark val="none"/>
        <c:tickLblPos val="nextTo"/>
        <c:crossAx val="893733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'3.6'!$A$5</c:f>
              <c:strCache>
                <c:ptCount val="1"/>
                <c:pt idx="0">
                  <c:v>Velkoodběr elektřiny z vn (VO z vn)</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'3.6'!$B$5:$K$5</c:f>
              <c:numCache>
                <c:formatCode>#,##0.0</c:formatCode>
                <c:ptCount val="10"/>
                <c:pt idx="0">
                  <c:v>23469.875314903591</c:v>
                </c:pt>
                <c:pt idx="1">
                  <c:v>21737.02728182228</c:v>
                </c:pt>
                <c:pt idx="2">
                  <c:v>23013.190617676155</c:v>
                </c:pt>
                <c:pt idx="3">
                  <c:v>23724.327102500793</c:v>
                </c:pt>
                <c:pt idx="4">
                  <c:v>23057.143252435442</c:v>
                </c:pt>
                <c:pt idx="5">
                  <c:v>23896</c:v>
                </c:pt>
                <c:pt idx="6">
                  <c:v>22587.474303000003</c:v>
                </c:pt>
                <c:pt idx="7">
                  <c:v>23354.063148999998</c:v>
                </c:pt>
                <c:pt idx="8">
                  <c:v>23607.415766000002</c:v>
                </c:pt>
                <c:pt idx="9">
                  <c:v>24171.760386000002</c:v>
                </c:pt>
              </c:numCache>
            </c:numRef>
          </c:val>
        </c:ser>
        <c:dLbls>
          <c:showLegendKey val="0"/>
          <c:showVal val="0"/>
          <c:showCatName val="0"/>
          <c:showSerName val="0"/>
          <c:showPercent val="0"/>
          <c:showBubbleSize val="0"/>
        </c:dLbls>
        <c:gapWidth val="150"/>
        <c:overlap val="100"/>
        <c:axId val="87692800"/>
        <c:axId val="87694336"/>
      </c:barChart>
      <c:catAx>
        <c:axId val="87692800"/>
        <c:scaling>
          <c:orientation val="minMax"/>
        </c:scaling>
        <c:delete val="0"/>
        <c:axPos val="b"/>
        <c:numFmt formatCode="General" sourceLinked="1"/>
        <c:majorTickMark val="none"/>
        <c:minorTickMark val="none"/>
        <c:tickLblPos val="nextTo"/>
        <c:txPr>
          <a:bodyPr/>
          <a:lstStyle/>
          <a:p>
            <a:pPr>
              <a:defRPr sz="900"/>
            </a:pPr>
            <a:endParaRPr lang="cs-CZ"/>
          </a:p>
        </c:txPr>
        <c:crossAx val="87694336"/>
        <c:crosses val="autoZero"/>
        <c:auto val="1"/>
        <c:lblAlgn val="ctr"/>
        <c:lblOffset val="100"/>
        <c:noMultiLvlLbl val="0"/>
      </c:catAx>
      <c:valAx>
        <c:axId val="876943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7692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a:t>
            </a:r>
            <a:r>
              <a:rPr lang="en-US" sz="1000"/>
              <a:t>k</a:t>
            </a:r>
            <a:r>
              <a:rPr lang="cs-CZ" sz="1000"/>
              <a:t>é toky</a:t>
            </a:r>
            <a:r>
              <a:rPr lang="en-US" sz="1000"/>
              <a:t>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'16.1'!$A$6</c:f>
              <c:strCache>
                <c:ptCount val="1"/>
                <c:pt idx="0">
                  <c:v>Export na úrovni PS</c:v>
                </c:pt>
              </c:strCache>
            </c:strRef>
          </c:tx>
          <c:invertIfNegative val="0"/>
          <c:val>
            <c:numRef>
              <c:f>'16.1'!$B$6:$M$6</c:f>
              <c:numCache>
                <c:formatCode>#,##0.0</c:formatCode>
                <c:ptCount val="12"/>
                <c:pt idx="0">
                  <c:v>-2938.8440000000001</c:v>
                </c:pt>
                <c:pt idx="1">
                  <c:v>-2661.2919999999999</c:v>
                </c:pt>
                <c:pt idx="2">
                  <c:v>-2492.107</c:v>
                </c:pt>
                <c:pt idx="3">
                  <c:v>-2836.2330000000002</c:v>
                </c:pt>
                <c:pt idx="4">
                  <c:v>-2155.308</c:v>
                </c:pt>
                <c:pt idx="5">
                  <c:v>-1955.0129999999999</c:v>
                </c:pt>
                <c:pt idx="6">
                  <c:v>-1658.1480000000001</c:v>
                </c:pt>
                <c:pt idx="7">
                  <c:v>-1750.62</c:v>
                </c:pt>
                <c:pt idx="8">
                  <c:v>-2061.5010000000002</c:v>
                </c:pt>
                <c:pt idx="9">
                  <c:v>-2517.5700000000002</c:v>
                </c:pt>
                <c:pt idx="10">
                  <c:v>-2629.8189999999995</c:v>
                </c:pt>
                <c:pt idx="11">
                  <c:v>-2229.6680000000001</c:v>
                </c:pt>
              </c:numCache>
            </c:numRef>
          </c:val>
        </c:ser>
        <c:ser>
          <c:idx val="1"/>
          <c:order val="1"/>
          <c:tx>
            <c:strRef>
              <c:f>'16.1'!$A$11</c:f>
              <c:strCache>
                <c:ptCount val="1"/>
                <c:pt idx="0">
                  <c:v>Export na úrovni DS</c:v>
                </c:pt>
              </c:strCache>
            </c:strRef>
          </c:tx>
          <c:invertIfNegative val="0"/>
          <c:val>
            <c:numRef>
              <c:f>'16.1'!$B$11:$M$11</c:f>
              <c:numCache>
                <c:formatCode>#,##0.0</c:formatCode>
                <c:ptCount val="12"/>
                <c:pt idx="0">
                  <c:v>-0.16517799999999999</c:v>
                </c:pt>
                <c:pt idx="1">
                  <c:v>-0.117886</c:v>
                </c:pt>
                <c:pt idx="2">
                  <c:v>-0.840785</c:v>
                </c:pt>
                <c:pt idx="3">
                  <c:v>-47.575144999999992</c:v>
                </c:pt>
                <c:pt idx="4">
                  <c:v>-36.149031000000001</c:v>
                </c:pt>
                <c:pt idx="5">
                  <c:v>-28.601562000000001</c:v>
                </c:pt>
                <c:pt idx="6">
                  <c:v>-9.6162790000000005</c:v>
                </c:pt>
                <c:pt idx="7">
                  <c:v>-27.982352000000002</c:v>
                </c:pt>
                <c:pt idx="8">
                  <c:v>-34.313353999999997</c:v>
                </c:pt>
                <c:pt idx="9">
                  <c:v>-33.090116999999999</c:v>
                </c:pt>
                <c:pt idx="10">
                  <c:v>-2.845364</c:v>
                </c:pt>
                <c:pt idx="11">
                  <c:v>-1.517007</c:v>
                </c:pt>
              </c:numCache>
            </c:numRef>
          </c:val>
        </c:ser>
        <c:ser>
          <c:idx val="2"/>
          <c:order val="2"/>
          <c:tx>
            <c:strRef>
              <c:f>'16.1'!$A$17</c:f>
              <c:strCache>
                <c:ptCount val="1"/>
                <c:pt idx="0">
                  <c:v>Import na úrovni PS</c:v>
                </c:pt>
              </c:strCache>
            </c:strRef>
          </c:tx>
          <c:invertIfNegative val="0"/>
          <c:val>
            <c:numRef>
              <c:f>'16.1'!$B$17:$M$17</c:f>
              <c:numCache>
                <c:formatCode>#,##0.0</c:formatCode>
                <c:ptCount val="12"/>
                <c:pt idx="0">
                  <c:v>1751.2549999999999</c:v>
                </c:pt>
                <c:pt idx="1">
                  <c:v>1606.0140000000001</c:v>
                </c:pt>
                <c:pt idx="2">
                  <c:v>1101.829</c:v>
                </c:pt>
                <c:pt idx="3">
                  <c:v>1032.4849999999999</c:v>
                </c:pt>
                <c:pt idx="4">
                  <c:v>1196.9110000000001</c:v>
                </c:pt>
                <c:pt idx="5">
                  <c:v>1603.575</c:v>
                </c:pt>
                <c:pt idx="6">
                  <c:v>1391.873</c:v>
                </c:pt>
                <c:pt idx="7">
                  <c:v>786.17999999999984</c:v>
                </c:pt>
                <c:pt idx="8">
                  <c:v>587.94100000000003</c:v>
                </c:pt>
                <c:pt idx="9">
                  <c:v>1114.81</c:v>
                </c:pt>
                <c:pt idx="10">
                  <c:v>1094.8240000000001</c:v>
                </c:pt>
                <c:pt idx="11">
                  <c:v>1375.4799999999998</c:v>
                </c:pt>
              </c:numCache>
            </c:numRef>
          </c:val>
        </c:ser>
        <c:ser>
          <c:idx val="3"/>
          <c:order val="3"/>
          <c:tx>
            <c:strRef>
              <c:f>'16.1'!$A$22</c:f>
              <c:strCache>
                <c:ptCount val="1"/>
                <c:pt idx="0">
                  <c:v>Import na úrovni DS</c:v>
                </c:pt>
              </c:strCache>
            </c:strRef>
          </c:tx>
          <c:invertIfNegative val="0"/>
          <c:val>
            <c:numRef>
              <c:f>'16.1'!$B$22:$M$22</c:f>
              <c:numCache>
                <c:formatCode>#,##0.0</c:formatCode>
                <c:ptCount val="12"/>
                <c:pt idx="0">
                  <c:v>85.423727999999997</c:v>
                </c:pt>
                <c:pt idx="1">
                  <c:v>68.029885000000007</c:v>
                </c:pt>
                <c:pt idx="2">
                  <c:v>41.887374000000001</c:v>
                </c:pt>
                <c:pt idx="3">
                  <c:v>21.225892000000002</c:v>
                </c:pt>
                <c:pt idx="4">
                  <c:v>22.691426</c:v>
                </c:pt>
                <c:pt idx="5">
                  <c:v>20.321210999999998</c:v>
                </c:pt>
                <c:pt idx="6">
                  <c:v>33.669626000000001</c:v>
                </c:pt>
                <c:pt idx="7">
                  <c:v>19.430004</c:v>
                </c:pt>
                <c:pt idx="8">
                  <c:v>13.443192000000002</c:v>
                </c:pt>
                <c:pt idx="9">
                  <c:v>22.575143000000001</c:v>
                </c:pt>
                <c:pt idx="10">
                  <c:v>34.458556999999999</c:v>
                </c:pt>
                <c:pt idx="11">
                  <c:v>45.666171000000006</c:v>
                </c:pt>
              </c:numCache>
            </c:numRef>
          </c:val>
        </c:ser>
        <c:dLbls>
          <c:showLegendKey val="0"/>
          <c:showVal val="0"/>
          <c:showCatName val="0"/>
          <c:showSerName val="0"/>
          <c:showPercent val="0"/>
          <c:showBubbleSize val="0"/>
        </c:dLbls>
        <c:gapWidth val="100"/>
        <c:overlap val="100"/>
        <c:axId val="193930752"/>
        <c:axId val="193932288"/>
      </c:barChart>
      <c:lineChart>
        <c:grouping val="stacked"/>
        <c:varyColors val="0"/>
        <c:ser>
          <c:idx val="4"/>
          <c:order val="4"/>
          <c:tx>
            <c:strRef>
              <c:f>'16.1'!$A$4</c:f>
              <c:strCache>
                <c:ptCount val="1"/>
                <c:pt idx="0">
                  <c:v>Saldo</c:v>
                </c:pt>
              </c:strCache>
            </c:strRef>
          </c:tx>
          <c:spPr>
            <a:ln w="50800">
              <a:solidFill>
                <a:schemeClr val="tx1"/>
              </a:solidFill>
            </a:ln>
          </c:spPr>
          <c:marker>
            <c:symbol val="none"/>
          </c:marker>
          <c:val>
            <c:numRef>
              <c:f>'16.1'!$B$4:$M$4</c:f>
              <c:numCache>
                <c:formatCode>#,##0.0</c:formatCode>
                <c:ptCount val="12"/>
                <c:pt idx="0">
                  <c:v>-1102.3304500000004</c:v>
                </c:pt>
                <c:pt idx="1">
                  <c:v>-987.36600099999987</c:v>
                </c:pt>
                <c:pt idx="2">
                  <c:v>-1349.231411</c:v>
                </c:pt>
                <c:pt idx="3">
                  <c:v>-1830.0972530000001</c:v>
                </c:pt>
                <c:pt idx="4">
                  <c:v>-971.85460499999976</c:v>
                </c:pt>
                <c:pt idx="5">
                  <c:v>-359.71835099999998</c:v>
                </c:pt>
                <c:pt idx="6">
                  <c:v>-242.22165300000006</c:v>
                </c:pt>
                <c:pt idx="7">
                  <c:v>-972.99234799999999</c:v>
                </c:pt>
                <c:pt idx="8">
                  <c:v>-1494.4301620000001</c:v>
                </c:pt>
                <c:pt idx="9">
                  <c:v>-1413.2749740000004</c:v>
                </c:pt>
                <c:pt idx="10">
                  <c:v>-1503.3818069999993</c:v>
                </c:pt>
                <c:pt idx="11">
                  <c:v>-810.03883600000017</c:v>
                </c:pt>
              </c:numCache>
            </c:numRef>
          </c:val>
          <c:smooth val="0"/>
        </c:ser>
        <c:dLbls>
          <c:showLegendKey val="0"/>
          <c:showVal val="0"/>
          <c:showCatName val="0"/>
          <c:showSerName val="0"/>
          <c:showPercent val="0"/>
          <c:showBubbleSize val="0"/>
        </c:dLbls>
        <c:marker val="1"/>
        <c:smooth val="0"/>
        <c:axId val="193943808"/>
        <c:axId val="193942272"/>
      </c:lineChart>
      <c:catAx>
        <c:axId val="193930752"/>
        <c:scaling>
          <c:orientation val="minMax"/>
        </c:scaling>
        <c:delete val="0"/>
        <c:axPos val="b"/>
        <c:majorTickMark val="none"/>
        <c:minorTickMark val="none"/>
        <c:tickLblPos val="low"/>
        <c:txPr>
          <a:bodyPr/>
          <a:lstStyle/>
          <a:p>
            <a:pPr>
              <a:defRPr sz="900"/>
            </a:pPr>
            <a:endParaRPr lang="cs-CZ"/>
          </a:p>
        </c:txPr>
        <c:crossAx val="193932288"/>
        <c:crosses val="autoZero"/>
        <c:auto val="1"/>
        <c:lblAlgn val="ctr"/>
        <c:lblOffset val="100"/>
        <c:noMultiLvlLbl val="0"/>
      </c:catAx>
      <c:valAx>
        <c:axId val="193932288"/>
        <c:scaling>
          <c:orientation val="minMax"/>
          <c:max val="2000"/>
          <c:min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193930752"/>
        <c:crosses val="autoZero"/>
        <c:crossBetween val="between"/>
        <c:majorUnit val="500"/>
        <c:minorUnit val="500"/>
      </c:valAx>
      <c:valAx>
        <c:axId val="193942272"/>
        <c:scaling>
          <c:orientation val="minMax"/>
          <c:max val="2000"/>
          <c:min val="-3000"/>
        </c:scaling>
        <c:delete val="1"/>
        <c:axPos val="r"/>
        <c:numFmt formatCode="#,##0.0" sourceLinked="1"/>
        <c:majorTickMark val="out"/>
        <c:minorTickMark val="none"/>
        <c:tickLblPos val="nextTo"/>
        <c:crossAx val="193943808"/>
        <c:crosses val="max"/>
        <c:crossBetween val="between"/>
        <c:majorUnit val="500"/>
        <c:minorUnit val="500"/>
      </c:valAx>
      <c:catAx>
        <c:axId val="193943808"/>
        <c:scaling>
          <c:orientation val="minMax"/>
        </c:scaling>
        <c:delete val="1"/>
        <c:axPos val="b"/>
        <c:numFmt formatCode="#,##0.0" sourceLinked="1"/>
        <c:majorTickMark val="out"/>
        <c:minorTickMark val="none"/>
        <c:tickLblPos val="nextTo"/>
        <c:crossAx val="193942272"/>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cs-CZ" sz="1000"/>
              <a:t>Vývoj exportu a importu elektřiny (fyzické toky) (TWh)</a:t>
            </a:r>
          </a:p>
        </c:rich>
      </c:tx>
      <c:overlay val="0"/>
    </c:title>
    <c:autoTitleDeleted val="0"/>
    <c:plotArea>
      <c:layout/>
      <c:barChart>
        <c:barDir val="col"/>
        <c:grouping val="stacked"/>
        <c:varyColors val="0"/>
        <c:ser>
          <c:idx val="0"/>
          <c:order val="0"/>
          <c:tx>
            <c:strRef>
              <c:f>'16.2'!$A$5</c:f>
              <c:strCache>
                <c:ptCount val="1"/>
                <c:pt idx="0">
                  <c:v>Export 110, 220 a 400 kV</c:v>
                </c:pt>
              </c:strCache>
            </c:strRef>
          </c:tx>
          <c:invertIfNegative val="0"/>
          <c:cat>
            <c:numRef>
              <c:f>'16.2'!$B$3:$K$3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'16.2'!$B$5:$K$5</c:f>
              <c:numCache>
                <c:formatCode>0.0</c:formatCode>
                <c:ptCount val="10"/>
                <c:pt idx="0">
                  <c:v>-21.9</c:v>
                </c:pt>
                <c:pt idx="1">
                  <c:v>-24.2</c:v>
                </c:pt>
                <c:pt idx="2" formatCode="General">
                  <c:v>-26</c:v>
                </c:pt>
                <c:pt idx="3">
                  <c:v>-31.068000000000001</c:v>
                </c:pt>
                <c:pt idx="4">
                  <c:v>-27.447399999999998</c:v>
                </c:pt>
                <c:pt idx="5">
                  <c:v>-27.694199999999999</c:v>
                </c:pt>
                <c:pt idx="6">
                  <c:v>-28.141830536999997</c:v>
                </c:pt>
                <c:pt idx="7">
                  <c:v>-28.661353127999998</c:v>
                </c:pt>
                <c:pt idx="8">
                  <c:v>-24.791009029000001</c:v>
                </c:pt>
                <c:pt idx="9">
                  <c:v>-28.108937059999999</c:v>
                </c:pt>
              </c:numCache>
            </c:numRef>
          </c:val>
        </c:ser>
        <c:ser>
          <c:idx val="1"/>
          <c:order val="1"/>
          <c:tx>
            <c:strRef>
              <c:f>'16.2'!$A$6</c:f>
              <c:strCache>
                <c:ptCount val="1"/>
                <c:pt idx="0">
                  <c:v>Import 220 a 400 kV</c:v>
                </c:pt>
              </c:strCache>
            </c:strRef>
          </c:tx>
          <c:invertIfNegative val="0"/>
          <c:cat>
            <c:numRef>
              <c:f>'16.2'!$B$3:$K$3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'16.2'!$B$6:$K$6</c:f>
              <c:numCache>
                <c:formatCode>0.0</c:formatCode>
                <c:ptCount val="10"/>
                <c:pt idx="0">
                  <c:v>9.4</c:v>
                </c:pt>
                <c:pt idx="1">
                  <c:v>9.3000000000000007</c:v>
                </c:pt>
                <c:pt idx="2">
                  <c:v>10.6</c:v>
                </c:pt>
                <c:pt idx="3">
                  <c:v>13.255000000000001</c:v>
                </c:pt>
                <c:pt idx="4">
                  <c:v>9.3308999999999997</c:v>
                </c:pt>
                <c:pt idx="5">
                  <c:v>9.8519000000000005</c:v>
                </c:pt>
                <c:pt idx="6">
                  <c:v>11.187258999999999</c:v>
                </c:pt>
                <c:pt idx="7">
                  <c:v>15.488839999999996</c:v>
                </c:pt>
                <c:pt idx="8">
                  <c:v>13.439601</c:v>
                </c:pt>
                <c:pt idx="9">
                  <c:v>14.643177</c:v>
                </c:pt>
              </c:numCache>
            </c:numRef>
          </c:val>
        </c:ser>
        <c:ser>
          <c:idx val="2"/>
          <c:order val="2"/>
          <c:tx>
            <c:strRef>
              <c:f>'16.2'!$A$7</c:f>
              <c:strCache>
                <c:ptCount val="1"/>
                <c:pt idx="0">
                  <c:v>Import 110 kV</c:v>
                </c:pt>
              </c:strCache>
            </c:strRef>
          </c:tx>
          <c:invertIfNegative val="0"/>
          <c:cat>
            <c:numRef>
              <c:f>'16.2'!$B$3:$K$3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'16.2'!$B$7:$K$7</c:f>
              <c:numCache>
                <c:formatCode>0.0</c:formatCode>
                <c:ptCount val="10"/>
                <c:pt idx="0">
                  <c:v>1</c:v>
                </c:pt>
                <c:pt idx="1">
                  <c:v>1.2</c:v>
                </c:pt>
                <c:pt idx="2">
                  <c:v>0.5</c:v>
                </c:pt>
                <c:pt idx="3">
                  <c:v>0.76800000000000002</c:v>
                </c:pt>
                <c:pt idx="4">
                  <c:v>0.996</c:v>
                </c:pt>
                <c:pt idx="5">
                  <c:v>0.96970000000000001</c:v>
                </c:pt>
                <c:pt idx="6">
                  <c:v>0.65450693400000004</c:v>
                </c:pt>
                <c:pt idx="7">
                  <c:v>0.65700986599999989</c:v>
                </c:pt>
                <c:pt idx="8">
                  <c:v>0.37697191799999996</c:v>
                </c:pt>
                <c:pt idx="9">
                  <c:v>0.42882220900000007</c:v>
                </c:pt>
              </c:numCache>
            </c:numRef>
          </c:val>
        </c:ser>
        <c:dLbls>
          <c:showLegendKey val="0"/>
          <c:showVal val="0"/>
          <c:showCatName val="0"/>
          <c:showSerName val="0"/>
          <c:showPercent val="0"/>
          <c:showBubbleSize val="0"/>
        </c:dLbls>
        <c:gapWidth val="150"/>
        <c:overlap val="100"/>
        <c:axId val="195282816"/>
        <c:axId val="195284352"/>
      </c:barChart>
      <c:lineChart>
        <c:grouping val="standard"/>
        <c:varyColors val="0"/>
        <c:ser>
          <c:idx val="3"/>
          <c:order val="3"/>
          <c:tx>
            <c:strRef>
              <c:f>'16.2'!$A$4</c:f>
              <c:strCache>
                <c:ptCount val="1"/>
                <c:pt idx="0">
                  <c:v>Saldo *)</c:v>
                </c:pt>
              </c:strCache>
            </c:strRef>
          </c:tx>
          <c:spPr>
            <a:ln w="50800">
              <a:solidFill>
                <a:schemeClr val="tx1"/>
              </a:solidFill>
            </a:ln>
          </c:spPr>
          <c:marker>
            <c:symbol val="none"/>
          </c:marker>
          <c:val>
            <c:numRef>
              <c:f>'16.2'!$B$4:$K$4</c:f>
              <c:numCache>
                <c:formatCode>0.0</c:formatCode>
                <c:ptCount val="10"/>
                <c:pt idx="0">
                  <c:v>-11.5</c:v>
                </c:pt>
                <c:pt idx="1">
                  <c:v>-13.6</c:v>
                </c:pt>
                <c:pt idx="2">
                  <c:v>-14.9</c:v>
                </c:pt>
                <c:pt idx="3">
                  <c:v>-17.045000000000002</c:v>
                </c:pt>
                <c:pt idx="4">
                  <c:v>-17.1205</c:v>
                </c:pt>
                <c:pt idx="5">
                  <c:v>-16.872599999999998</c:v>
                </c:pt>
                <c:pt idx="6">
                  <c:v>-16.300064602999999</c:v>
                </c:pt>
                <c:pt idx="7">
                  <c:v>-12.515503262000003</c:v>
                </c:pt>
                <c:pt idx="8">
                  <c:v>-10.974436111000001</c:v>
                </c:pt>
                <c:pt idx="9">
                  <c:v>-13.036937850999999</c:v>
                </c:pt>
              </c:numCache>
            </c:numRef>
          </c:val>
          <c:smooth val="0"/>
        </c:ser>
        <c:dLbls>
          <c:showLegendKey val="0"/>
          <c:showVal val="0"/>
          <c:showCatName val="0"/>
          <c:showSerName val="0"/>
          <c:showPercent val="0"/>
          <c:showBubbleSize val="0"/>
        </c:dLbls>
        <c:marker val="1"/>
        <c:smooth val="0"/>
        <c:axId val="195282816"/>
        <c:axId val="195284352"/>
      </c:lineChart>
      <c:catAx>
        <c:axId val="195282816"/>
        <c:scaling>
          <c:orientation val="minMax"/>
        </c:scaling>
        <c:delete val="0"/>
        <c:axPos val="b"/>
        <c:numFmt formatCode="General" sourceLinked="1"/>
        <c:majorTickMark val="none"/>
        <c:minorTickMark val="none"/>
        <c:tickLblPos val="low"/>
        <c:txPr>
          <a:bodyPr/>
          <a:lstStyle/>
          <a:p>
            <a:pPr>
              <a:defRPr sz="900"/>
            </a:pPr>
            <a:endParaRPr lang="cs-CZ"/>
          </a:p>
        </c:txPr>
        <c:crossAx val="195284352"/>
        <c:crosses val="autoZero"/>
        <c:auto val="1"/>
        <c:lblAlgn val="ctr"/>
        <c:lblOffset val="100"/>
        <c:noMultiLvlLbl val="0"/>
      </c:catAx>
      <c:valAx>
        <c:axId val="195284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282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'16.2'!$A$11</c:f>
              <c:strCache>
                <c:ptCount val="1"/>
              </c:strCache>
            </c:strRef>
          </c:tx>
          <c:invertIfNegative val="0"/>
          <c:cat>
            <c:numRef>
              <c:f>'16.2'!$B$10</c:f>
              <c:numCache>
                <c:formatCode>General</c:formatCode>
                <c:ptCount val="1"/>
              </c:numCache>
            </c:numRef>
          </c:cat>
          <c:val>
            <c:numRef>
              <c:f>'16.2'!$B$11</c:f>
              <c:numCache>
                <c:formatCode>General</c:formatCode>
                <c:ptCount val="1"/>
              </c:numCache>
            </c:numRef>
          </c:val>
        </c:ser>
        <c:ser>
          <c:idx val="1"/>
          <c:order val="1"/>
          <c:tx>
            <c:strRef>
              <c:f>'16.2'!$A$12</c:f>
              <c:strCache>
                <c:ptCount val="1"/>
              </c:strCache>
            </c:strRef>
          </c:tx>
          <c:invertIfNegative val="0"/>
          <c:cat>
            <c:numRef>
              <c:f>'16.2'!$B$10</c:f>
              <c:numCache>
                <c:formatCode>General</c:formatCode>
                <c:ptCount val="1"/>
              </c:numCache>
            </c:numRef>
          </c:cat>
          <c:val>
            <c:numRef>
              <c:f>'16.2'!$B$12</c:f>
              <c:numCache>
                <c:formatCode>General</c:formatCode>
                <c:ptCount val="1"/>
              </c:numCache>
            </c:numRef>
          </c:val>
        </c:ser>
        <c:ser>
          <c:idx val="2"/>
          <c:order val="2"/>
          <c:tx>
            <c:strRef>
              <c:f>'16.2'!$A$13</c:f>
              <c:strCache>
                <c:ptCount val="1"/>
              </c:strCache>
            </c:strRef>
          </c:tx>
          <c:invertIfNegative val="0"/>
          <c:cat>
            <c:numRef>
              <c:f>'16.2'!$B$10</c:f>
              <c:numCache>
                <c:formatCode>General</c:formatCode>
                <c:ptCount val="1"/>
              </c:numCache>
            </c:numRef>
          </c:cat>
          <c:val>
            <c:numRef>
              <c:f>'16.2'!$B$13</c:f>
              <c:numCache>
                <c:formatCode>General</c:formatCode>
                <c:ptCount val="1"/>
              </c:numCache>
            </c:numRef>
          </c:val>
        </c:ser>
        <c:dLbls>
          <c:showLegendKey val="0"/>
          <c:showVal val="0"/>
          <c:showCatName val="0"/>
          <c:showSerName val="0"/>
          <c:showPercent val="0"/>
          <c:showBubbleSize val="0"/>
        </c:dLbls>
        <c:gapWidth val="150"/>
        <c:axId val="195580672"/>
        <c:axId val="195582208"/>
      </c:barChart>
      <c:catAx>
        <c:axId val="195580672"/>
        <c:scaling>
          <c:orientation val="minMax"/>
        </c:scaling>
        <c:delete val="1"/>
        <c:axPos val="b"/>
        <c:numFmt formatCode="General" sourceLinked="1"/>
        <c:majorTickMark val="out"/>
        <c:minorTickMark val="none"/>
        <c:tickLblPos val="nextTo"/>
        <c:crossAx val="195582208"/>
        <c:crosses val="autoZero"/>
        <c:auto val="1"/>
        <c:lblAlgn val="ctr"/>
        <c:lblOffset val="100"/>
        <c:noMultiLvlLbl val="0"/>
      </c:catAx>
      <c:valAx>
        <c:axId val="195582208"/>
        <c:scaling>
          <c:orientation val="minMax"/>
        </c:scaling>
        <c:delete val="1"/>
        <c:axPos val="l"/>
        <c:numFmt formatCode="General" sourceLinked="1"/>
        <c:majorTickMark val="out"/>
        <c:minorTickMark val="none"/>
        <c:tickLblPos val="nextTo"/>
        <c:crossAx val="195580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9141523791085899"/>
          <c:y val="0"/>
        </c:manualLayout>
      </c:layout>
      <c:overlay val="0"/>
    </c:title>
    <c:autoTitleDeleted val="0"/>
    <c:plotArea>
      <c:layout>
        <c:manualLayout>
          <c:layoutTarget val="inner"/>
          <c:xMode val="edge"/>
          <c:yMode val="edge"/>
          <c:x val="8.7775777103176827E-2"/>
          <c:y val="0.10459753068982969"/>
          <c:w val="0.8892259938601712"/>
          <c:h val="0.72880618622223792"/>
        </c:manualLayout>
      </c:layout>
      <c:areaChart>
        <c:grouping val="stacked"/>
        <c:varyColors val="0"/>
        <c:ser>
          <c:idx val="0"/>
          <c:order val="0"/>
          <c:tx>
            <c:strRef>
              <c:f>'23'!$B$6</c:f>
              <c:strCache>
                <c:ptCount val="1"/>
                <c:pt idx="0">
                  <c:v>JE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'23'!$B$7:$B$30</c:f>
              <c:numCache>
                <c:formatCode>#,##0.0</c:formatCode>
                <c:ptCount val="24"/>
                <c:pt idx="0">
                  <c:v>3194</c:v>
                </c:pt>
                <c:pt idx="1">
                  <c:v>3193</c:v>
                </c:pt>
                <c:pt idx="2">
                  <c:v>3194</c:v>
                </c:pt>
                <c:pt idx="3">
                  <c:v>3193</c:v>
                </c:pt>
                <c:pt idx="4">
                  <c:v>3194</c:v>
                </c:pt>
                <c:pt idx="5">
                  <c:v>3193</c:v>
                </c:pt>
                <c:pt idx="6">
                  <c:v>3194</c:v>
                </c:pt>
                <c:pt idx="7">
                  <c:v>3195</c:v>
                </c:pt>
                <c:pt idx="8">
                  <c:v>3193</c:v>
                </c:pt>
                <c:pt idx="9">
                  <c:v>3193</c:v>
                </c:pt>
                <c:pt idx="10">
                  <c:v>3193</c:v>
                </c:pt>
                <c:pt idx="11">
                  <c:v>3191</c:v>
                </c:pt>
                <c:pt idx="12">
                  <c:v>3192</c:v>
                </c:pt>
                <c:pt idx="13">
                  <c:v>3194</c:v>
                </c:pt>
                <c:pt idx="14">
                  <c:v>3194</c:v>
                </c:pt>
                <c:pt idx="15">
                  <c:v>3193</c:v>
                </c:pt>
                <c:pt idx="16">
                  <c:v>3193</c:v>
                </c:pt>
                <c:pt idx="17">
                  <c:v>3192</c:v>
                </c:pt>
                <c:pt idx="18">
                  <c:v>3190</c:v>
                </c:pt>
                <c:pt idx="19">
                  <c:v>3192</c:v>
                </c:pt>
                <c:pt idx="20">
                  <c:v>3190</c:v>
                </c:pt>
                <c:pt idx="21">
                  <c:v>3189</c:v>
                </c:pt>
                <c:pt idx="22">
                  <c:v>3190</c:v>
                </c:pt>
                <c:pt idx="23">
                  <c:v>3190</c:v>
                </c:pt>
              </c:numCache>
            </c:numRef>
          </c:val>
        </c:ser>
        <c:ser>
          <c:idx val="1"/>
          <c:order val="1"/>
          <c:tx>
            <c:strRef>
              <c:f>'23'!$C$6</c:f>
              <c:strCache>
                <c:ptCount val="1"/>
                <c:pt idx="0">
                  <c:v>PE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'23'!$C$7:$C$30</c:f>
              <c:numCache>
                <c:formatCode>#,##0.0</c:formatCode>
                <c:ptCount val="24"/>
                <c:pt idx="0">
                  <c:v>7258</c:v>
                </c:pt>
                <c:pt idx="1">
                  <c:v>7248</c:v>
                </c:pt>
                <c:pt idx="2">
                  <c:v>7254</c:v>
                </c:pt>
                <c:pt idx="3">
                  <c:v>7264</c:v>
                </c:pt>
                <c:pt idx="4">
                  <c:v>7237</c:v>
                </c:pt>
                <c:pt idx="5">
                  <c:v>7195</c:v>
                </c:pt>
                <c:pt idx="6">
                  <c:v>7386</c:v>
                </c:pt>
                <c:pt idx="7">
                  <c:v>7647</c:v>
                </c:pt>
                <c:pt idx="8">
                  <c:v>7780</c:v>
                </c:pt>
                <c:pt idx="9">
                  <c:v>7859</c:v>
                </c:pt>
                <c:pt idx="10">
                  <c:v>7730</c:v>
                </c:pt>
                <c:pt idx="11">
                  <c:v>7645</c:v>
                </c:pt>
                <c:pt idx="12">
                  <c:v>7644</c:v>
                </c:pt>
                <c:pt idx="13">
                  <c:v>7642</c:v>
                </c:pt>
                <c:pt idx="14">
                  <c:v>7612</c:v>
                </c:pt>
                <c:pt idx="15">
                  <c:v>7652</c:v>
                </c:pt>
                <c:pt idx="16">
                  <c:v>7595</c:v>
                </c:pt>
                <c:pt idx="17">
                  <c:v>7674</c:v>
                </c:pt>
                <c:pt idx="18">
                  <c:v>7596</c:v>
                </c:pt>
                <c:pt idx="19">
                  <c:v>7645</c:v>
                </c:pt>
                <c:pt idx="20">
                  <c:v>7470</c:v>
                </c:pt>
                <c:pt idx="21">
                  <c:v>7406</c:v>
                </c:pt>
                <c:pt idx="22">
                  <c:v>7490</c:v>
                </c:pt>
                <c:pt idx="23">
                  <c:v>7521</c:v>
                </c:pt>
              </c:numCache>
            </c:numRef>
          </c:val>
        </c:ser>
        <c:ser>
          <c:idx val="2"/>
          <c:order val="2"/>
          <c:tx>
            <c:strRef>
              <c:f>'23'!$D$6</c:f>
              <c:strCache>
                <c:ptCount val="1"/>
                <c:pt idx="0">
                  <c:v>PSE + PPE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'23'!$D$7:$D$30</c:f>
              <c:numCache>
                <c:formatCode>#,##0.0</c:formatCode>
                <c:ptCount val="24"/>
                <c:pt idx="0">
                  <c:v>1486</c:v>
                </c:pt>
                <c:pt idx="1">
                  <c:v>1482</c:v>
                </c:pt>
                <c:pt idx="2">
                  <c:v>1460</c:v>
                </c:pt>
                <c:pt idx="3">
                  <c:v>1445</c:v>
                </c:pt>
                <c:pt idx="4">
                  <c:v>1502</c:v>
                </c:pt>
                <c:pt idx="5">
                  <c:v>1477</c:v>
                </c:pt>
                <c:pt idx="6">
                  <c:v>1536</c:v>
                </c:pt>
                <c:pt idx="7">
                  <c:v>1600</c:v>
                </c:pt>
                <c:pt idx="8">
                  <c:v>1676</c:v>
                </c:pt>
                <c:pt idx="9">
                  <c:v>1688</c:v>
                </c:pt>
                <c:pt idx="10">
                  <c:v>1634</c:v>
                </c:pt>
                <c:pt idx="11">
                  <c:v>1620</c:v>
                </c:pt>
                <c:pt idx="12">
                  <c:v>1616</c:v>
                </c:pt>
                <c:pt idx="13">
                  <c:v>1625</c:v>
                </c:pt>
                <c:pt idx="14">
                  <c:v>1620</c:v>
                </c:pt>
                <c:pt idx="15">
                  <c:v>1642</c:v>
                </c:pt>
                <c:pt idx="16">
                  <c:v>1624</c:v>
                </c:pt>
                <c:pt idx="17">
                  <c:v>1664</c:v>
                </c:pt>
                <c:pt idx="18">
                  <c:v>1610</c:v>
                </c:pt>
                <c:pt idx="19">
                  <c:v>1623</c:v>
                </c:pt>
                <c:pt idx="20">
                  <c:v>1556</c:v>
                </c:pt>
                <c:pt idx="21">
                  <c:v>1540</c:v>
                </c:pt>
                <c:pt idx="22">
                  <c:v>1447</c:v>
                </c:pt>
                <c:pt idx="23">
                  <c:v>1527</c:v>
                </c:pt>
              </c:numCache>
            </c:numRef>
          </c:val>
        </c:ser>
        <c:ser>
          <c:idx val="3"/>
          <c:order val="3"/>
          <c:tx>
            <c:strRef>
              <c:f>'23'!$E$6</c:f>
              <c:strCache>
                <c:ptCount val="1"/>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'23'!$E$7:$E$30</c:f>
              <c:numCache>
                <c:formatCode>General</c:formatCode>
                <c:ptCount val="24"/>
              </c:numCache>
            </c:numRef>
          </c:val>
        </c:ser>
        <c:ser>
          <c:idx val="4"/>
          <c:order val="4"/>
          <c:tx>
            <c:strRef>
              <c:f>'23'!$F$6</c:f>
              <c:strCache>
                <c:ptCount val="1"/>
                <c:pt idx="0">
                  <c:v>VE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'23'!$F$7:$F$30</c:f>
              <c:numCache>
                <c:formatCode>#,##0.0</c:formatCode>
                <c:ptCount val="24"/>
                <c:pt idx="0">
                  <c:v>182</c:v>
                </c:pt>
                <c:pt idx="1">
                  <c:v>182</c:v>
                </c:pt>
                <c:pt idx="2">
                  <c:v>182</c:v>
                </c:pt>
                <c:pt idx="3">
                  <c:v>182</c:v>
                </c:pt>
                <c:pt idx="4">
                  <c:v>182</c:v>
                </c:pt>
                <c:pt idx="5">
                  <c:v>194</c:v>
                </c:pt>
                <c:pt idx="6">
                  <c:v>218</c:v>
                </c:pt>
                <c:pt idx="7">
                  <c:v>491</c:v>
                </c:pt>
                <c:pt idx="8">
                  <c:v>352</c:v>
                </c:pt>
                <c:pt idx="9">
                  <c:v>364</c:v>
                </c:pt>
                <c:pt idx="10">
                  <c:v>367</c:v>
                </c:pt>
                <c:pt idx="11">
                  <c:v>386</c:v>
                </c:pt>
                <c:pt idx="12">
                  <c:v>189</c:v>
                </c:pt>
                <c:pt idx="13">
                  <c:v>180</c:v>
                </c:pt>
                <c:pt idx="14">
                  <c:v>180</c:v>
                </c:pt>
                <c:pt idx="15">
                  <c:v>180</c:v>
                </c:pt>
                <c:pt idx="16">
                  <c:v>184</c:v>
                </c:pt>
                <c:pt idx="17">
                  <c:v>445</c:v>
                </c:pt>
                <c:pt idx="18">
                  <c:v>555</c:v>
                </c:pt>
                <c:pt idx="19">
                  <c:v>404</c:v>
                </c:pt>
                <c:pt idx="20">
                  <c:v>378</c:v>
                </c:pt>
                <c:pt idx="21">
                  <c:v>297</c:v>
                </c:pt>
                <c:pt idx="22">
                  <c:v>247</c:v>
                </c:pt>
                <c:pt idx="23">
                  <c:v>256</c:v>
                </c:pt>
              </c:numCache>
            </c:numRef>
          </c:val>
        </c:ser>
        <c:ser>
          <c:idx val="5"/>
          <c:order val="5"/>
          <c:tx>
            <c:strRef>
              <c:f>'23'!$G$6</c:f>
              <c:strCache>
                <c:ptCount val="1"/>
                <c:pt idx="0">
                  <c:v>PVE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'23'!$G$7:$G$30</c:f>
              <c:numCache>
                <c:formatCode>#,##0.0</c:formatCode>
                <c:ptCount val="24"/>
                <c:pt idx="0">
                  <c:v>0</c:v>
                </c:pt>
                <c:pt idx="1">
                  <c:v>0</c:v>
                </c:pt>
                <c:pt idx="2">
                  <c:v>0</c:v>
                </c:pt>
                <c:pt idx="3">
                  <c:v>0</c:v>
                </c:pt>
                <c:pt idx="4">
                  <c:v>0</c:v>
                </c:pt>
                <c:pt idx="5">
                  <c:v>0</c:v>
                </c:pt>
                <c:pt idx="6">
                  <c:v>0</c:v>
                </c:pt>
                <c:pt idx="7">
                  <c:v>208</c:v>
                </c:pt>
                <c:pt idx="8">
                  <c:v>339</c:v>
                </c:pt>
                <c:pt idx="9">
                  <c:v>401</c:v>
                </c:pt>
                <c:pt idx="10">
                  <c:v>430</c:v>
                </c:pt>
                <c:pt idx="11">
                  <c:v>200</c:v>
                </c:pt>
                <c:pt idx="12">
                  <c:v>400</c:v>
                </c:pt>
                <c:pt idx="13">
                  <c:v>159</c:v>
                </c:pt>
                <c:pt idx="14">
                  <c:v>89</c:v>
                </c:pt>
                <c:pt idx="15">
                  <c:v>0</c:v>
                </c:pt>
                <c:pt idx="16">
                  <c:v>240</c:v>
                </c:pt>
                <c:pt idx="17">
                  <c:v>340</c:v>
                </c:pt>
                <c:pt idx="18">
                  <c:v>535</c:v>
                </c:pt>
                <c:pt idx="19">
                  <c:v>464</c:v>
                </c:pt>
                <c:pt idx="20">
                  <c:v>188</c:v>
                </c:pt>
                <c:pt idx="21">
                  <c:v>3</c:v>
                </c:pt>
                <c:pt idx="22">
                  <c:v>0</c:v>
                </c:pt>
                <c:pt idx="23">
                  <c:v>0</c:v>
                </c:pt>
              </c:numCache>
            </c:numRef>
          </c:val>
        </c:ser>
        <c:ser>
          <c:idx val="6"/>
          <c:order val="6"/>
          <c:tx>
            <c:strRef>
              <c:f>'23'!$H$6</c:f>
              <c:strCache>
                <c:ptCount val="1"/>
                <c:pt idx="0">
                  <c:v>VTE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'23'!$H$7:$H$30</c:f>
              <c:numCache>
                <c:formatCode>#,##0.0</c:formatCode>
                <c:ptCount val="24"/>
                <c:pt idx="0">
                  <c:v>10</c:v>
                </c:pt>
                <c:pt idx="1">
                  <c:v>5</c:v>
                </c:pt>
                <c:pt idx="2">
                  <c:v>3</c:v>
                </c:pt>
                <c:pt idx="3">
                  <c:v>3</c:v>
                </c:pt>
                <c:pt idx="4">
                  <c:v>2</c:v>
                </c:pt>
                <c:pt idx="5">
                  <c:v>2</c:v>
                </c:pt>
                <c:pt idx="6">
                  <c:v>1</c:v>
                </c:pt>
                <c:pt idx="7">
                  <c:v>2</c:v>
                </c:pt>
                <c:pt idx="8">
                  <c:v>2</c:v>
                </c:pt>
                <c:pt idx="9">
                  <c:v>2</c:v>
                </c:pt>
                <c:pt idx="10">
                  <c:v>2</c:v>
                </c:pt>
                <c:pt idx="11">
                  <c:v>2</c:v>
                </c:pt>
                <c:pt idx="12">
                  <c:v>2</c:v>
                </c:pt>
                <c:pt idx="13">
                  <c:v>4</c:v>
                </c:pt>
                <c:pt idx="14">
                  <c:v>7</c:v>
                </c:pt>
                <c:pt idx="15">
                  <c:v>9</c:v>
                </c:pt>
                <c:pt idx="16">
                  <c:v>10</c:v>
                </c:pt>
                <c:pt idx="17">
                  <c:v>7</c:v>
                </c:pt>
                <c:pt idx="18">
                  <c:v>8</c:v>
                </c:pt>
                <c:pt idx="19">
                  <c:v>8</c:v>
                </c:pt>
                <c:pt idx="20">
                  <c:v>7</c:v>
                </c:pt>
                <c:pt idx="21">
                  <c:v>8</c:v>
                </c:pt>
                <c:pt idx="22">
                  <c:v>10</c:v>
                </c:pt>
                <c:pt idx="23">
                  <c:v>10</c:v>
                </c:pt>
              </c:numCache>
            </c:numRef>
          </c:val>
        </c:ser>
        <c:ser>
          <c:idx val="7"/>
          <c:order val="7"/>
          <c:tx>
            <c:strRef>
              <c:f>'23'!$I$6</c:f>
              <c:strCache>
                <c:ptCount val="1"/>
                <c:pt idx="0">
                  <c:v>FVE</c:v>
                </c:pt>
              </c:strCache>
            </c:strRef>
          </c:tx>
          <c:spPr>
            <a:solidFill>
              <a:srgbClr val="FFC000"/>
            </a:solidFill>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'23'!$I$7:$I$30</c:f>
              <c:numCache>
                <c:formatCode>#,##0.0</c:formatCode>
                <c:ptCount val="24"/>
                <c:pt idx="0">
                  <c:v>0</c:v>
                </c:pt>
                <c:pt idx="1">
                  <c:v>0</c:v>
                </c:pt>
                <c:pt idx="2">
                  <c:v>0</c:v>
                </c:pt>
                <c:pt idx="3">
                  <c:v>0</c:v>
                </c:pt>
                <c:pt idx="4">
                  <c:v>0</c:v>
                </c:pt>
                <c:pt idx="5">
                  <c:v>0</c:v>
                </c:pt>
                <c:pt idx="6">
                  <c:v>0</c:v>
                </c:pt>
                <c:pt idx="7">
                  <c:v>0</c:v>
                </c:pt>
                <c:pt idx="8">
                  <c:v>10</c:v>
                </c:pt>
                <c:pt idx="9">
                  <c:v>56</c:v>
                </c:pt>
                <c:pt idx="10">
                  <c:v>107</c:v>
                </c:pt>
                <c:pt idx="11">
                  <c:v>147</c:v>
                </c:pt>
                <c:pt idx="12">
                  <c:v>148</c:v>
                </c:pt>
                <c:pt idx="13">
                  <c:v>128</c:v>
                </c:pt>
                <c:pt idx="14">
                  <c:v>82</c:v>
                </c:pt>
                <c:pt idx="15">
                  <c:v>33</c:v>
                </c:pt>
                <c:pt idx="16">
                  <c:v>3</c:v>
                </c:pt>
                <c:pt idx="17">
                  <c:v>0</c:v>
                </c:pt>
                <c:pt idx="18">
                  <c:v>0</c:v>
                </c:pt>
                <c:pt idx="19">
                  <c:v>0</c:v>
                </c:pt>
                <c:pt idx="20">
                  <c:v>0</c:v>
                </c:pt>
                <c:pt idx="21">
                  <c:v>0</c:v>
                </c:pt>
                <c:pt idx="22">
                  <c:v>0</c:v>
                </c:pt>
                <c:pt idx="23">
                  <c:v>0</c:v>
                </c:pt>
              </c:numCache>
            </c:numRef>
          </c:val>
        </c:ser>
        <c:ser>
          <c:idx val="8"/>
          <c:order val="8"/>
          <c:tx>
            <c:strRef>
              <c:f>'23'!$J$6</c:f>
              <c:strCache>
                <c:ptCount val="1"/>
                <c:pt idx="0">
                  <c:v>Saldo zahraničí</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'23'!$J$7:$J$30</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95343488"/>
        <c:axId val="195345024"/>
      </c:areaChart>
      <c:areaChart>
        <c:grouping val="stacked"/>
        <c:varyColors val="0"/>
        <c:ser>
          <c:idx val="10"/>
          <c:order val="9"/>
          <c:tx>
            <c:strRef>
              <c:f>'23'!$L$6</c:f>
              <c:strCache>
                <c:ptCount val="1"/>
                <c:pt idx="0">
                  <c:v>-</c:v>
                </c:pt>
              </c:strCache>
            </c:strRef>
          </c:tx>
          <c:spPr>
            <a:solidFill>
              <a:srgbClr val="B9CD96"/>
            </a:solidFill>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'23'!$L$7:$L$30</c:f>
              <c:numCache>
                <c:formatCode>General</c:formatCode>
                <c:ptCount val="24"/>
                <c:pt idx="0">
                  <c:v>-2307</c:v>
                </c:pt>
                <c:pt idx="1">
                  <c:v>-1900</c:v>
                </c:pt>
                <c:pt idx="2">
                  <c:v>-2046</c:v>
                </c:pt>
                <c:pt idx="3">
                  <c:v>-2211</c:v>
                </c:pt>
                <c:pt idx="4">
                  <c:v>-2057</c:v>
                </c:pt>
                <c:pt idx="5">
                  <c:v>-1950</c:v>
                </c:pt>
                <c:pt idx="6">
                  <c:v>-1441</c:v>
                </c:pt>
                <c:pt idx="7">
                  <c:v>-1803</c:v>
                </c:pt>
                <c:pt idx="8">
                  <c:v>-1858</c:v>
                </c:pt>
                <c:pt idx="9">
                  <c:v>-1843</c:v>
                </c:pt>
                <c:pt idx="10">
                  <c:v>-1705</c:v>
                </c:pt>
                <c:pt idx="11">
                  <c:v>-1556</c:v>
                </c:pt>
                <c:pt idx="12">
                  <c:v>-1423</c:v>
                </c:pt>
                <c:pt idx="13">
                  <c:v>-1196</c:v>
                </c:pt>
                <c:pt idx="14">
                  <c:v>-1160</c:v>
                </c:pt>
                <c:pt idx="15">
                  <c:v>-1087</c:v>
                </c:pt>
                <c:pt idx="16">
                  <c:v>-1379</c:v>
                </c:pt>
                <c:pt idx="17">
                  <c:v>-1655</c:v>
                </c:pt>
                <c:pt idx="18">
                  <c:v>-2052</c:v>
                </c:pt>
                <c:pt idx="19">
                  <c:v>-2007</c:v>
                </c:pt>
                <c:pt idx="20">
                  <c:v>-1785</c:v>
                </c:pt>
                <c:pt idx="21">
                  <c:v>-1936</c:v>
                </c:pt>
                <c:pt idx="22">
                  <c:v>-2369</c:v>
                </c:pt>
                <c:pt idx="23">
                  <c:v>-2900</c:v>
                </c:pt>
              </c:numCache>
            </c:numRef>
          </c:val>
        </c:ser>
        <c:ser>
          <c:idx val="9"/>
          <c:order val="10"/>
          <c:tx>
            <c:strRef>
              <c:f>'23'!$K$6</c:f>
              <c:strCache>
                <c:ptCount val="1"/>
                <c:pt idx="0">
                  <c:v>Čerpání PVE</c:v>
                </c:pt>
              </c:strCache>
            </c:strRef>
          </c:tx>
          <c:spPr>
            <a:ln w="25400">
              <a:noFill/>
            </a:ln>
          </c:spPr>
          <c:cat>
            <c:numRef>
              <c:f>'23'!$A$7:$A$30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Cache>
            </c:numRef>
          </c:cat>
          <c:val>
            <c:numRef>
              <c:f>'23'!$K$7:$K$30</c:f>
              <c:numCache>
                <c:formatCode>#,##0.0</c:formatCode>
                <c:ptCount val="24"/>
                <c:pt idx="0">
                  <c:v>-527</c:v>
                </c:pt>
                <c:pt idx="1">
                  <c:v>-836</c:v>
                </c:pt>
                <c:pt idx="2">
                  <c:v>-721</c:v>
                </c:pt>
                <c:pt idx="3">
                  <c:v>-610</c:v>
                </c:pt>
                <c:pt idx="4">
                  <c:v>-697</c:v>
                </c:pt>
                <c:pt idx="5">
                  <c:v>-303</c:v>
                </c:pt>
                <c:pt idx="6">
                  <c:v>-5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95352448"/>
        <c:axId val="195350912"/>
      </c:areaChart>
      <c:catAx>
        <c:axId val="195343488"/>
        <c:scaling>
          <c:orientation val="minMax"/>
        </c:scaling>
        <c:delete val="0"/>
        <c:axPos val="b"/>
        <c:numFmt formatCode="h:mm;@" sourceLinked="1"/>
        <c:majorTickMark val="none"/>
        <c:minorTickMark val="none"/>
        <c:tickLblPos val="low"/>
        <c:txPr>
          <a:bodyPr/>
          <a:lstStyle/>
          <a:p>
            <a:pPr>
              <a:defRPr sz="900"/>
            </a:pPr>
            <a:endParaRPr lang="cs-CZ"/>
          </a:p>
        </c:txPr>
        <c:crossAx val="195345024"/>
        <c:crosses val="autoZero"/>
        <c:auto val="1"/>
        <c:lblAlgn val="ctr"/>
        <c:lblOffset val="100"/>
        <c:noMultiLvlLbl val="0"/>
      </c:catAx>
      <c:valAx>
        <c:axId val="195345024"/>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195343488"/>
        <c:crosses val="autoZero"/>
        <c:crossBetween val="midCat"/>
      </c:valAx>
      <c:valAx>
        <c:axId val="195350912"/>
        <c:scaling>
          <c:orientation val="minMax"/>
        </c:scaling>
        <c:delete val="1"/>
        <c:axPos val="r"/>
        <c:numFmt formatCode="General" sourceLinked="1"/>
        <c:majorTickMark val="out"/>
        <c:minorTickMark val="none"/>
        <c:tickLblPos val="nextTo"/>
        <c:crossAx val="195352448"/>
        <c:crosses val="max"/>
        <c:crossBetween val="midCat"/>
      </c:valAx>
      <c:catAx>
        <c:axId val="195352448"/>
        <c:scaling>
          <c:orientation val="minMax"/>
        </c:scaling>
        <c:delete val="1"/>
        <c:axPos val="b"/>
        <c:numFmt formatCode="h:mm;@" sourceLinked="1"/>
        <c:majorTickMark val="out"/>
        <c:minorTickMark val="none"/>
        <c:tickLblPos val="nextTo"/>
        <c:crossAx val="195350912"/>
        <c:crosses val="autoZero"/>
        <c:auto val="1"/>
        <c:lblAlgn val="ctr"/>
        <c:lblOffset val="100"/>
        <c:noMultiLvlLbl val="0"/>
      </c:catAx>
    </c:plotArea>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'17.1'!$G$34</c:f>
              <c:strCache>
                <c:ptCount val="1"/>
              </c:strCache>
            </c:strRef>
          </c:tx>
          <c:invertIfNegative val="0"/>
          <c:cat>
            <c:numRef>
              <c:f>'17.1'!$H$33</c:f>
              <c:numCache>
                <c:formatCode>General</c:formatCode>
                <c:ptCount val="1"/>
              </c:numCache>
            </c:numRef>
          </c:cat>
          <c:val>
            <c:numRef>
              <c:f>'17.1'!$H$34</c:f>
              <c:numCache>
                <c:formatCode>General</c:formatCode>
                <c:ptCount val="1"/>
              </c:numCache>
            </c:numRef>
          </c:val>
        </c:ser>
        <c:ser>
          <c:idx val="1"/>
          <c:order val="1"/>
          <c:tx>
            <c:strRef>
              <c:f>'17.1'!$G$35</c:f>
              <c:strCache>
                <c:ptCount val="1"/>
              </c:strCache>
            </c:strRef>
          </c:tx>
          <c:invertIfNegative val="0"/>
          <c:cat>
            <c:numRef>
              <c:f>'17.1'!$H$33</c:f>
              <c:numCache>
                <c:formatCode>General</c:formatCode>
                <c:ptCount val="1"/>
              </c:numCache>
            </c:numRef>
          </c:cat>
          <c:val>
            <c:numRef>
              <c:f>'17.1'!$H$35</c:f>
              <c:numCache>
                <c:formatCode>General</c:formatCode>
                <c:ptCount val="1"/>
              </c:numCache>
            </c:numRef>
          </c:val>
        </c:ser>
        <c:ser>
          <c:idx val="2"/>
          <c:order val="2"/>
          <c:tx>
            <c:strRef>
              <c:f>'17.1'!$G$36</c:f>
              <c:strCache>
                <c:ptCount val="1"/>
              </c:strCache>
            </c:strRef>
          </c:tx>
          <c:invertIfNegative val="0"/>
          <c:cat>
            <c:numRef>
              <c:f>'17.1'!$H$33</c:f>
              <c:numCache>
                <c:formatCode>General</c:formatCode>
                <c:ptCount val="1"/>
              </c:numCache>
            </c:numRef>
          </c:cat>
          <c:val>
            <c:numRef>
              <c:f>'17.1'!$H$36</c:f>
              <c:numCache>
                <c:formatCode>General</c:formatCode>
                <c:ptCount val="1"/>
              </c:numCache>
            </c:numRef>
          </c:val>
        </c:ser>
        <c:ser>
          <c:idx val="3"/>
          <c:order val="3"/>
          <c:tx>
            <c:strRef>
              <c:f>'17.1'!$G$37</c:f>
              <c:strCache>
                <c:ptCount val="1"/>
              </c:strCache>
            </c:strRef>
          </c:tx>
          <c:invertIfNegative val="0"/>
          <c:cat>
            <c:numRef>
              <c:f>'17.1'!$H$33</c:f>
              <c:numCache>
                <c:formatCode>General</c:formatCode>
                <c:ptCount val="1"/>
              </c:numCache>
            </c:numRef>
          </c:cat>
          <c:val>
            <c:numRef>
              <c:f>'17.1'!$H$37</c:f>
              <c:numCache>
                <c:formatCode>General</c:formatCode>
                <c:ptCount val="1"/>
              </c:numCache>
            </c:numRef>
          </c:val>
        </c:ser>
        <c:ser>
          <c:idx val="4"/>
          <c:order val="4"/>
          <c:tx>
            <c:strRef>
              <c:f>'17.1'!$G$38</c:f>
              <c:strCache>
                <c:ptCount val="1"/>
              </c:strCache>
            </c:strRef>
          </c:tx>
          <c:invertIfNegative val="0"/>
          <c:cat>
            <c:numRef>
              <c:f>'17.1'!$H$33</c:f>
              <c:numCache>
                <c:formatCode>General</c:formatCode>
                <c:ptCount val="1"/>
              </c:numCache>
            </c:numRef>
          </c:cat>
          <c:val>
            <c:numRef>
              <c:f>'17.1'!$H$38</c:f>
              <c:numCache>
                <c:formatCode>General</c:formatCode>
                <c:ptCount val="1"/>
              </c:numCache>
            </c:numRef>
          </c:val>
        </c:ser>
        <c:ser>
          <c:idx val="5"/>
          <c:order val="5"/>
          <c:tx>
            <c:strRef>
              <c:f>'17.1'!$G$39</c:f>
              <c:strCache>
                <c:ptCount val="1"/>
              </c:strCache>
            </c:strRef>
          </c:tx>
          <c:invertIfNegative val="0"/>
          <c:cat>
            <c:numRef>
              <c:f>'17.1'!$H$33</c:f>
              <c:numCache>
                <c:formatCode>General</c:formatCode>
                <c:ptCount val="1"/>
              </c:numCache>
            </c:numRef>
          </c:cat>
          <c:val>
            <c:numRef>
              <c:f>'17.1'!$H$39</c:f>
              <c:numCache>
                <c:formatCode>General</c:formatCode>
                <c:ptCount val="1"/>
              </c:numCache>
            </c:numRef>
          </c:val>
        </c:ser>
        <c:ser>
          <c:idx val="7"/>
          <c:order val="6"/>
          <c:tx>
            <c:strRef>
              <c:f>'17.1'!$G$40</c:f>
              <c:strCache>
                <c:ptCount val="1"/>
              </c:strCache>
            </c:strRef>
          </c:tx>
          <c:spPr>
            <a:solidFill>
              <a:srgbClr val="FFC000"/>
            </a:solidFill>
          </c:spPr>
          <c:invertIfNegative val="0"/>
          <c:cat>
            <c:numRef>
              <c:f>'17.1'!$H$33</c:f>
              <c:numCache>
                <c:formatCode>General</c:formatCode>
                <c:ptCount val="1"/>
              </c:numCache>
            </c:numRef>
          </c:cat>
          <c:val>
            <c:numRef>
              <c:f>'17.1'!$H$40</c:f>
              <c:numCache>
                <c:formatCode>General</c:formatCode>
                <c:ptCount val="1"/>
              </c:numCache>
            </c:numRef>
          </c:val>
        </c:ser>
        <c:ser>
          <c:idx val="6"/>
          <c:order val="7"/>
          <c:tx>
            <c:strRef>
              <c:f>'17.1'!$G$41</c:f>
              <c:strCache>
                <c:ptCount val="1"/>
              </c:strCache>
            </c:strRef>
          </c:tx>
          <c:invertIfNegative val="0"/>
          <c:cat>
            <c:numRef>
              <c:f>'17.1'!$H$33</c:f>
              <c:numCache>
                <c:formatCode>General</c:formatCode>
                <c:ptCount val="1"/>
              </c:numCache>
            </c:numRef>
          </c:cat>
          <c:val>
            <c:numRef>
              <c:f>'17.1'!$H$41</c:f>
              <c:numCache>
                <c:formatCode>General</c:formatCode>
                <c:ptCount val="1"/>
              </c:numCache>
            </c:numRef>
          </c:val>
        </c:ser>
        <c:ser>
          <c:idx val="8"/>
          <c:order val="8"/>
          <c:tx>
            <c:strRef>
              <c:f>'17.1'!$G$42</c:f>
              <c:strCache>
                <c:ptCount val="1"/>
              </c:strCache>
            </c:strRef>
          </c:tx>
          <c:invertIfNegative val="0"/>
          <c:cat>
            <c:numRef>
              <c:f>'17.1'!$H$33</c:f>
              <c:numCache>
                <c:formatCode>General</c:formatCode>
                <c:ptCount val="1"/>
              </c:numCache>
            </c:numRef>
          </c:cat>
          <c:val>
            <c:numRef>
              <c:f>'17.1'!$H$42</c:f>
              <c:numCache>
                <c:formatCode>General</c:formatCode>
                <c:ptCount val="1"/>
              </c:numCache>
            </c:numRef>
          </c:val>
        </c:ser>
        <c:ser>
          <c:idx val="9"/>
          <c:order val="9"/>
          <c:tx>
            <c:strRef>
              <c:f>'17.1'!$G$43</c:f>
              <c:strCache>
                <c:ptCount val="1"/>
              </c:strCache>
            </c:strRef>
          </c:tx>
          <c:invertIfNegative val="0"/>
          <c:cat>
            <c:numRef>
              <c:f>'17.1'!$H$33</c:f>
              <c:numCache>
                <c:formatCode>General</c:formatCode>
                <c:ptCount val="1"/>
              </c:numCache>
            </c:numRef>
          </c:cat>
          <c:val>
            <c:numRef>
              <c:f>'17.1'!$H$43</c:f>
              <c:numCache>
                <c:formatCode>General</c:formatCode>
                <c:ptCount val="1"/>
              </c:numCache>
            </c:numRef>
          </c:val>
        </c:ser>
        <c:ser>
          <c:idx val="10"/>
          <c:order val="10"/>
          <c:tx>
            <c:strRef>
              <c:f>'17.1'!$G$44</c:f>
              <c:strCache>
                <c:ptCount val="1"/>
              </c:strCache>
            </c:strRef>
          </c:tx>
          <c:invertIfNegative val="0"/>
          <c:cat>
            <c:numRef>
              <c:f>'17.1'!$H$33</c:f>
              <c:numCache>
                <c:formatCode>General</c:formatCode>
                <c:ptCount val="1"/>
              </c:numCache>
            </c:numRef>
          </c:cat>
          <c:val>
            <c:numRef>
              <c:f>'17.1'!$H$44</c:f>
              <c:numCache>
                <c:formatCode>General</c:formatCode>
                <c:ptCount val="1"/>
              </c:numCache>
            </c:numRef>
          </c:val>
        </c:ser>
        <c:dLbls>
          <c:showLegendKey val="0"/>
          <c:showVal val="0"/>
          <c:showCatName val="0"/>
          <c:showSerName val="0"/>
          <c:showPercent val="0"/>
          <c:showBubbleSize val="0"/>
        </c:dLbls>
        <c:gapWidth val="150"/>
        <c:axId val="195465984"/>
        <c:axId val="195467520"/>
      </c:barChart>
      <c:catAx>
        <c:axId val="195465984"/>
        <c:scaling>
          <c:orientation val="minMax"/>
        </c:scaling>
        <c:delete val="1"/>
        <c:axPos val="b"/>
        <c:numFmt formatCode="General" sourceLinked="1"/>
        <c:majorTickMark val="out"/>
        <c:minorTickMark val="none"/>
        <c:tickLblPos val="nextTo"/>
        <c:crossAx val="195467520"/>
        <c:crosses val="autoZero"/>
        <c:auto val="1"/>
        <c:lblAlgn val="ctr"/>
        <c:lblOffset val="100"/>
        <c:noMultiLvlLbl val="0"/>
      </c:catAx>
      <c:valAx>
        <c:axId val="195467520"/>
        <c:scaling>
          <c:orientation val="minMax"/>
        </c:scaling>
        <c:delete val="1"/>
        <c:axPos val="l"/>
        <c:numFmt formatCode="General" sourceLinked="1"/>
        <c:majorTickMark val="out"/>
        <c:minorTickMark val="none"/>
        <c:tickLblPos val="nextTo"/>
        <c:crossAx val="195465984"/>
        <c:crosses val="autoZero"/>
        <c:crossBetween val="between"/>
      </c:valAx>
      <c:spPr>
        <a:noFill/>
        <a:ln>
          <a:noFill/>
        </a:ln>
      </c:spPr>
    </c:plotArea>
    <c:legend>
      <c:legendPos val="r"/>
      <c:legendEntry>
        <c:idx val="3"/>
        <c:delete val="1"/>
      </c:legendEntry>
      <c:legendEntry>
        <c:idx val="10"/>
        <c:delete val="1"/>
      </c:legendEntry>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29346161133848714"/>
          <c:y val="0"/>
        </c:manualLayout>
      </c:layout>
      <c:overlay val="0"/>
    </c:title>
    <c:autoTitleDeleted val="0"/>
    <c:plotArea>
      <c:layout>
        <c:manualLayout>
          <c:layoutTarget val="inner"/>
          <c:xMode val="edge"/>
          <c:yMode val="edge"/>
          <c:x val="9.0605281482671815E-2"/>
          <c:y val="0.10613146689997084"/>
          <c:w val="0.88368824961200898"/>
          <c:h val="0.72875310586176723"/>
        </c:manualLayout>
      </c:layout>
      <c:areaChart>
        <c:grouping val="stacked"/>
        <c:varyColors val="0"/>
        <c:ser>
          <c:idx val="0"/>
          <c:order val="0"/>
          <c:tx>
            <c:strRef>
              <c:f>'23'!$R$6</c:f>
              <c:strCache>
                <c:ptCount val="1"/>
                <c:pt idx="0">
                  <c:v>JE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'23'!$R$7:$R$30</c:f>
              <c:numCache>
                <c:formatCode>#,##0.0</c:formatCode>
                <c:ptCount val="24"/>
                <c:pt idx="0">
                  <c:v>2028</c:v>
                </c:pt>
                <c:pt idx="1">
                  <c:v>2031</c:v>
                </c:pt>
                <c:pt idx="2">
                  <c:v>2033</c:v>
                </c:pt>
                <c:pt idx="3">
                  <c:v>2040</c:v>
                </c:pt>
                <c:pt idx="4">
                  <c:v>2045</c:v>
                </c:pt>
                <c:pt idx="5">
                  <c:v>2049</c:v>
                </c:pt>
                <c:pt idx="6">
                  <c:v>2052</c:v>
                </c:pt>
                <c:pt idx="7">
                  <c:v>2050</c:v>
                </c:pt>
                <c:pt idx="8">
                  <c:v>2047</c:v>
                </c:pt>
                <c:pt idx="9">
                  <c:v>2042</c:v>
                </c:pt>
                <c:pt idx="10">
                  <c:v>2035</c:v>
                </c:pt>
                <c:pt idx="11">
                  <c:v>2028</c:v>
                </c:pt>
                <c:pt idx="12">
                  <c:v>2024</c:v>
                </c:pt>
                <c:pt idx="13">
                  <c:v>2017</c:v>
                </c:pt>
                <c:pt idx="14">
                  <c:v>2014</c:v>
                </c:pt>
                <c:pt idx="15">
                  <c:v>2015</c:v>
                </c:pt>
                <c:pt idx="16">
                  <c:v>2014</c:v>
                </c:pt>
                <c:pt idx="17">
                  <c:v>2011</c:v>
                </c:pt>
                <c:pt idx="18">
                  <c:v>2012</c:v>
                </c:pt>
                <c:pt idx="19">
                  <c:v>2017</c:v>
                </c:pt>
                <c:pt idx="20">
                  <c:v>2018</c:v>
                </c:pt>
                <c:pt idx="21">
                  <c:v>2018</c:v>
                </c:pt>
                <c:pt idx="22">
                  <c:v>2022</c:v>
                </c:pt>
                <c:pt idx="23">
                  <c:v>2025</c:v>
                </c:pt>
              </c:numCache>
            </c:numRef>
          </c:val>
        </c:ser>
        <c:ser>
          <c:idx val="1"/>
          <c:order val="1"/>
          <c:tx>
            <c:strRef>
              <c:f>'23'!$S$6</c:f>
              <c:strCache>
                <c:ptCount val="1"/>
                <c:pt idx="0">
                  <c:v>PE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'23'!$S$7:$S$30</c:f>
              <c:numCache>
                <c:formatCode>#,##0.0</c:formatCode>
                <c:ptCount val="24"/>
                <c:pt idx="0">
                  <c:v>3250</c:v>
                </c:pt>
                <c:pt idx="1">
                  <c:v>2991</c:v>
                </c:pt>
                <c:pt idx="2">
                  <c:v>2856</c:v>
                </c:pt>
                <c:pt idx="3">
                  <c:v>2843</c:v>
                </c:pt>
                <c:pt idx="4">
                  <c:v>2839</c:v>
                </c:pt>
                <c:pt idx="5">
                  <c:v>2809</c:v>
                </c:pt>
                <c:pt idx="6">
                  <c:v>3003</c:v>
                </c:pt>
                <c:pt idx="7">
                  <c:v>3104</c:v>
                </c:pt>
                <c:pt idx="8">
                  <c:v>2968</c:v>
                </c:pt>
                <c:pt idx="9">
                  <c:v>2967</c:v>
                </c:pt>
                <c:pt idx="10">
                  <c:v>2940</c:v>
                </c:pt>
                <c:pt idx="11">
                  <c:v>3000</c:v>
                </c:pt>
                <c:pt idx="12">
                  <c:v>3049</c:v>
                </c:pt>
                <c:pt idx="13">
                  <c:v>3119</c:v>
                </c:pt>
                <c:pt idx="14">
                  <c:v>3179</c:v>
                </c:pt>
                <c:pt idx="15">
                  <c:v>3192</c:v>
                </c:pt>
                <c:pt idx="16">
                  <c:v>3200</c:v>
                </c:pt>
                <c:pt idx="17">
                  <c:v>3111</c:v>
                </c:pt>
                <c:pt idx="18">
                  <c:v>3211</c:v>
                </c:pt>
                <c:pt idx="19">
                  <c:v>3216</c:v>
                </c:pt>
                <c:pt idx="20">
                  <c:v>3220</c:v>
                </c:pt>
                <c:pt idx="21">
                  <c:v>3259</c:v>
                </c:pt>
                <c:pt idx="22">
                  <c:v>3196</c:v>
                </c:pt>
                <c:pt idx="23">
                  <c:v>3210</c:v>
                </c:pt>
              </c:numCache>
            </c:numRef>
          </c:val>
        </c:ser>
        <c:ser>
          <c:idx val="2"/>
          <c:order val="2"/>
          <c:tx>
            <c:strRef>
              <c:f>'23'!$T$6</c:f>
              <c:strCache>
                <c:ptCount val="1"/>
                <c:pt idx="0">
                  <c:v>PSE + PPE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'23'!$T$7:$T$30</c:f>
              <c:numCache>
                <c:formatCode>#,##0.0</c:formatCode>
                <c:ptCount val="24"/>
                <c:pt idx="0">
                  <c:v>559</c:v>
                </c:pt>
                <c:pt idx="1">
                  <c:v>559</c:v>
                </c:pt>
                <c:pt idx="2">
                  <c:v>558</c:v>
                </c:pt>
                <c:pt idx="3">
                  <c:v>555</c:v>
                </c:pt>
                <c:pt idx="4">
                  <c:v>555</c:v>
                </c:pt>
                <c:pt idx="5">
                  <c:v>549</c:v>
                </c:pt>
                <c:pt idx="6">
                  <c:v>563</c:v>
                </c:pt>
                <c:pt idx="7">
                  <c:v>572</c:v>
                </c:pt>
                <c:pt idx="8">
                  <c:v>593</c:v>
                </c:pt>
                <c:pt idx="9">
                  <c:v>588</c:v>
                </c:pt>
                <c:pt idx="10">
                  <c:v>577</c:v>
                </c:pt>
                <c:pt idx="11">
                  <c:v>566</c:v>
                </c:pt>
                <c:pt idx="12">
                  <c:v>560</c:v>
                </c:pt>
                <c:pt idx="13">
                  <c:v>558</c:v>
                </c:pt>
                <c:pt idx="14">
                  <c:v>556</c:v>
                </c:pt>
                <c:pt idx="15">
                  <c:v>567</c:v>
                </c:pt>
                <c:pt idx="16">
                  <c:v>569</c:v>
                </c:pt>
                <c:pt idx="17">
                  <c:v>580</c:v>
                </c:pt>
                <c:pt idx="18">
                  <c:v>588</c:v>
                </c:pt>
                <c:pt idx="19">
                  <c:v>608</c:v>
                </c:pt>
                <c:pt idx="20">
                  <c:v>617</c:v>
                </c:pt>
                <c:pt idx="21">
                  <c:v>615</c:v>
                </c:pt>
                <c:pt idx="22">
                  <c:v>609</c:v>
                </c:pt>
                <c:pt idx="23">
                  <c:v>581</c:v>
                </c:pt>
              </c:numCache>
            </c:numRef>
          </c:val>
        </c:ser>
        <c:ser>
          <c:idx val="3"/>
          <c:order val="3"/>
          <c:tx>
            <c:strRef>
              <c:f>'23'!$U$6</c:f>
              <c:strCache>
                <c:ptCount val="1"/>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'23'!$U$7:$U$30</c:f>
              <c:numCache>
                <c:formatCode>General</c:formatCode>
                <c:ptCount val="24"/>
              </c:numCache>
            </c:numRef>
          </c:val>
        </c:ser>
        <c:ser>
          <c:idx val="4"/>
          <c:order val="4"/>
          <c:tx>
            <c:strRef>
              <c:f>'23'!$V$6</c:f>
              <c:strCache>
                <c:ptCount val="1"/>
                <c:pt idx="0">
                  <c:v>VE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'23'!$V$7:$V$30</c:f>
              <c:numCache>
                <c:formatCode>#,##0.0</c:formatCode>
                <c:ptCount val="24"/>
                <c:pt idx="0">
                  <c:v>131</c:v>
                </c:pt>
                <c:pt idx="1">
                  <c:v>130</c:v>
                </c:pt>
                <c:pt idx="2">
                  <c:v>126</c:v>
                </c:pt>
                <c:pt idx="3">
                  <c:v>126</c:v>
                </c:pt>
                <c:pt idx="4">
                  <c:v>126</c:v>
                </c:pt>
                <c:pt idx="5">
                  <c:v>126</c:v>
                </c:pt>
                <c:pt idx="6">
                  <c:v>132</c:v>
                </c:pt>
                <c:pt idx="7">
                  <c:v>145</c:v>
                </c:pt>
                <c:pt idx="8">
                  <c:v>144</c:v>
                </c:pt>
                <c:pt idx="9">
                  <c:v>172</c:v>
                </c:pt>
                <c:pt idx="10">
                  <c:v>175</c:v>
                </c:pt>
                <c:pt idx="11">
                  <c:v>190</c:v>
                </c:pt>
                <c:pt idx="12">
                  <c:v>132</c:v>
                </c:pt>
                <c:pt idx="13">
                  <c:v>130</c:v>
                </c:pt>
                <c:pt idx="14">
                  <c:v>131</c:v>
                </c:pt>
                <c:pt idx="15">
                  <c:v>136</c:v>
                </c:pt>
                <c:pt idx="16">
                  <c:v>140</c:v>
                </c:pt>
                <c:pt idx="17">
                  <c:v>132</c:v>
                </c:pt>
                <c:pt idx="18">
                  <c:v>170</c:v>
                </c:pt>
                <c:pt idx="19">
                  <c:v>132</c:v>
                </c:pt>
                <c:pt idx="20">
                  <c:v>266</c:v>
                </c:pt>
                <c:pt idx="21">
                  <c:v>273</c:v>
                </c:pt>
                <c:pt idx="22">
                  <c:v>241</c:v>
                </c:pt>
                <c:pt idx="23">
                  <c:v>240</c:v>
                </c:pt>
              </c:numCache>
            </c:numRef>
          </c:val>
        </c:ser>
        <c:ser>
          <c:idx val="5"/>
          <c:order val="5"/>
          <c:tx>
            <c:strRef>
              <c:f>'23'!$W$6</c:f>
              <c:strCache>
                <c:ptCount val="1"/>
                <c:pt idx="0">
                  <c:v>PVE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'23'!$W$7:$W$30</c:f>
              <c:numCache>
                <c:formatCode>#,##0.0</c:formatCode>
                <c:ptCount val="24"/>
                <c:pt idx="0">
                  <c:v>0</c:v>
                </c:pt>
                <c:pt idx="1">
                  <c:v>0</c:v>
                </c:pt>
                <c:pt idx="2">
                  <c:v>0</c:v>
                </c:pt>
                <c:pt idx="3">
                  <c:v>0</c:v>
                </c:pt>
                <c:pt idx="4">
                  <c:v>0</c:v>
                </c:pt>
                <c:pt idx="5">
                  <c:v>0</c:v>
                </c:pt>
                <c:pt idx="6">
                  <c:v>0</c:v>
                </c:pt>
                <c:pt idx="7">
                  <c:v>0</c:v>
                </c:pt>
                <c:pt idx="8">
                  <c:v>0</c:v>
                </c:pt>
                <c:pt idx="9">
                  <c:v>19</c:v>
                </c:pt>
                <c:pt idx="10">
                  <c:v>164</c:v>
                </c:pt>
                <c:pt idx="11">
                  <c:v>158</c:v>
                </c:pt>
                <c:pt idx="12">
                  <c:v>0</c:v>
                </c:pt>
                <c:pt idx="13">
                  <c:v>0</c:v>
                </c:pt>
                <c:pt idx="14">
                  <c:v>0</c:v>
                </c:pt>
                <c:pt idx="15">
                  <c:v>0</c:v>
                </c:pt>
                <c:pt idx="16">
                  <c:v>139</c:v>
                </c:pt>
                <c:pt idx="17">
                  <c:v>235</c:v>
                </c:pt>
                <c:pt idx="18">
                  <c:v>327</c:v>
                </c:pt>
                <c:pt idx="19">
                  <c:v>218</c:v>
                </c:pt>
                <c:pt idx="20">
                  <c:v>355</c:v>
                </c:pt>
                <c:pt idx="21">
                  <c:v>380</c:v>
                </c:pt>
                <c:pt idx="22">
                  <c:v>439</c:v>
                </c:pt>
                <c:pt idx="23">
                  <c:v>294</c:v>
                </c:pt>
              </c:numCache>
            </c:numRef>
          </c:val>
        </c:ser>
        <c:ser>
          <c:idx val="6"/>
          <c:order val="6"/>
          <c:tx>
            <c:strRef>
              <c:f>'23'!$X$6</c:f>
              <c:strCache>
                <c:ptCount val="1"/>
                <c:pt idx="0">
                  <c:v>VTE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'23'!$X$7:$X$30</c:f>
              <c:numCache>
                <c:formatCode>#,##0.0</c:formatCode>
                <c:ptCount val="24"/>
                <c:pt idx="0">
                  <c:v>23</c:v>
                </c:pt>
                <c:pt idx="1">
                  <c:v>20</c:v>
                </c:pt>
                <c:pt idx="2">
                  <c:v>26</c:v>
                </c:pt>
                <c:pt idx="3">
                  <c:v>34</c:v>
                </c:pt>
                <c:pt idx="4">
                  <c:v>32</c:v>
                </c:pt>
                <c:pt idx="5">
                  <c:v>35</c:v>
                </c:pt>
                <c:pt idx="6">
                  <c:v>42</c:v>
                </c:pt>
                <c:pt idx="7">
                  <c:v>46</c:v>
                </c:pt>
                <c:pt idx="8">
                  <c:v>38</c:v>
                </c:pt>
                <c:pt idx="9">
                  <c:v>40</c:v>
                </c:pt>
                <c:pt idx="10">
                  <c:v>46</c:v>
                </c:pt>
                <c:pt idx="11">
                  <c:v>46</c:v>
                </c:pt>
                <c:pt idx="12">
                  <c:v>54</c:v>
                </c:pt>
                <c:pt idx="13">
                  <c:v>52</c:v>
                </c:pt>
                <c:pt idx="14">
                  <c:v>60</c:v>
                </c:pt>
                <c:pt idx="15">
                  <c:v>59</c:v>
                </c:pt>
                <c:pt idx="16">
                  <c:v>44</c:v>
                </c:pt>
                <c:pt idx="17">
                  <c:v>45</c:v>
                </c:pt>
                <c:pt idx="18">
                  <c:v>45</c:v>
                </c:pt>
                <c:pt idx="19">
                  <c:v>62</c:v>
                </c:pt>
                <c:pt idx="20">
                  <c:v>49</c:v>
                </c:pt>
                <c:pt idx="21">
                  <c:v>50</c:v>
                </c:pt>
                <c:pt idx="22">
                  <c:v>59</c:v>
                </c:pt>
                <c:pt idx="23">
                  <c:v>71</c:v>
                </c:pt>
              </c:numCache>
            </c:numRef>
          </c:val>
        </c:ser>
        <c:ser>
          <c:idx val="7"/>
          <c:order val="7"/>
          <c:tx>
            <c:strRef>
              <c:f>'23'!$Y$6</c:f>
              <c:strCache>
                <c:ptCount val="1"/>
                <c:pt idx="0">
                  <c:v>FVE</c:v>
                </c:pt>
              </c:strCache>
            </c:strRef>
          </c:tx>
          <c:spPr>
            <a:solidFill>
              <a:srgbClr val="FFC000"/>
            </a:solidFill>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'23'!$Y$7:$Y$30</c:f>
              <c:numCache>
                <c:formatCode>#,##0.0</c:formatCode>
                <c:ptCount val="24"/>
                <c:pt idx="0">
                  <c:v>0</c:v>
                </c:pt>
                <c:pt idx="1">
                  <c:v>0</c:v>
                </c:pt>
                <c:pt idx="2">
                  <c:v>0</c:v>
                </c:pt>
                <c:pt idx="3">
                  <c:v>0</c:v>
                </c:pt>
                <c:pt idx="4">
                  <c:v>1</c:v>
                </c:pt>
                <c:pt idx="5">
                  <c:v>3</c:v>
                </c:pt>
                <c:pt idx="6">
                  <c:v>50</c:v>
                </c:pt>
                <c:pt idx="7">
                  <c:v>284</c:v>
                </c:pt>
                <c:pt idx="8">
                  <c:v>679</c:v>
                </c:pt>
                <c:pt idx="9">
                  <c:v>1019</c:v>
                </c:pt>
                <c:pt idx="10">
                  <c:v>1264</c:v>
                </c:pt>
                <c:pt idx="11">
                  <c:v>1417</c:v>
                </c:pt>
                <c:pt idx="12">
                  <c:v>1484</c:v>
                </c:pt>
                <c:pt idx="13">
                  <c:v>1447</c:v>
                </c:pt>
                <c:pt idx="14">
                  <c:v>1282</c:v>
                </c:pt>
                <c:pt idx="15">
                  <c:v>1101</c:v>
                </c:pt>
                <c:pt idx="16">
                  <c:v>776</c:v>
                </c:pt>
                <c:pt idx="17">
                  <c:v>471</c:v>
                </c:pt>
                <c:pt idx="18">
                  <c:v>204</c:v>
                </c:pt>
                <c:pt idx="19">
                  <c:v>63</c:v>
                </c:pt>
                <c:pt idx="20">
                  <c:v>8</c:v>
                </c:pt>
                <c:pt idx="21">
                  <c:v>1</c:v>
                </c:pt>
                <c:pt idx="22">
                  <c:v>0</c:v>
                </c:pt>
                <c:pt idx="23">
                  <c:v>0</c:v>
                </c:pt>
              </c:numCache>
            </c:numRef>
          </c:val>
        </c:ser>
        <c:ser>
          <c:idx val="8"/>
          <c:order val="8"/>
          <c:tx>
            <c:strRef>
              <c:f>'23'!$Z$6</c:f>
              <c:strCache>
                <c:ptCount val="1"/>
                <c:pt idx="0">
                  <c:v>Saldo zahraničí</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'23'!$Z$7:$Z$30</c:f>
              <c:numCache>
                <c:formatCode>#,##0.0</c:formatCode>
                <c:ptCount val="24"/>
                <c:pt idx="0">
                  <c:v>0</c:v>
                </c:pt>
                <c:pt idx="1">
                  <c:v>0</c:v>
                </c:pt>
                <c:pt idx="2">
                  <c:v>0</c:v>
                </c:pt>
                <c:pt idx="3">
                  <c:v>0</c:v>
                </c:pt>
                <c:pt idx="4">
                  <c:v>40</c:v>
                </c:pt>
                <c:pt idx="5">
                  <c:v>102</c:v>
                </c:pt>
                <c:pt idx="6">
                  <c:v>0</c:v>
                </c:pt>
                <c:pt idx="7">
                  <c:v>0</c:v>
                </c:pt>
                <c:pt idx="8">
                  <c:v>0</c:v>
                </c:pt>
                <c:pt idx="9">
                  <c:v>0</c:v>
                </c:pt>
                <c:pt idx="10">
                  <c:v>0</c:v>
                </c:pt>
                <c:pt idx="11">
                  <c:v>0</c:v>
                </c:pt>
                <c:pt idx="12">
                  <c:v>0</c:v>
                </c:pt>
                <c:pt idx="13">
                  <c:v>0</c:v>
                </c:pt>
                <c:pt idx="14">
                  <c:v>0</c:v>
                </c:pt>
                <c:pt idx="15">
                  <c:v>0</c:v>
                </c:pt>
                <c:pt idx="16">
                  <c:v>0</c:v>
                </c:pt>
                <c:pt idx="17">
                  <c:v>0</c:v>
                </c:pt>
                <c:pt idx="18">
                  <c:v>0</c:v>
                </c:pt>
                <c:pt idx="19">
                  <c:v>219</c:v>
                </c:pt>
                <c:pt idx="20">
                  <c:v>28</c:v>
                </c:pt>
                <c:pt idx="21">
                  <c:v>65</c:v>
                </c:pt>
                <c:pt idx="22">
                  <c:v>0</c:v>
                </c:pt>
                <c:pt idx="23">
                  <c:v>0</c:v>
                </c:pt>
              </c:numCache>
            </c:numRef>
          </c:val>
        </c:ser>
        <c:dLbls>
          <c:showLegendKey val="0"/>
          <c:showVal val="0"/>
          <c:showCatName val="0"/>
          <c:showSerName val="0"/>
          <c:showPercent val="0"/>
          <c:showBubbleSize val="0"/>
        </c:dLbls>
        <c:axId val="195913216"/>
        <c:axId val="195914752"/>
      </c:areaChart>
      <c:areaChart>
        <c:grouping val="stacked"/>
        <c:varyColors val="0"/>
        <c:ser>
          <c:idx val="10"/>
          <c:order val="9"/>
          <c:tx>
            <c:strRef>
              <c:f>'23'!$AB$6</c:f>
              <c:strCache>
                <c:ptCount val="1"/>
                <c:pt idx="0">
                  <c:v>-</c:v>
                </c:pt>
              </c:strCache>
            </c:strRef>
          </c:tx>
          <c:spPr>
            <a:solidFill>
              <a:srgbClr val="B9CD96"/>
            </a:solidFill>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'23'!$AB$7:$AB$30</c:f>
              <c:numCache>
                <c:formatCode>General</c:formatCode>
                <c:ptCount val="24"/>
                <c:pt idx="0">
                  <c:v>-588</c:v>
                </c:pt>
                <c:pt idx="1">
                  <c:v>-342</c:v>
                </c:pt>
                <c:pt idx="2">
                  <c:v>-129</c:v>
                </c:pt>
                <c:pt idx="3">
                  <c:v>-57</c:v>
                </c:pt>
                <c:pt idx="4">
                  <c:v>0</c:v>
                </c:pt>
                <c:pt idx="5">
                  <c:v>0</c:v>
                </c:pt>
                <c:pt idx="6">
                  <c:v>-125</c:v>
                </c:pt>
                <c:pt idx="7">
                  <c:v>-229</c:v>
                </c:pt>
                <c:pt idx="8">
                  <c:v>-403</c:v>
                </c:pt>
                <c:pt idx="9">
                  <c:v>-395</c:v>
                </c:pt>
                <c:pt idx="10">
                  <c:v>-402</c:v>
                </c:pt>
                <c:pt idx="11">
                  <c:v>-395</c:v>
                </c:pt>
                <c:pt idx="12">
                  <c:v>-402</c:v>
                </c:pt>
                <c:pt idx="13">
                  <c:v>-379</c:v>
                </c:pt>
                <c:pt idx="14">
                  <c:v>-319</c:v>
                </c:pt>
                <c:pt idx="15">
                  <c:v>-259</c:v>
                </c:pt>
                <c:pt idx="16">
                  <c:v>-138</c:v>
                </c:pt>
                <c:pt idx="17">
                  <c:v>-55</c:v>
                </c:pt>
                <c:pt idx="18">
                  <c:v>-1</c:v>
                </c:pt>
                <c:pt idx="19">
                  <c:v>0</c:v>
                </c:pt>
                <c:pt idx="20">
                  <c:v>0</c:v>
                </c:pt>
                <c:pt idx="21">
                  <c:v>0</c:v>
                </c:pt>
                <c:pt idx="22">
                  <c:v>-102</c:v>
                </c:pt>
                <c:pt idx="23">
                  <c:v>-281</c:v>
                </c:pt>
              </c:numCache>
            </c:numRef>
          </c:val>
        </c:ser>
        <c:ser>
          <c:idx val="9"/>
          <c:order val="10"/>
          <c:tx>
            <c:strRef>
              <c:f>'23'!$AA$6</c:f>
              <c:strCache>
                <c:ptCount val="1"/>
                <c:pt idx="0">
                  <c:v>Čerpání PVE</c:v>
                </c:pt>
              </c:strCache>
            </c:strRef>
          </c:tx>
          <c:spPr>
            <a:ln w="25400">
              <a:noFill/>
            </a:ln>
          </c:spPr>
          <c:cat>
            <c:numRef>
              <c:f>'23'!$Q$7:$Q$30</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'23'!$AA$7:$AA$30</c:f>
              <c:numCache>
                <c:formatCode>#,##0.0</c:formatCode>
                <c:ptCount val="24"/>
                <c:pt idx="0">
                  <c:v>-17</c:v>
                </c:pt>
                <c:pt idx="1">
                  <c:v>-158</c:v>
                </c:pt>
                <c:pt idx="2">
                  <c:v>-305</c:v>
                </c:pt>
                <c:pt idx="3">
                  <c:v>-355</c:v>
                </c:pt>
                <c:pt idx="4">
                  <c:v>-516</c:v>
                </c:pt>
                <c:pt idx="5">
                  <c:v>-788</c:v>
                </c:pt>
                <c:pt idx="6">
                  <c:v>-679</c:v>
                </c:pt>
                <c:pt idx="7">
                  <c:v>-522</c:v>
                </c:pt>
                <c:pt idx="8">
                  <c:v>-112</c:v>
                </c:pt>
                <c:pt idx="9">
                  <c:v>0</c:v>
                </c:pt>
                <c:pt idx="10">
                  <c:v>0</c:v>
                </c:pt>
                <c:pt idx="11">
                  <c:v>0</c:v>
                </c:pt>
                <c:pt idx="12">
                  <c:v>-26</c:v>
                </c:pt>
                <c:pt idx="13">
                  <c:v>-111</c:v>
                </c:pt>
                <c:pt idx="14">
                  <c:v>-131</c:v>
                </c:pt>
                <c:pt idx="15">
                  <c:v>0</c:v>
                </c:pt>
                <c:pt idx="16">
                  <c:v>0</c:v>
                </c:pt>
                <c:pt idx="17">
                  <c:v>0</c:v>
                </c:pt>
                <c:pt idx="18">
                  <c:v>0</c:v>
                </c:pt>
                <c:pt idx="19">
                  <c:v>0</c:v>
                </c:pt>
                <c:pt idx="20">
                  <c:v>0</c:v>
                </c:pt>
                <c:pt idx="21">
                  <c:v>0</c:v>
                </c:pt>
                <c:pt idx="22">
                  <c:v>0</c:v>
                </c:pt>
                <c:pt idx="23">
                  <c:v>-1</c:v>
                </c:pt>
              </c:numCache>
            </c:numRef>
          </c:val>
        </c:ser>
        <c:dLbls>
          <c:showLegendKey val="0"/>
          <c:showVal val="0"/>
          <c:showCatName val="0"/>
          <c:showSerName val="0"/>
          <c:showPercent val="0"/>
          <c:showBubbleSize val="0"/>
        </c:dLbls>
        <c:axId val="195922176"/>
        <c:axId val="195920640"/>
      </c:areaChart>
      <c:catAx>
        <c:axId val="195913216"/>
        <c:scaling>
          <c:orientation val="minMax"/>
        </c:scaling>
        <c:delete val="0"/>
        <c:axPos val="b"/>
        <c:numFmt formatCode="h:mm;@" sourceLinked="1"/>
        <c:majorTickMark val="none"/>
        <c:minorTickMark val="none"/>
        <c:tickLblPos val="low"/>
        <c:txPr>
          <a:bodyPr/>
          <a:lstStyle/>
          <a:p>
            <a:pPr>
              <a:defRPr sz="900"/>
            </a:pPr>
            <a:endParaRPr lang="cs-CZ"/>
          </a:p>
        </c:txPr>
        <c:crossAx val="195914752"/>
        <c:crosses val="autoZero"/>
        <c:auto val="1"/>
        <c:lblAlgn val="ctr"/>
        <c:lblOffset val="100"/>
        <c:noMultiLvlLbl val="0"/>
      </c:catAx>
      <c:valAx>
        <c:axId val="195914752"/>
        <c:scaling>
          <c:orientation val="minMax"/>
          <c:min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195913216"/>
        <c:crosses val="autoZero"/>
        <c:crossBetween val="midCat"/>
      </c:valAx>
      <c:valAx>
        <c:axId val="195920640"/>
        <c:scaling>
          <c:orientation val="minMax"/>
        </c:scaling>
        <c:delete val="1"/>
        <c:axPos val="r"/>
        <c:numFmt formatCode="General" sourceLinked="1"/>
        <c:majorTickMark val="out"/>
        <c:minorTickMark val="none"/>
        <c:tickLblPos val="nextTo"/>
        <c:crossAx val="195922176"/>
        <c:crosses val="max"/>
        <c:crossBetween val="midCat"/>
      </c:valAx>
      <c:catAx>
        <c:axId val="195922176"/>
        <c:scaling>
          <c:orientation val="minMax"/>
        </c:scaling>
        <c:delete val="1"/>
        <c:axPos val="b"/>
        <c:numFmt formatCode="h:mm;@" sourceLinked="1"/>
        <c:majorTickMark val="out"/>
        <c:minorTickMark val="none"/>
        <c:tickLblPos val="nextTo"/>
        <c:crossAx val="195920640"/>
        <c:crosses val="autoZero"/>
        <c:auto val="1"/>
        <c:lblAlgn val="ctr"/>
        <c:lblOffset val="100"/>
        <c:noMultiLvlLbl val="0"/>
      </c:catAx>
    </c:plotArea>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'17.1'!$G$34</c:f>
              <c:strCache>
                <c:ptCount val="1"/>
              </c:strCache>
            </c:strRef>
          </c:tx>
          <c:invertIfNegative val="0"/>
          <c:cat>
            <c:numRef>
              <c:f>'17.1'!$H$33</c:f>
              <c:numCache>
                <c:formatCode>General</c:formatCode>
                <c:ptCount val="1"/>
              </c:numCache>
            </c:numRef>
          </c:cat>
          <c:val>
            <c:numRef>
              <c:f>'17.1'!$H$34</c:f>
              <c:numCache>
                <c:formatCode>General</c:formatCode>
                <c:ptCount val="1"/>
              </c:numCache>
            </c:numRef>
          </c:val>
        </c:ser>
        <c:ser>
          <c:idx val="1"/>
          <c:order val="1"/>
          <c:tx>
            <c:strRef>
              <c:f>'17.1'!$G$35</c:f>
              <c:strCache>
                <c:ptCount val="1"/>
              </c:strCache>
            </c:strRef>
          </c:tx>
          <c:invertIfNegative val="0"/>
          <c:cat>
            <c:numRef>
              <c:f>'17.1'!$H$33</c:f>
              <c:numCache>
                <c:formatCode>General</c:formatCode>
                <c:ptCount val="1"/>
              </c:numCache>
            </c:numRef>
          </c:cat>
          <c:val>
            <c:numRef>
              <c:f>'17.1'!$H$35</c:f>
              <c:numCache>
                <c:formatCode>General</c:formatCode>
                <c:ptCount val="1"/>
              </c:numCache>
            </c:numRef>
          </c:val>
        </c:ser>
        <c:ser>
          <c:idx val="2"/>
          <c:order val="2"/>
          <c:tx>
            <c:strRef>
              <c:f>'17.1'!$G$36</c:f>
              <c:strCache>
                <c:ptCount val="1"/>
              </c:strCache>
            </c:strRef>
          </c:tx>
          <c:invertIfNegative val="0"/>
          <c:cat>
            <c:numRef>
              <c:f>'17.1'!$H$33</c:f>
              <c:numCache>
                <c:formatCode>General</c:formatCode>
                <c:ptCount val="1"/>
              </c:numCache>
            </c:numRef>
          </c:cat>
          <c:val>
            <c:numRef>
              <c:f>'17.1'!$H$36</c:f>
              <c:numCache>
                <c:formatCode>General</c:formatCode>
                <c:ptCount val="1"/>
              </c:numCache>
            </c:numRef>
          </c:val>
        </c:ser>
        <c:ser>
          <c:idx val="3"/>
          <c:order val="3"/>
          <c:tx>
            <c:strRef>
              <c:f>'17.1'!$G$37</c:f>
              <c:strCache>
                <c:ptCount val="1"/>
              </c:strCache>
            </c:strRef>
          </c:tx>
          <c:invertIfNegative val="0"/>
          <c:cat>
            <c:numRef>
              <c:f>'17.1'!$H$33</c:f>
              <c:numCache>
                <c:formatCode>General</c:formatCode>
                <c:ptCount val="1"/>
              </c:numCache>
            </c:numRef>
          </c:cat>
          <c:val>
            <c:numRef>
              <c:f>'17.1'!$H$37</c:f>
              <c:numCache>
                <c:formatCode>General</c:formatCode>
                <c:ptCount val="1"/>
              </c:numCache>
            </c:numRef>
          </c:val>
        </c:ser>
        <c:ser>
          <c:idx val="4"/>
          <c:order val="4"/>
          <c:tx>
            <c:strRef>
              <c:f>'17.1'!$G$38</c:f>
              <c:strCache>
                <c:ptCount val="1"/>
              </c:strCache>
            </c:strRef>
          </c:tx>
          <c:invertIfNegative val="0"/>
          <c:cat>
            <c:numRef>
              <c:f>'17.1'!$H$33</c:f>
              <c:numCache>
                <c:formatCode>General</c:formatCode>
                <c:ptCount val="1"/>
              </c:numCache>
            </c:numRef>
          </c:cat>
          <c:val>
            <c:numRef>
              <c:f>'17.1'!$H$38</c:f>
              <c:numCache>
                <c:formatCode>General</c:formatCode>
                <c:ptCount val="1"/>
              </c:numCache>
            </c:numRef>
          </c:val>
        </c:ser>
        <c:ser>
          <c:idx val="5"/>
          <c:order val="5"/>
          <c:tx>
            <c:strRef>
              <c:f>'17.1'!$G$39</c:f>
              <c:strCache>
                <c:ptCount val="1"/>
              </c:strCache>
            </c:strRef>
          </c:tx>
          <c:invertIfNegative val="0"/>
          <c:cat>
            <c:numRef>
              <c:f>'17.1'!$H$33</c:f>
              <c:numCache>
                <c:formatCode>General</c:formatCode>
                <c:ptCount val="1"/>
              </c:numCache>
            </c:numRef>
          </c:cat>
          <c:val>
            <c:numRef>
              <c:f>'17.1'!$H$39</c:f>
              <c:numCache>
                <c:formatCode>General</c:formatCode>
                <c:ptCount val="1"/>
              </c:numCache>
            </c:numRef>
          </c:val>
        </c:ser>
        <c:ser>
          <c:idx val="7"/>
          <c:order val="6"/>
          <c:tx>
            <c:strRef>
              <c:f>'17.1'!$G$40</c:f>
              <c:strCache>
                <c:ptCount val="1"/>
              </c:strCache>
            </c:strRef>
          </c:tx>
          <c:spPr>
            <a:solidFill>
              <a:srgbClr val="FFC000"/>
            </a:solidFill>
          </c:spPr>
          <c:invertIfNegative val="0"/>
          <c:cat>
            <c:numRef>
              <c:f>'17.1'!$H$33</c:f>
              <c:numCache>
                <c:formatCode>General</c:formatCode>
                <c:ptCount val="1"/>
              </c:numCache>
            </c:numRef>
          </c:cat>
          <c:val>
            <c:numRef>
              <c:f>'17.1'!$H$40</c:f>
              <c:numCache>
                <c:formatCode>General</c:formatCode>
                <c:ptCount val="1"/>
              </c:numCache>
            </c:numRef>
          </c:val>
        </c:ser>
        <c:ser>
          <c:idx val="6"/>
          <c:order val="7"/>
          <c:tx>
            <c:strRef>
              <c:f>'17.1'!$G$41</c:f>
              <c:strCache>
                <c:ptCount val="1"/>
              </c:strCache>
            </c:strRef>
          </c:tx>
          <c:invertIfNegative val="0"/>
          <c:cat>
            <c:numRef>
              <c:f>'17.1'!$H$33</c:f>
              <c:numCache>
                <c:formatCode>General</c:formatCode>
                <c:ptCount val="1"/>
              </c:numCache>
            </c:numRef>
          </c:cat>
          <c:val>
            <c:numRef>
              <c:f>'17.1'!$H$41</c:f>
              <c:numCache>
                <c:formatCode>General</c:formatCode>
                <c:ptCount val="1"/>
              </c:numCache>
            </c:numRef>
          </c:val>
        </c:ser>
        <c:ser>
          <c:idx val="8"/>
          <c:order val="8"/>
          <c:tx>
            <c:strRef>
              <c:f>'17.1'!$G$42</c:f>
              <c:strCache>
                <c:ptCount val="1"/>
              </c:strCache>
            </c:strRef>
          </c:tx>
          <c:invertIfNegative val="0"/>
          <c:cat>
            <c:numRef>
              <c:f>'17.1'!$H$33</c:f>
              <c:numCache>
                <c:formatCode>General</c:formatCode>
                <c:ptCount val="1"/>
              </c:numCache>
            </c:numRef>
          </c:cat>
          <c:val>
            <c:numRef>
              <c:f>'17.1'!$H$42</c:f>
              <c:numCache>
                <c:formatCode>General</c:formatCode>
                <c:ptCount val="1"/>
              </c:numCache>
            </c:numRef>
          </c:val>
        </c:ser>
        <c:ser>
          <c:idx val="9"/>
          <c:order val="9"/>
          <c:tx>
            <c:strRef>
              <c:f>'17.1'!$G$43</c:f>
              <c:strCache>
                <c:ptCount val="1"/>
              </c:strCache>
            </c:strRef>
          </c:tx>
          <c:invertIfNegative val="0"/>
          <c:cat>
            <c:numRef>
              <c:f>'17.1'!$H$33</c:f>
              <c:numCache>
                <c:formatCode>General</c:formatCode>
                <c:ptCount val="1"/>
              </c:numCache>
            </c:numRef>
          </c:cat>
          <c:val>
            <c:numRef>
              <c:f>'17.1'!$H$43</c:f>
              <c:numCache>
                <c:formatCode>General</c:formatCode>
                <c:ptCount val="1"/>
              </c:numCache>
            </c:numRef>
          </c:val>
        </c:ser>
        <c:ser>
          <c:idx val="10"/>
          <c:order val="10"/>
          <c:tx>
            <c:strRef>
              <c:f>'17.1'!$G$44</c:f>
              <c:strCache>
                <c:ptCount val="1"/>
              </c:strCache>
            </c:strRef>
          </c:tx>
          <c:invertIfNegative val="0"/>
          <c:cat>
            <c:numRef>
              <c:f>'17.1'!$H$33</c:f>
              <c:numCache>
                <c:formatCode>General</c:formatCode>
                <c:ptCount val="1"/>
              </c:numCache>
            </c:numRef>
          </c:cat>
          <c:val>
            <c:numRef>
              <c:f>'17.1'!$H$44</c:f>
              <c:numCache>
                <c:formatCode>General</c:formatCode>
                <c:ptCount val="1"/>
              </c:numCache>
            </c:numRef>
          </c:val>
        </c:ser>
        <c:dLbls>
          <c:showLegendKey val="0"/>
          <c:showVal val="0"/>
          <c:showCatName val="0"/>
          <c:showSerName val="0"/>
          <c:showPercent val="0"/>
          <c:showBubbleSize val="0"/>
        </c:dLbls>
        <c:gapWidth val="150"/>
        <c:axId val="195704320"/>
        <c:axId val="195705856"/>
      </c:barChart>
      <c:catAx>
        <c:axId val="195704320"/>
        <c:scaling>
          <c:orientation val="minMax"/>
        </c:scaling>
        <c:delete val="1"/>
        <c:axPos val="b"/>
        <c:numFmt formatCode="General" sourceLinked="1"/>
        <c:majorTickMark val="out"/>
        <c:minorTickMark val="none"/>
        <c:tickLblPos val="nextTo"/>
        <c:crossAx val="195705856"/>
        <c:crosses val="autoZero"/>
        <c:auto val="1"/>
        <c:lblAlgn val="ctr"/>
        <c:lblOffset val="100"/>
        <c:noMultiLvlLbl val="0"/>
      </c:catAx>
      <c:valAx>
        <c:axId val="195705856"/>
        <c:scaling>
          <c:orientation val="minMax"/>
        </c:scaling>
        <c:delete val="1"/>
        <c:axPos val="l"/>
        <c:numFmt formatCode="General" sourceLinked="1"/>
        <c:majorTickMark val="out"/>
        <c:minorTickMark val="none"/>
        <c:tickLblPos val="nextTo"/>
        <c:crossAx val="195704320"/>
        <c:crosses val="autoZero"/>
        <c:crossBetween val="between"/>
      </c:valAx>
      <c:spPr>
        <a:noFill/>
        <a:ln>
          <a:noFill/>
        </a:ln>
      </c:spPr>
    </c:plotArea>
    <c:legend>
      <c:legendPos val="r"/>
      <c:legendEntry>
        <c:idx val="3"/>
        <c:delete val="1"/>
      </c:legendEntry>
      <c:legendEntry>
        <c:idx val="10"/>
        <c:delete val="1"/>
      </c:legendEntry>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effectLst/>
              </a:rPr>
              <a:t>Měsíční maxima a minima zatížení </a:t>
            </a:r>
            <a:r>
              <a:rPr lang="cs-CZ" sz="1000" b="1" i="0" baseline="0">
                <a:effectLst/>
              </a:rPr>
              <a:t>(MW)</a:t>
            </a:r>
            <a:endParaRPr lang="cs-CZ" sz="1000">
              <a:effectLst/>
            </a:endParaRPr>
          </a:p>
        </c:rich>
      </c:tx>
      <c:overlay val="0"/>
    </c:title>
    <c:autoTitleDeleted val="0"/>
    <c:plotArea>
      <c:layout>
        <c:manualLayout>
          <c:layoutTarget val="inner"/>
          <c:xMode val="edge"/>
          <c:yMode val="edge"/>
          <c:x val="5.9297345747111929E-2"/>
          <c:y val="0.13675168321351136"/>
          <c:w val="0.90885387659601768"/>
          <c:h val="0.63463884127483206"/>
        </c:manualLayout>
      </c:layout>
      <c:barChart>
        <c:barDir val="col"/>
        <c:grouping val="clustered"/>
        <c:varyColors val="0"/>
        <c:ser>
          <c:idx val="1"/>
          <c:order val="0"/>
          <c:tx>
            <c:v>Měsíční minimum</c:v>
          </c:tx>
          <c:invertIfNegative val="0"/>
          <c:cat>
            <c:strRef>
              <c:f>'17.3'!$C$3:$N$3</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'17.3'!$C$7:$N$7</c:f>
              <c:numCache>
                <c:formatCode>#,##0.0</c:formatCode>
                <c:ptCount val="12"/>
                <c:pt idx="0">
                  <c:v>6747</c:v>
                </c:pt>
                <c:pt idx="1">
                  <c:v>6872</c:v>
                </c:pt>
                <c:pt idx="2">
                  <c:v>6386</c:v>
                </c:pt>
                <c:pt idx="3">
                  <c:v>6054</c:v>
                </c:pt>
                <c:pt idx="4">
                  <c:v>5238</c:v>
                </c:pt>
                <c:pt idx="5">
                  <c:v>5156</c:v>
                </c:pt>
                <c:pt idx="6">
                  <c:v>4885</c:v>
                </c:pt>
                <c:pt idx="7">
                  <c:v>5078</c:v>
                </c:pt>
                <c:pt idx="8">
                  <c:v>5523</c:v>
                </c:pt>
                <c:pt idx="9">
                  <c:v>5955</c:v>
                </c:pt>
                <c:pt idx="10">
                  <c:v>6556</c:v>
                </c:pt>
                <c:pt idx="11">
                  <c:v>5528</c:v>
                </c:pt>
              </c:numCache>
            </c:numRef>
          </c:val>
        </c:ser>
        <c:ser>
          <c:idx val="0"/>
          <c:order val="1"/>
          <c:tx>
            <c:v>Měsíční maximum</c:v>
          </c:tx>
          <c:invertIfNegative val="0"/>
          <c:cat>
            <c:strRef>
              <c:f>'17.3'!$C$3:$N$3</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'17.3'!$C$4:$N$4</c:f>
              <c:numCache>
                <c:formatCode>#,##0.0</c:formatCode>
                <c:ptCount val="12"/>
                <c:pt idx="0">
                  <c:v>11768</c:v>
                </c:pt>
                <c:pt idx="1">
                  <c:v>11336</c:v>
                </c:pt>
                <c:pt idx="2">
                  <c:v>10035</c:v>
                </c:pt>
                <c:pt idx="3">
                  <c:v>10150</c:v>
                </c:pt>
                <c:pt idx="4">
                  <c:v>9488</c:v>
                </c:pt>
                <c:pt idx="5">
                  <c:v>9153</c:v>
                </c:pt>
                <c:pt idx="6">
                  <c:v>9036</c:v>
                </c:pt>
                <c:pt idx="7">
                  <c:v>9232</c:v>
                </c:pt>
                <c:pt idx="8">
                  <c:v>9476</c:v>
                </c:pt>
                <c:pt idx="9">
                  <c:v>10197</c:v>
                </c:pt>
                <c:pt idx="10">
                  <c:v>10862</c:v>
                </c:pt>
                <c:pt idx="11">
                  <c:v>11166</c:v>
                </c:pt>
              </c:numCache>
            </c:numRef>
          </c:val>
        </c:ser>
        <c:dLbls>
          <c:showLegendKey val="0"/>
          <c:showVal val="0"/>
          <c:showCatName val="0"/>
          <c:showSerName val="0"/>
          <c:showPercent val="0"/>
          <c:showBubbleSize val="0"/>
        </c:dLbls>
        <c:gapWidth val="150"/>
        <c:axId val="195806336"/>
        <c:axId val="195807872"/>
      </c:barChart>
      <c:catAx>
        <c:axId val="195806336"/>
        <c:scaling>
          <c:orientation val="minMax"/>
        </c:scaling>
        <c:delete val="0"/>
        <c:axPos val="b"/>
        <c:numFmt formatCode="General" sourceLinked="0"/>
        <c:majorTickMark val="none"/>
        <c:minorTickMark val="none"/>
        <c:tickLblPos val="nextTo"/>
        <c:txPr>
          <a:bodyPr/>
          <a:lstStyle/>
          <a:p>
            <a:pPr>
              <a:defRPr sz="900"/>
            </a:pPr>
            <a:endParaRPr lang="cs-CZ"/>
          </a:p>
        </c:txPr>
        <c:crossAx val="195807872"/>
        <c:crosses val="autoZero"/>
        <c:auto val="1"/>
        <c:lblAlgn val="ctr"/>
        <c:lblOffset val="100"/>
        <c:noMultiLvlLbl val="0"/>
      </c:catAx>
      <c:valAx>
        <c:axId val="195807872"/>
        <c:scaling>
          <c:orientation val="minMax"/>
          <c:max val="12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95806336"/>
        <c:crosses val="autoZero"/>
        <c:crossBetween val="between"/>
        <c:majorUnit val="4000"/>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baseline="0">
                <a:effectLst/>
              </a:rPr>
              <a:t>Průběh spotřeby brutto ve dnech ročního maxima (MW)</a:t>
            </a:r>
          </a:p>
        </c:rich>
      </c:tx>
      <c:overlay val="0"/>
    </c:title>
    <c:autoTitleDeleted val="0"/>
    <c:plotArea>
      <c:layout/>
      <c:lineChart>
        <c:grouping val="standard"/>
        <c:varyColors val="0"/>
        <c:ser>
          <c:idx val="0"/>
          <c:order val="0"/>
          <c:tx>
            <c:strRef>
              <c:f>'17.4'!$B$4</c:f>
              <c:strCache>
                <c:ptCount val="1"/>
                <c:pt idx="0">
                  <c:v>2008</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'17.4'!$B$5:$B$28</c:f>
              <c:numCache>
                <c:formatCode>#,##0</c:formatCode>
                <c:ptCount val="24"/>
                <c:pt idx="0">
                  <c:v>8605</c:v>
                </c:pt>
                <c:pt idx="1">
                  <c:v>8514</c:v>
                </c:pt>
                <c:pt idx="2">
                  <c:v>8504</c:v>
                </c:pt>
                <c:pt idx="3">
                  <c:v>8431</c:v>
                </c:pt>
                <c:pt idx="4">
                  <c:v>8636</c:v>
                </c:pt>
                <c:pt idx="5">
                  <c:v>9128</c:v>
                </c:pt>
                <c:pt idx="6">
                  <c:v>10209</c:v>
                </c:pt>
                <c:pt idx="7">
                  <c:v>10211</c:v>
                </c:pt>
                <c:pt idx="8">
                  <c:v>10563</c:v>
                </c:pt>
                <c:pt idx="9">
                  <c:v>10603</c:v>
                </c:pt>
                <c:pt idx="10">
                  <c:v>10594</c:v>
                </c:pt>
                <c:pt idx="11">
                  <c:v>10818</c:v>
                </c:pt>
                <c:pt idx="12">
                  <c:v>10721</c:v>
                </c:pt>
                <c:pt idx="13">
                  <c:v>10646</c:v>
                </c:pt>
                <c:pt idx="14">
                  <c:v>10880</c:v>
                </c:pt>
                <c:pt idx="15">
                  <c:v>10454</c:v>
                </c:pt>
                <c:pt idx="16">
                  <c:v>10426</c:v>
                </c:pt>
                <c:pt idx="17">
                  <c:v>10363</c:v>
                </c:pt>
                <c:pt idx="18">
                  <c:v>10454</c:v>
                </c:pt>
                <c:pt idx="19">
                  <c:v>10465</c:v>
                </c:pt>
                <c:pt idx="20">
                  <c:v>9954</c:v>
                </c:pt>
                <c:pt idx="21">
                  <c:v>9326</c:v>
                </c:pt>
                <c:pt idx="22">
                  <c:v>9024</c:v>
                </c:pt>
                <c:pt idx="23">
                  <c:v>8549</c:v>
                </c:pt>
              </c:numCache>
            </c:numRef>
          </c:val>
          <c:smooth val="0"/>
        </c:ser>
        <c:ser>
          <c:idx val="1"/>
          <c:order val="1"/>
          <c:tx>
            <c:strRef>
              <c:f>'17.4'!$C$4</c:f>
              <c:strCache>
                <c:ptCount val="1"/>
                <c:pt idx="0">
                  <c:v>2009</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'17.4'!$C$5:$C$28</c:f>
              <c:numCache>
                <c:formatCode>#,##0</c:formatCode>
                <c:ptCount val="24"/>
                <c:pt idx="0">
                  <c:v>9130</c:v>
                </c:pt>
                <c:pt idx="1">
                  <c:v>9118</c:v>
                </c:pt>
                <c:pt idx="2">
                  <c:v>9095</c:v>
                </c:pt>
                <c:pt idx="3">
                  <c:v>9058</c:v>
                </c:pt>
                <c:pt idx="4">
                  <c:v>9268</c:v>
                </c:pt>
                <c:pt idx="5">
                  <c:v>9783</c:v>
                </c:pt>
                <c:pt idx="6">
                  <c:v>10741</c:v>
                </c:pt>
                <c:pt idx="7">
                  <c:v>10741</c:v>
                </c:pt>
                <c:pt idx="8">
                  <c:v>11063</c:v>
                </c:pt>
                <c:pt idx="9">
                  <c:v>11126</c:v>
                </c:pt>
                <c:pt idx="10">
                  <c:v>11034</c:v>
                </c:pt>
                <c:pt idx="11">
                  <c:v>11157</c:v>
                </c:pt>
                <c:pt idx="12">
                  <c:v>11053</c:v>
                </c:pt>
                <c:pt idx="13">
                  <c:v>10887</c:v>
                </c:pt>
                <c:pt idx="14">
                  <c:v>11091</c:v>
                </c:pt>
                <c:pt idx="15">
                  <c:v>10878</c:v>
                </c:pt>
                <c:pt idx="16">
                  <c:v>11159</c:v>
                </c:pt>
                <c:pt idx="17">
                  <c:v>10648</c:v>
                </c:pt>
                <c:pt idx="18">
                  <c:v>10732</c:v>
                </c:pt>
                <c:pt idx="19">
                  <c:v>10731</c:v>
                </c:pt>
                <c:pt idx="20">
                  <c:v>10385</c:v>
                </c:pt>
                <c:pt idx="21">
                  <c:v>9712</c:v>
                </c:pt>
                <c:pt idx="22">
                  <c:v>9143</c:v>
                </c:pt>
                <c:pt idx="23">
                  <c:v>8873</c:v>
                </c:pt>
              </c:numCache>
            </c:numRef>
          </c:val>
          <c:smooth val="0"/>
        </c:ser>
        <c:ser>
          <c:idx val="2"/>
          <c:order val="2"/>
          <c:tx>
            <c:strRef>
              <c:f>'17.4'!$D$4</c:f>
              <c:strCache>
                <c:ptCount val="1"/>
                <c:pt idx="0">
                  <c:v>2010</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'17.4'!$D$5:$D$28</c:f>
              <c:numCache>
                <c:formatCode>#,##0</c:formatCode>
                <c:ptCount val="24"/>
                <c:pt idx="0">
                  <c:v>9232</c:v>
                </c:pt>
                <c:pt idx="1">
                  <c:v>9198</c:v>
                </c:pt>
                <c:pt idx="2">
                  <c:v>9284</c:v>
                </c:pt>
                <c:pt idx="3">
                  <c:v>9217</c:v>
                </c:pt>
                <c:pt idx="4">
                  <c:v>9435</c:v>
                </c:pt>
                <c:pt idx="5">
                  <c:v>10079</c:v>
                </c:pt>
                <c:pt idx="6">
                  <c:v>10994</c:v>
                </c:pt>
                <c:pt idx="7">
                  <c:v>10762</c:v>
                </c:pt>
                <c:pt idx="8">
                  <c:v>10991</c:v>
                </c:pt>
                <c:pt idx="9">
                  <c:v>11152</c:v>
                </c:pt>
                <c:pt idx="10">
                  <c:v>10828</c:v>
                </c:pt>
                <c:pt idx="11">
                  <c:v>10974</c:v>
                </c:pt>
                <c:pt idx="12">
                  <c:v>10741</c:v>
                </c:pt>
                <c:pt idx="13">
                  <c:v>10621</c:v>
                </c:pt>
                <c:pt idx="14">
                  <c:v>10850</c:v>
                </c:pt>
                <c:pt idx="15">
                  <c:v>10903</c:v>
                </c:pt>
                <c:pt idx="16">
                  <c:v>11204</c:v>
                </c:pt>
                <c:pt idx="17">
                  <c:v>10892</c:v>
                </c:pt>
                <c:pt idx="18">
                  <c:v>10904</c:v>
                </c:pt>
                <c:pt idx="19">
                  <c:v>10824</c:v>
                </c:pt>
                <c:pt idx="20">
                  <c:v>10631</c:v>
                </c:pt>
                <c:pt idx="21">
                  <c:v>9801</c:v>
                </c:pt>
                <c:pt idx="22">
                  <c:v>9332</c:v>
                </c:pt>
                <c:pt idx="23">
                  <c:v>9028</c:v>
                </c:pt>
              </c:numCache>
            </c:numRef>
          </c:val>
          <c:smooth val="0"/>
        </c:ser>
        <c:ser>
          <c:idx val="3"/>
          <c:order val="3"/>
          <c:tx>
            <c:strRef>
              <c:f>'17.4'!$E$4</c:f>
              <c:strCache>
                <c:ptCount val="1"/>
                <c:pt idx="0">
                  <c:v>2011</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'17.4'!$E$5:$E$28</c:f>
              <c:numCache>
                <c:formatCode>#,##0</c:formatCode>
                <c:ptCount val="24"/>
                <c:pt idx="0">
                  <c:v>8656</c:v>
                </c:pt>
                <c:pt idx="1">
                  <c:v>8737</c:v>
                </c:pt>
                <c:pt idx="2">
                  <c:v>8802</c:v>
                </c:pt>
                <c:pt idx="3">
                  <c:v>8621</c:v>
                </c:pt>
                <c:pt idx="4">
                  <c:v>8961</c:v>
                </c:pt>
                <c:pt idx="5">
                  <c:v>9632</c:v>
                </c:pt>
                <c:pt idx="6">
                  <c:v>10538</c:v>
                </c:pt>
                <c:pt idx="7">
                  <c:v>10489</c:v>
                </c:pt>
                <c:pt idx="8">
                  <c:v>10709</c:v>
                </c:pt>
                <c:pt idx="9">
                  <c:v>10813</c:v>
                </c:pt>
                <c:pt idx="10">
                  <c:v>10698</c:v>
                </c:pt>
                <c:pt idx="11">
                  <c:v>10900</c:v>
                </c:pt>
                <c:pt idx="12">
                  <c:v>10649</c:v>
                </c:pt>
                <c:pt idx="13">
                  <c:v>10499</c:v>
                </c:pt>
                <c:pt idx="14">
                  <c:v>10783</c:v>
                </c:pt>
                <c:pt idx="15">
                  <c:v>10753</c:v>
                </c:pt>
                <c:pt idx="16">
                  <c:v>10677</c:v>
                </c:pt>
                <c:pt idx="17">
                  <c:v>10587</c:v>
                </c:pt>
                <c:pt idx="18">
                  <c:v>10423</c:v>
                </c:pt>
                <c:pt idx="19">
                  <c:v>10458</c:v>
                </c:pt>
                <c:pt idx="20">
                  <c:v>10174</c:v>
                </c:pt>
                <c:pt idx="21">
                  <c:v>9388</c:v>
                </c:pt>
                <c:pt idx="22">
                  <c:v>8946</c:v>
                </c:pt>
                <c:pt idx="23">
                  <c:v>8624</c:v>
                </c:pt>
              </c:numCache>
            </c:numRef>
          </c:val>
          <c:smooth val="0"/>
        </c:ser>
        <c:ser>
          <c:idx val="4"/>
          <c:order val="4"/>
          <c:tx>
            <c:strRef>
              <c:f>'17.4'!$F$4</c:f>
              <c:strCache>
                <c:ptCount val="1"/>
                <c:pt idx="0">
                  <c:v>2012</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'17.4'!$F$5:$F$28</c:f>
              <c:numCache>
                <c:formatCode>#,##0</c:formatCode>
                <c:ptCount val="24"/>
                <c:pt idx="0">
                  <c:v>9088</c:v>
                </c:pt>
                <c:pt idx="1">
                  <c:v>9255</c:v>
                </c:pt>
                <c:pt idx="2">
                  <c:v>9304</c:v>
                </c:pt>
                <c:pt idx="3">
                  <c:v>9274</c:v>
                </c:pt>
                <c:pt idx="4">
                  <c:v>9482</c:v>
                </c:pt>
                <c:pt idx="5">
                  <c:v>10063</c:v>
                </c:pt>
                <c:pt idx="6">
                  <c:v>10945</c:v>
                </c:pt>
                <c:pt idx="7">
                  <c:v>10748</c:v>
                </c:pt>
                <c:pt idx="8">
                  <c:v>11033</c:v>
                </c:pt>
                <c:pt idx="9">
                  <c:v>11286</c:v>
                </c:pt>
                <c:pt idx="10">
                  <c:v>11125</c:v>
                </c:pt>
                <c:pt idx="11">
                  <c:v>11324</c:v>
                </c:pt>
                <c:pt idx="12">
                  <c:v>11166</c:v>
                </c:pt>
                <c:pt idx="13">
                  <c:v>10972</c:v>
                </c:pt>
                <c:pt idx="14">
                  <c:v>11204</c:v>
                </c:pt>
                <c:pt idx="15">
                  <c:v>11123</c:v>
                </c:pt>
                <c:pt idx="16">
                  <c:v>11035</c:v>
                </c:pt>
                <c:pt idx="17">
                  <c:v>11209</c:v>
                </c:pt>
                <c:pt idx="18">
                  <c:v>10887</c:v>
                </c:pt>
                <c:pt idx="19">
                  <c:v>10944</c:v>
                </c:pt>
                <c:pt idx="20">
                  <c:v>10626</c:v>
                </c:pt>
                <c:pt idx="21">
                  <c:v>9982</c:v>
                </c:pt>
                <c:pt idx="22">
                  <c:v>9531</c:v>
                </c:pt>
                <c:pt idx="23">
                  <c:v>9126</c:v>
                </c:pt>
              </c:numCache>
            </c:numRef>
          </c:val>
          <c:smooth val="0"/>
        </c:ser>
        <c:ser>
          <c:idx val="5"/>
          <c:order val="5"/>
          <c:tx>
            <c:strRef>
              <c:f>'17.4'!$G$4</c:f>
              <c:strCache>
                <c:ptCount val="1"/>
                <c:pt idx="0">
                  <c:v>2013</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'17.4'!$G$5:$G$28</c:f>
              <c:numCache>
                <c:formatCode>#,##0</c:formatCode>
                <c:ptCount val="24"/>
                <c:pt idx="0">
                  <c:v>7961</c:v>
                </c:pt>
                <c:pt idx="1">
                  <c:v>7974</c:v>
                </c:pt>
                <c:pt idx="2">
                  <c:v>7935</c:v>
                </c:pt>
                <c:pt idx="3">
                  <c:v>7868</c:v>
                </c:pt>
                <c:pt idx="4">
                  <c:v>8058</c:v>
                </c:pt>
                <c:pt idx="5">
                  <c:v>8778</c:v>
                </c:pt>
                <c:pt idx="6">
                  <c:v>9851</c:v>
                </c:pt>
                <c:pt idx="7">
                  <c:v>9775</c:v>
                </c:pt>
                <c:pt idx="8">
                  <c:v>10030</c:v>
                </c:pt>
                <c:pt idx="9">
                  <c:v>10195</c:v>
                </c:pt>
                <c:pt idx="10">
                  <c:v>10149</c:v>
                </c:pt>
                <c:pt idx="11">
                  <c:v>10206</c:v>
                </c:pt>
                <c:pt idx="12">
                  <c:v>10169</c:v>
                </c:pt>
                <c:pt idx="13">
                  <c:v>9988</c:v>
                </c:pt>
                <c:pt idx="14">
                  <c:v>10214</c:v>
                </c:pt>
                <c:pt idx="15">
                  <c:v>10115</c:v>
                </c:pt>
                <c:pt idx="16">
                  <c:v>10352</c:v>
                </c:pt>
                <c:pt idx="17">
                  <c:v>10180</c:v>
                </c:pt>
                <c:pt idx="18">
                  <c:v>10020</c:v>
                </c:pt>
                <c:pt idx="19">
                  <c:v>9818</c:v>
                </c:pt>
                <c:pt idx="20">
                  <c:v>9617</c:v>
                </c:pt>
                <c:pt idx="21">
                  <c:v>8793</c:v>
                </c:pt>
                <c:pt idx="22">
                  <c:v>8559</c:v>
                </c:pt>
                <c:pt idx="23">
                  <c:v>8069</c:v>
                </c:pt>
              </c:numCache>
            </c:numRef>
          </c:val>
          <c:smooth val="0"/>
        </c:ser>
        <c:ser>
          <c:idx val="6"/>
          <c:order val="6"/>
          <c:tx>
            <c:strRef>
              <c:f>'17.4'!$H$4</c:f>
              <c:strCache>
                <c:ptCount val="1"/>
                <c:pt idx="0">
                  <c:v>2014</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'17.4'!$H$5:$H$28</c:f>
              <c:numCache>
                <c:formatCode>#,##0</c:formatCode>
                <c:ptCount val="24"/>
                <c:pt idx="0">
                  <c:v>8351.2119803850237</c:v>
                </c:pt>
                <c:pt idx="1">
                  <c:v>8341.395932491354</c:v>
                </c:pt>
                <c:pt idx="2">
                  <c:v>8307.4679535276609</c:v>
                </c:pt>
                <c:pt idx="3">
                  <c:v>8170.6780689491989</c:v>
                </c:pt>
                <c:pt idx="4">
                  <c:v>8272.6016478674737</c:v>
                </c:pt>
                <c:pt idx="5">
                  <c:v>8784.8191165623593</c:v>
                </c:pt>
                <c:pt idx="6">
                  <c:v>9972.8080395734778</c:v>
                </c:pt>
                <c:pt idx="7">
                  <c:v>10536.334381551726</c:v>
                </c:pt>
                <c:pt idx="8">
                  <c:v>10520.775007007602</c:v>
                </c:pt>
                <c:pt idx="9">
                  <c:v>10603.94361819699</c:v>
                </c:pt>
                <c:pt idx="10">
                  <c:v>10631.186243152137</c:v>
                </c:pt>
                <c:pt idx="11">
                  <c:v>10632.13776461692</c:v>
                </c:pt>
                <c:pt idx="12">
                  <c:v>10736.022014717852</c:v>
                </c:pt>
                <c:pt idx="13">
                  <c:v>10707.299908506155</c:v>
                </c:pt>
                <c:pt idx="14">
                  <c:v>10686.954544182894</c:v>
                </c:pt>
                <c:pt idx="15">
                  <c:v>10763.082335213589</c:v>
                </c:pt>
                <c:pt idx="16">
                  <c:v>10860.751693268581</c:v>
                </c:pt>
                <c:pt idx="17">
                  <c:v>10751.413662864945</c:v>
                </c:pt>
                <c:pt idx="18">
                  <c:v>10478.642573077212</c:v>
                </c:pt>
                <c:pt idx="19">
                  <c:v>10320.171506033299</c:v>
                </c:pt>
                <c:pt idx="20">
                  <c:v>10078.238477666719</c:v>
                </c:pt>
                <c:pt idx="21">
                  <c:v>9506.2513723648135</c:v>
                </c:pt>
                <c:pt idx="22">
                  <c:v>8912.8279342693695</c:v>
                </c:pt>
                <c:pt idx="23">
                  <c:v>8428.2857168900064</c:v>
                </c:pt>
              </c:numCache>
            </c:numRef>
          </c:val>
          <c:smooth val="0"/>
        </c:ser>
        <c:ser>
          <c:idx val="7"/>
          <c:order val="7"/>
          <c:tx>
            <c:strRef>
              <c:f>'17.4'!$I$4</c:f>
              <c:strCache>
                <c:ptCount val="1"/>
                <c:pt idx="0">
                  <c:v>2015</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'17.4'!$I$5:$I$28</c:f>
              <c:numCache>
                <c:formatCode>#,##0</c:formatCode>
                <c:ptCount val="24"/>
                <c:pt idx="0">
                  <c:v>8115</c:v>
                </c:pt>
                <c:pt idx="1">
                  <c:v>8228</c:v>
                </c:pt>
                <c:pt idx="2">
                  <c:v>8087</c:v>
                </c:pt>
                <c:pt idx="3">
                  <c:v>8044</c:v>
                </c:pt>
                <c:pt idx="4">
                  <c:v>8134</c:v>
                </c:pt>
                <c:pt idx="5">
                  <c:v>8643</c:v>
                </c:pt>
                <c:pt idx="6">
                  <c:v>9843</c:v>
                </c:pt>
                <c:pt idx="7">
                  <c:v>10392</c:v>
                </c:pt>
                <c:pt idx="8">
                  <c:v>10595</c:v>
                </c:pt>
                <c:pt idx="9">
                  <c:v>10818</c:v>
                </c:pt>
                <c:pt idx="10">
                  <c:v>10725</c:v>
                </c:pt>
                <c:pt idx="11">
                  <c:v>10786</c:v>
                </c:pt>
                <c:pt idx="12">
                  <c:v>10852</c:v>
                </c:pt>
                <c:pt idx="13">
                  <c:v>10813</c:v>
                </c:pt>
                <c:pt idx="14">
                  <c:v>10602</c:v>
                </c:pt>
                <c:pt idx="15">
                  <c:v>10521</c:v>
                </c:pt>
                <c:pt idx="16">
                  <c:v>10436</c:v>
                </c:pt>
                <c:pt idx="17">
                  <c:v>10711</c:v>
                </c:pt>
                <c:pt idx="18">
                  <c:v>10514</c:v>
                </c:pt>
                <c:pt idx="19">
                  <c:v>10426</c:v>
                </c:pt>
                <c:pt idx="20">
                  <c:v>10057</c:v>
                </c:pt>
                <c:pt idx="21">
                  <c:v>9473</c:v>
                </c:pt>
                <c:pt idx="22">
                  <c:v>8922</c:v>
                </c:pt>
                <c:pt idx="23">
                  <c:v>8473</c:v>
                </c:pt>
              </c:numCache>
            </c:numRef>
          </c:val>
          <c:smooth val="0"/>
        </c:ser>
        <c:ser>
          <c:idx val="8"/>
          <c:order val="8"/>
          <c:tx>
            <c:strRef>
              <c:f>'17.4'!$J$4</c:f>
              <c:strCache>
                <c:ptCount val="1"/>
                <c:pt idx="0">
                  <c:v>2016</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'17.4'!$J$5:$J$28</c:f>
              <c:numCache>
                <c:formatCode>#,##0</c:formatCode>
                <c:ptCount val="24"/>
                <c:pt idx="0">
                  <c:v>8371</c:v>
                </c:pt>
                <c:pt idx="1">
                  <c:v>8492</c:v>
                </c:pt>
                <c:pt idx="2">
                  <c:v>8379</c:v>
                </c:pt>
                <c:pt idx="3">
                  <c:v>8333</c:v>
                </c:pt>
                <c:pt idx="4">
                  <c:v>8509</c:v>
                </c:pt>
                <c:pt idx="5">
                  <c:v>9103</c:v>
                </c:pt>
                <c:pt idx="6">
                  <c:v>10293</c:v>
                </c:pt>
                <c:pt idx="7">
                  <c:v>10833</c:v>
                </c:pt>
                <c:pt idx="8">
                  <c:v>10978</c:v>
                </c:pt>
                <c:pt idx="9">
                  <c:v>11137</c:v>
                </c:pt>
                <c:pt idx="10">
                  <c:v>11107</c:v>
                </c:pt>
                <c:pt idx="11">
                  <c:v>11143</c:v>
                </c:pt>
                <c:pt idx="12">
                  <c:v>11266</c:v>
                </c:pt>
                <c:pt idx="13">
                  <c:v>11247</c:v>
                </c:pt>
                <c:pt idx="14">
                  <c:v>11244</c:v>
                </c:pt>
                <c:pt idx="15">
                  <c:v>11321</c:v>
                </c:pt>
                <c:pt idx="16">
                  <c:v>11410</c:v>
                </c:pt>
                <c:pt idx="17">
                  <c:v>11274</c:v>
                </c:pt>
                <c:pt idx="18">
                  <c:v>10957</c:v>
                </c:pt>
                <c:pt idx="19">
                  <c:v>10889</c:v>
                </c:pt>
                <c:pt idx="20">
                  <c:v>10634</c:v>
                </c:pt>
                <c:pt idx="21">
                  <c:v>10093</c:v>
                </c:pt>
                <c:pt idx="22">
                  <c:v>9512</c:v>
                </c:pt>
                <c:pt idx="23">
                  <c:v>9071</c:v>
                </c:pt>
              </c:numCache>
            </c:numRef>
          </c:val>
          <c:smooth val="0"/>
        </c:ser>
        <c:ser>
          <c:idx val="9"/>
          <c:order val="9"/>
          <c:tx>
            <c:strRef>
              <c:f>'17.4'!$K$4</c:f>
              <c:strCache>
                <c:ptCount val="1"/>
                <c:pt idx="0">
                  <c:v>2017</c:v>
                </c:pt>
              </c:strCache>
            </c:strRef>
          </c:tx>
          <c:marker>
            <c:symbol val="none"/>
          </c:marker>
          <c:cat>
            <c:numRef>
              <c:f>'17.4'!$A$5:$A$28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'17.4'!$K$5:$K$28</c:f>
              <c:numCache>
                <c:formatCode>#,##0</c:formatCode>
                <c:ptCount val="24"/>
                <c:pt idx="0">
                  <c:v>9296</c:v>
                </c:pt>
                <c:pt idx="1">
                  <c:v>9374</c:v>
                </c:pt>
                <c:pt idx="2">
                  <c:v>9326</c:v>
                </c:pt>
                <c:pt idx="3">
                  <c:v>9266</c:v>
                </c:pt>
                <c:pt idx="4">
                  <c:v>9363</c:v>
                </c:pt>
                <c:pt idx="5">
                  <c:v>9808</c:v>
                </c:pt>
                <c:pt idx="6">
                  <c:v>10889</c:v>
                </c:pt>
                <c:pt idx="7">
                  <c:v>11340</c:v>
                </c:pt>
                <c:pt idx="8">
                  <c:v>11494</c:v>
                </c:pt>
                <c:pt idx="9">
                  <c:v>11720</c:v>
                </c:pt>
                <c:pt idx="10">
                  <c:v>11758</c:v>
                </c:pt>
                <c:pt idx="11">
                  <c:v>11635</c:v>
                </c:pt>
                <c:pt idx="12">
                  <c:v>11768</c:v>
                </c:pt>
                <c:pt idx="13">
                  <c:v>11736</c:v>
                </c:pt>
                <c:pt idx="14">
                  <c:v>11624</c:v>
                </c:pt>
                <c:pt idx="15">
                  <c:v>11622</c:v>
                </c:pt>
                <c:pt idx="16">
                  <c:v>11470</c:v>
                </c:pt>
                <c:pt idx="17">
                  <c:v>11667</c:v>
                </c:pt>
                <c:pt idx="18">
                  <c:v>11442</c:v>
                </c:pt>
                <c:pt idx="19">
                  <c:v>11329</c:v>
                </c:pt>
                <c:pt idx="20">
                  <c:v>11004</c:v>
                </c:pt>
                <c:pt idx="21">
                  <c:v>10507</c:v>
                </c:pt>
                <c:pt idx="22">
                  <c:v>10015</c:v>
                </c:pt>
                <c:pt idx="23">
                  <c:v>9604</c:v>
                </c:pt>
              </c:numCache>
            </c:numRef>
          </c:val>
          <c:smooth val="0"/>
        </c:ser>
        <c:dLbls>
          <c:showLegendKey val="0"/>
          <c:showVal val="0"/>
          <c:showCatName val="0"/>
          <c:showSerName val="0"/>
          <c:showPercent val="0"/>
          <c:showBubbleSize val="0"/>
        </c:dLbls>
        <c:marker val="1"/>
        <c:smooth val="0"/>
        <c:axId val="91777280"/>
        <c:axId val="91783168"/>
      </c:lineChart>
      <c:catAx>
        <c:axId val="91777280"/>
        <c:scaling>
          <c:orientation val="minMax"/>
        </c:scaling>
        <c:delete val="0"/>
        <c:axPos val="b"/>
        <c:numFmt formatCode="h:mm;@" sourceLinked="1"/>
        <c:majorTickMark val="none"/>
        <c:minorTickMark val="none"/>
        <c:tickLblPos val="nextTo"/>
        <c:txPr>
          <a:bodyPr/>
          <a:lstStyle/>
          <a:p>
            <a:pPr>
              <a:defRPr sz="900"/>
            </a:pPr>
            <a:endParaRPr lang="cs-CZ"/>
          </a:p>
        </c:txPr>
        <c:crossAx val="91783168"/>
        <c:crosses val="autoZero"/>
        <c:auto val="1"/>
        <c:lblAlgn val="ctr"/>
        <c:lblOffset val="100"/>
        <c:noMultiLvlLbl val="0"/>
      </c:catAx>
      <c:valAx>
        <c:axId val="91783168"/>
        <c:scaling>
          <c:orientation val="minMax"/>
          <c:min val="7000"/>
        </c:scaling>
        <c:delete val="0"/>
        <c:axPos val="l"/>
        <c:majorGridlines/>
        <c:numFmt formatCode="#,##0" sourceLinked="1"/>
        <c:majorTickMark val="out"/>
        <c:minorTickMark val="none"/>
        <c:tickLblPos val="nextTo"/>
        <c:spPr>
          <a:ln>
            <a:noFill/>
          </a:ln>
        </c:spPr>
        <c:txPr>
          <a:bodyPr/>
          <a:lstStyle/>
          <a:p>
            <a:pPr>
              <a:defRPr sz="900"/>
            </a:pPr>
            <a:endParaRPr lang="cs-CZ"/>
          </a:p>
        </c:txPr>
        <c:crossAx val="91777280"/>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Průběh spotřeby brutto ve dnech ročního minima (MW)</a:t>
            </a:r>
          </a:p>
        </c:rich>
      </c:tx>
      <c:overlay val="0"/>
    </c:title>
    <c:autoTitleDeleted val="0"/>
    <c:plotArea>
      <c:layout/>
      <c:lineChart>
        <c:grouping val="standard"/>
        <c:varyColors val="0"/>
        <c:ser>
          <c:idx val="0"/>
          <c:order val="0"/>
          <c:tx>
            <c:strRef>
              <c:f>'17.4'!$N$4</c:f>
              <c:strCache>
                <c:ptCount val="1"/>
                <c:pt idx="0">
                  <c:v>2008</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'17.4'!$N$5:$N$28</c:f>
              <c:numCache>
                <c:formatCode>#,##0</c:formatCode>
                <c:ptCount val="24"/>
                <c:pt idx="0">
                  <c:v>5363</c:v>
                </c:pt>
                <c:pt idx="1">
                  <c:v>5254</c:v>
                </c:pt>
                <c:pt idx="2">
                  <c:v>5313</c:v>
                </c:pt>
                <c:pt idx="3">
                  <c:v>5195</c:v>
                </c:pt>
                <c:pt idx="4">
                  <c:v>5195</c:v>
                </c:pt>
                <c:pt idx="5">
                  <c:v>4716</c:v>
                </c:pt>
                <c:pt idx="6">
                  <c:v>5198</c:v>
                </c:pt>
                <c:pt idx="7">
                  <c:v>5561</c:v>
                </c:pt>
                <c:pt idx="8">
                  <c:v>6002</c:v>
                </c:pt>
                <c:pt idx="9">
                  <c:v>6365</c:v>
                </c:pt>
                <c:pt idx="10">
                  <c:v>6659</c:v>
                </c:pt>
                <c:pt idx="11">
                  <c:v>6532</c:v>
                </c:pt>
                <c:pt idx="12">
                  <c:v>6394</c:v>
                </c:pt>
                <c:pt idx="13">
                  <c:v>6358</c:v>
                </c:pt>
                <c:pt idx="14">
                  <c:v>6318</c:v>
                </c:pt>
                <c:pt idx="15">
                  <c:v>6203</c:v>
                </c:pt>
                <c:pt idx="16">
                  <c:v>6142</c:v>
                </c:pt>
                <c:pt idx="17">
                  <c:v>6007</c:v>
                </c:pt>
                <c:pt idx="18">
                  <c:v>6095</c:v>
                </c:pt>
                <c:pt idx="19">
                  <c:v>6132</c:v>
                </c:pt>
                <c:pt idx="20">
                  <c:v>6345</c:v>
                </c:pt>
                <c:pt idx="21">
                  <c:v>6381</c:v>
                </c:pt>
                <c:pt idx="22">
                  <c:v>6063</c:v>
                </c:pt>
                <c:pt idx="23">
                  <c:v>5714</c:v>
                </c:pt>
              </c:numCache>
            </c:numRef>
          </c:val>
          <c:smooth val="0"/>
        </c:ser>
        <c:ser>
          <c:idx val="1"/>
          <c:order val="1"/>
          <c:tx>
            <c:strRef>
              <c:f>'17.4'!$O$4</c:f>
              <c:strCache>
                <c:ptCount val="1"/>
                <c:pt idx="0">
                  <c:v>2009</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'17.4'!$O$5:$O$28</c:f>
              <c:numCache>
                <c:formatCode>#,##0</c:formatCode>
                <c:ptCount val="24"/>
                <c:pt idx="0">
                  <c:v>4862</c:v>
                </c:pt>
                <c:pt idx="1">
                  <c:v>4839</c:v>
                </c:pt>
                <c:pt idx="2">
                  <c:v>4857</c:v>
                </c:pt>
                <c:pt idx="3">
                  <c:v>4634</c:v>
                </c:pt>
                <c:pt idx="4">
                  <c:v>4654</c:v>
                </c:pt>
                <c:pt idx="5">
                  <c:v>4452</c:v>
                </c:pt>
                <c:pt idx="6">
                  <c:v>4756</c:v>
                </c:pt>
                <c:pt idx="7">
                  <c:v>5161</c:v>
                </c:pt>
                <c:pt idx="8">
                  <c:v>5638</c:v>
                </c:pt>
                <c:pt idx="9">
                  <c:v>5957</c:v>
                </c:pt>
                <c:pt idx="10">
                  <c:v>6189</c:v>
                </c:pt>
                <c:pt idx="11">
                  <c:v>6160</c:v>
                </c:pt>
                <c:pt idx="12">
                  <c:v>5974</c:v>
                </c:pt>
                <c:pt idx="13">
                  <c:v>5825</c:v>
                </c:pt>
                <c:pt idx="14">
                  <c:v>5902</c:v>
                </c:pt>
                <c:pt idx="15">
                  <c:v>5833</c:v>
                </c:pt>
                <c:pt idx="16">
                  <c:v>5832</c:v>
                </c:pt>
                <c:pt idx="17">
                  <c:v>5699</c:v>
                </c:pt>
                <c:pt idx="18">
                  <c:v>5779</c:v>
                </c:pt>
                <c:pt idx="19">
                  <c:v>5804</c:v>
                </c:pt>
                <c:pt idx="20">
                  <c:v>6314</c:v>
                </c:pt>
                <c:pt idx="21">
                  <c:v>6124</c:v>
                </c:pt>
                <c:pt idx="22">
                  <c:v>5784</c:v>
                </c:pt>
                <c:pt idx="23">
                  <c:v>5445</c:v>
                </c:pt>
              </c:numCache>
            </c:numRef>
          </c:val>
          <c:smooth val="0"/>
        </c:ser>
        <c:ser>
          <c:idx val="2"/>
          <c:order val="2"/>
          <c:tx>
            <c:strRef>
              <c:f>'17.4'!$P$4</c:f>
              <c:strCache>
                <c:ptCount val="1"/>
                <c:pt idx="0">
                  <c:v>2010</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'17.4'!$P$5:$P$28</c:f>
              <c:numCache>
                <c:formatCode>#,##0</c:formatCode>
                <c:ptCount val="24"/>
                <c:pt idx="0">
                  <c:v>5042</c:v>
                </c:pt>
                <c:pt idx="1">
                  <c:v>4978</c:v>
                </c:pt>
                <c:pt idx="2">
                  <c:v>5008</c:v>
                </c:pt>
                <c:pt idx="3">
                  <c:v>4863</c:v>
                </c:pt>
                <c:pt idx="4">
                  <c:v>4814</c:v>
                </c:pt>
                <c:pt idx="5">
                  <c:v>4578</c:v>
                </c:pt>
                <c:pt idx="6">
                  <c:v>4958</c:v>
                </c:pt>
                <c:pt idx="7">
                  <c:v>5338</c:v>
                </c:pt>
                <c:pt idx="8">
                  <c:v>5736</c:v>
                </c:pt>
                <c:pt idx="9">
                  <c:v>6146</c:v>
                </c:pt>
                <c:pt idx="10">
                  <c:v>6386</c:v>
                </c:pt>
                <c:pt idx="11">
                  <c:v>6213</c:v>
                </c:pt>
                <c:pt idx="12">
                  <c:v>6057</c:v>
                </c:pt>
                <c:pt idx="13">
                  <c:v>6064</c:v>
                </c:pt>
                <c:pt idx="14">
                  <c:v>6044</c:v>
                </c:pt>
                <c:pt idx="15">
                  <c:v>6015</c:v>
                </c:pt>
                <c:pt idx="16">
                  <c:v>5992</c:v>
                </c:pt>
                <c:pt idx="17">
                  <c:v>5897</c:v>
                </c:pt>
                <c:pt idx="18">
                  <c:v>5898</c:v>
                </c:pt>
                <c:pt idx="19">
                  <c:v>5938</c:v>
                </c:pt>
                <c:pt idx="20">
                  <c:v>6143</c:v>
                </c:pt>
                <c:pt idx="21">
                  <c:v>6152</c:v>
                </c:pt>
                <c:pt idx="22">
                  <c:v>5898</c:v>
                </c:pt>
                <c:pt idx="23">
                  <c:v>5598</c:v>
                </c:pt>
              </c:numCache>
            </c:numRef>
          </c:val>
          <c:smooth val="0"/>
        </c:ser>
        <c:ser>
          <c:idx val="3"/>
          <c:order val="3"/>
          <c:tx>
            <c:strRef>
              <c:f>'17.4'!$Q$4</c:f>
              <c:strCache>
                <c:ptCount val="1"/>
                <c:pt idx="0">
                  <c:v>2011</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'17.4'!$Q$5:$Q$28</c:f>
              <c:numCache>
                <c:formatCode>#,##0</c:formatCode>
                <c:ptCount val="24"/>
                <c:pt idx="0">
                  <c:v>5258</c:v>
                </c:pt>
                <c:pt idx="1">
                  <c:v>5107</c:v>
                </c:pt>
                <c:pt idx="2">
                  <c:v>5170</c:v>
                </c:pt>
                <c:pt idx="3">
                  <c:v>5134</c:v>
                </c:pt>
                <c:pt idx="4">
                  <c:v>4937</c:v>
                </c:pt>
                <c:pt idx="5">
                  <c:v>4709</c:v>
                </c:pt>
                <c:pt idx="6">
                  <c:v>5011</c:v>
                </c:pt>
                <c:pt idx="7">
                  <c:v>5555</c:v>
                </c:pt>
                <c:pt idx="8">
                  <c:v>5868</c:v>
                </c:pt>
                <c:pt idx="9">
                  <c:v>6258</c:v>
                </c:pt>
                <c:pt idx="10">
                  <c:v>6589</c:v>
                </c:pt>
                <c:pt idx="11">
                  <c:v>6479</c:v>
                </c:pt>
                <c:pt idx="12">
                  <c:v>6298</c:v>
                </c:pt>
                <c:pt idx="13">
                  <c:v>6310</c:v>
                </c:pt>
                <c:pt idx="14">
                  <c:v>6350</c:v>
                </c:pt>
                <c:pt idx="15">
                  <c:v>6156</c:v>
                </c:pt>
                <c:pt idx="16">
                  <c:v>6119</c:v>
                </c:pt>
                <c:pt idx="17">
                  <c:v>6054</c:v>
                </c:pt>
                <c:pt idx="18">
                  <c:v>6142</c:v>
                </c:pt>
                <c:pt idx="19">
                  <c:v>6181</c:v>
                </c:pt>
                <c:pt idx="20">
                  <c:v>6198</c:v>
                </c:pt>
                <c:pt idx="21">
                  <c:v>6111</c:v>
                </c:pt>
                <c:pt idx="22">
                  <c:v>5951</c:v>
                </c:pt>
                <c:pt idx="23">
                  <c:v>5586</c:v>
                </c:pt>
              </c:numCache>
            </c:numRef>
          </c:val>
          <c:smooth val="0"/>
        </c:ser>
        <c:ser>
          <c:idx val="4"/>
          <c:order val="4"/>
          <c:tx>
            <c:strRef>
              <c:f>'17.4'!$R$4</c:f>
              <c:strCache>
                <c:ptCount val="1"/>
                <c:pt idx="0">
                  <c:v>2012</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'17.4'!$R$5:$R$28</c:f>
              <c:numCache>
                <c:formatCode>#,##0</c:formatCode>
                <c:ptCount val="24"/>
                <c:pt idx="0">
                  <c:v>4869</c:v>
                </c:pt>
                <c:pt idx="1">
                  <c:v>4797</c:v>
                </c:pt>
                <c:pt idx="2">
                  <c:v>4812</c:v>
                </c:pt>
                <c:pt idx="3">
                  <c:v>4780</c:v>
                </c:pt>
                <c:pt idx="4">
                  <c:v>4712</c:v>
                </c:pt>
                <c:pt idx="5">
                  <c:v>4447</c:v>
                </c:pt>
                <c:pt idx="6">
                  <c:v>4814</c:v>
                </c:pt>
                <c:pt idx="7">
                  <c:v>5169</c:v>
                </c:pt>
                <c:pt idx="8">
                  <c:v>5630</c:v>
                </c:pt>
                <c:pt idx="9">
                  <c:v>6021</c:v>
                </c:pt>
                <c:pt idx="10">
                  <c:v>6293</c:v>
                </c:pt>
                <c:pt idx="11">
                  <c:v>6138</c:v>
                </c:pt>
                <c:pt idx="12">
                  <c:v>6113</c:v>
                </c:pt>
                <c:pt idx="13">
                  <c:v>6035</c:v>
                </c:pt>
                <c:pt idx="14">
                  <c:v>5917</c:v>
                </c:pt>
                <c:pt idx="15">
                  <c:v>5879</c:v>
                </c:pt>
                <c:pt idx="16">
                  <c:v>5850</c:v>
                </c:pt>
                <c:pt idx="17">
                  <c:v>5739</c:v>
                </c:pt>
                <c:pt idx="18">
                  <c:v>5847</c:v>
                </c:pt>
                <c:pt idx="19">
                  <c:v>5853</c:v>
                </c:pt>
                <c:pt idx="20">
                  <c:v>6268</c:v>
                </c:pt>
                <c:pt idx="21">
                  <c:v>6065</c:v>
                </c:pt>
                <c:pt idx="22">
                  <c:v>5784</c:v>
                </c:pt>
                <c:pt idx="23">
                  <c:v>5469</c:v>
                </c:pt>
              </c:numCache>
            </c:numRef>
          </c:val>
          <c:smooth val="0"/>
        </c:ser>
        <c:ser>
          <c:idx val="5"/>
          <c:order val="5"/>
          <c:tx>
            <c:strRef>
              <c:f>'17.4'!$S$4</c:f>
              <c:strCache>
                <c:ptCount val="1"/>
                <c:pt idx="0">
                  <c:v>2013</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'17.4'!$S$5:$S$28</c:f>
              <c:numCache>
                <c:formatCode>#,##0</c:formatCode>
                <c:ptCount val="24"/>
                <c:pt idx="0">
                  <c:v>4834</c:v>
                </c:pt>
                <c:pt idx="1">
                  <c:v>4770</c:v>
                </c:pt>
                <c:pt idx="2">
                  <c:v>4827</c:v>
                </c:pt>
                <c:pt idx="3">
                  <c:v>4801</c:v>
                </c:pt>
                <c:pt idx="4">
                  <c:v>4537</c:v>
                </c:pt>
                <c:pt idx="5">
                  <c:v>4428</c:v>
                </c:pt>
                <c:pt idx="6">
                  <c:v>4695</c:v>
                </c:pt>
                <c:pt idx="7">
                  <c:v>5133</c:v>
                </c:pt>
                <c:pt idx="8">
                  <c:v>5561</c:v>
                </c:pt>
                <c:pt idx="9">
                  <c:v>5993</c:v>
                </c:pt>
                <c:pt idx="10">
                  <c:v>6306</c:v>
                </c:pt>
                <c:pt idx="11">
                  <c:v>6201</c:v>
                </c:pt>
                <c:pt idx="12">
                  <c:v>6012</c:v>
                </c:pt>
                <c:pt idx="13">
                  <c:v>5972</c:v>
                </c:pt>
                <c:pt idx="14">
                  <c:v>5905</c:v>
                </c:pt>
                <c:pt idx="15">
                  <c:v>5858</c:v>
                </c:pt>
                <c:pt idx="16">
                  <c:v>5751</c:v>
                </c:pt>
                <c:pt idx="17">
                  <c:v>5724</c:v>
                </c:pt>
                <c:pt idx="18">
                  <c:v>5775</c:v>
                </c:pt>
                <c:pt idx="19">
                  <c:v>5783</c:v>
                </c:pt>
                <c:pt idx="20">
                  <c:v>5856</c:v>
                </c:pt>
                <c:pt idx="21">
                  <c:v>6039</c:v>
                </c:pt>
                <c:pt idx="22">
                  <c:v>5840</c:v>
                </c:pt>
                <c:pt idx="23">
                  <c:v>5503</c:v>
                </c:pt>
              </c:numCache>
            </c:numRef>
          </c:val>
          <c:smooth val="0"/>
        </c:ser>
        <c:ser>
          <c:idx val="6"/>
          <c:order val="6"/>
          <c:tx>
            <c:strRef>
              <c:f>'17.4'!$T$4</c:f>
              <c:strCache>
                <c:ptCount val="1"/>
                <c:pt idx="0">
                  <c:v>2014</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'17.4'!$T$5:$T$28</c:f>
              <c:numCache>
                <c:formatCode>#,##0</c:formatCode>
                <c:ptCount val="24"/>
                <c:pt idx="0">
                  <c:v>5326.7622187453871</c:v>
                </c:pt>
                <c:pt idx="1">
                  <c:v>5225.00967845782</c:v>
                </c:pt>
                <c:pt idx="2">
                  <c:v>5149.7745222408939</c:v>
                </c:pt>
                <c:pt idx="3">
                  <c:v>5112.7720377100977</c:v>
                </c:pt>
                <c:pt idx="4">
                  <c:v>5068.3303338528049</c:v>
                </c:pt>
                <c:pt idx="5">
                  <c:v>4837.3125079045722</c:v>
                </c:pt>
                <c:pt idx="6">
                  <c:v>4920.0799721233352</c:v>
                </c:pt>
                <c:pt idx="7">
                  <c:v>5291.1043071314807</c:v>
                </c:pt>
                <c:pt idx="8">
                  <c:v>5788.8041304995786</c:v>
                </c:pt>
                <c:pt idx="9">
                  <c:v>6273.7143511517543</c:v>
                </c:pt>
                <c:pt idx="10">
                  <c:v>6626.2340521491133</c:v>
                </c:pt>
                <c:pt idx="11">
                  <c:v>6765.5130485606041</c:v>
                </c:pt>
                <c:pt idx="12">
                  <c:v>6592.5467777686399</c:v>
                </c:pt>
                <c:pt idx="13">
                  <c:v>6562.8460907355948</c:v>
                </c:pt>
                <c:pt idx="14">
                  <c:v>6494.1369264879886</c:v>
                </c:pt>
                <c:pt idx="15">
                  <c:v>6461.1769211615601</c:v>
                </c:pt>
                <c:pt idx="16">
                  <c:v>6357.8163985784695</c:v>
                </c:pt>
                <c:pt idx="17">
                  <c:v>6261.4820063844018</c:v>
                </c:pt>
                <c:pt idx="18">
                  <c:v>6221.4193476173377</c:v>
                </c:pt>
                <c:pt idx="19">
                  <c:v>6256.5888597530884</c:v>
                </c:pt>
                <c:pt idx="20">
                  <c:v>6489.8664479167492</c:v>
                </c:pt>
                <c:pt idx="21">
                  <c:v>6518.6229622419323</c:v>
                </c:pt>
                <c:pt idx="22">
                  <c:v>6309.1442261267803</c:v>
                </c:pt>
                <c:pt idx="23">
                  <c:v>5950.1753468377219</c:v>
                </c:pt>
              </c:numCache>
            </c:numRef>
          </c:val>
          <c:smooth val="0"/>
        </c:ser>
        <c:ser>
          <c:idx val="7"/>
          <c:order val="7"/>
          <c:tx>
            <c:strRef>
              <c:f>'17.4'!$U$4</c:f>
              <c:strCache>
                <c:ptCount val="1"/>
                <c:pt idx="0">
                  <c:v>2015</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'17.4'!$U$5:$U$28</c:f>
              <c:numCache>
                <c:formatCode>#,##0</c:formatCode>
                <c:ptCount val="24"/>
                <c:pt idx="0">
                  <c:v>5424</c:v>
                </c:pt>
                <c:pt idx="1">
                  <c:v>5310</c:v>
                </c:pt>
                <c:pt idx="2">
                  <c:v>5288</c:v>
                </c:pt>
                <c:pt idx="3">
                  <c:v>5269</c:v>
                </c:pt>
                <c:pt idx="4">
                  <c:v>5189</c:v>
                </c:pt>
                <c:pt idx="5">
                  <c:v>4995</c:v>
                </c:pt>
                <c:pt idx="6">
                  <c:v>5056</c:v>
                </c:pt>
                <c:pt idx="7">
                  <c:v>5372</c:v>
                </c:pt>
                <c:pt idx="8">
                  <c:v>5881</c:v>
                </c:pt>
                <c:pt idx="9">
                  <c:v>6341</c:v>
                </c:pt>
                <c:pt idx="10">
                  <c:v>6710</c:v>
                </c:pt>
                <c:pt idx="11">
                  <c:v>6935</c:v>
                </c:pt>
                <c:pt idx="12">
                  <c:v>6743</c:v>
                </c:pt>
                <c:pt idx="13">
                  <c:v>6670</c:v>
                </c:pt>
                <c:pt idx="14">
                  <c:v>6618</c:v>
                </c:pt>
                <c:pt idx="15">
                  <c:v>6600</c:v>
                </c:pt>
                <c:pt idx="16">
                  <c:v>6486</c:v>
                </c:pt>
                <c:pt idx="17">
                  <c:v>6261</c:v>
                </c:pt>
                <c:pt idx="18">
                  <c:v>6282</c:v>
                </c:pt>
                <c:pt idx="19">
                  <c:v>6314</c:v>
                </c:pt>
                <c:pt idx="20">
                  <c:v>6367</c:v>
                </c:pt>
                <c:pt idx="21">
                  <c:v>6448</c:v>
                </c:pt>
                <c:pt idx="22">
                  <c:v>6288</c:v>
                </c:pt>
                <c:pt idx="23">
                  <c:v>5941</c:v>
                </c:pt>
              </c:numCache>
            </c:numRef>
          </c:val>
          <c:smooth val="0"/>
        </c:ser>
        <c:ser>
          <c:idx val="8"/>
          <c:order val="8"/>
          <c:tx>
            <c:strRef>
              <c:f>'17.4'!$V$4</c:f>
              <c:strCache>
                <c:ptCount val="1"/>
                <c:pt idx="0">
                  <c:v>2016</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'17.4'!$V$5:$V$28</c:f>
              <c:numCache>
                <c:formatCode>#,##0</c:formatCode>
                <c:ptCount val="24"/>
                <c:pt idx="0">
                  <c:v>5397</c:v>
                </c:pt>
                <c:pt idx="1">
                  <c:v>5268</c:v>
                </c:pt>
                <c:pt idx="2">
                  <c:v>5221</c:v>
                </c:pt>
                <c:pt idx="3">
                  <c:v>5187</c:v>
                </c:pt>
                <c:pt idx="4">
                  <c:v>5156</c:v>
                </c:pt>
                <c:pt idx="5">
                  <c:v>4932</c:v>
                </c:pt>
                <c:pt idx="6">
                  <c:v>5051</c:v>
                </c:pt>
                <c:pt idx="7">
                  <c:v>5479</c:v>
                </c:pt>
                <c:pt idx="8">
                  <c:v>5974</c:v>
                </c:pt>
                <c:pt idx="9">
                  <c:v>6420</c:v>
                </c:pt>
                <c:pt idx="10">
                  <c:v>6688</c:v>
                </c:pt>
                <c:pt idx="11">
                  <c:v>6891</c:v>
                </c:pt>
                <c:pt idx="12">
                  <c:v>6695</c:v>
                </c:pt>
                <c:pt idx="13">
                  <c:v>6644</c:v>
                </c:pt>
                <c:pt idx="14">
                  <c:v>6524</c:v>
                </c:pt>
                <c:pt idx="15">
                  <c:v>6522</c:v>
                </c:pt>
                <c:pt idx="16">
                  <c:v>6513</c:v>
                </c:pt>
                <c:pt idx="17">
                  <c:v>6320</c:v>
                </c:pt>
                <c:pt idx="18">
                  <c:v>6302</c:v>
                </c:pt>
                <c:pt idx="19">
                  <c:v>6380</c:v>
                </c:pt>
                <c:pt idx="20">
                  <c:v>6511</c:v>
                </c:pt>
                <c:pt idx="21">
                  <c:v>6637</c:v>
                </c:pt>
                <c:pt idx="22">
                  <c:v>6462</c:v>
                </c:pt>
                <c:pt idx="23">
                  <c:v>6139</c:v>
                </c:pt>
              </c:numCache>
            </c:numRef>
          </c:val>
          <c:smooth val="0"/>
        </c:ser>
        <c:ser>
          <c:idx val="9"/>
          <c:order val="9"/>
          <c:tx>
            <c:strRef>
              <c:f>'17.4'!$W$4</c:f>
              <c:strCache>
                <c:ptCount val="1"/>
                <c:pt idx="0">
                  <c:v>2017</c:v>
                </c:pt>
              </c:strCache>
            </c:strRef>
          </c:tx>
          <c:marker>
            <c:symbol val="none"/>
          </c:marker>
          <c:cat>
            <c:numRef>
              <c:f>'17.4'!$M$5:$M$28</c:f>
              <c:numCache>
                <c:formatCode>h:mm;@</c:formatCode>
                <c:ptCount val="24"/>
                <c:pt idx="0">
                  <c:v>1</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'17.4'!$W$5:$W$28</c:f>
              <c:numCache>
                <c:formatCode>#,##0</c:formatCode>
                <c:ptCount val="24"/>
                <c:pt idx="0">
                  <c:v>5386</c:v>
                </c:pt>
                <c:pt idx="1">
                  <c:v>5231</c:v>
                </c:pt>
                <c:pt idx="2">
                  <c:v>5165</c:v>
                </c:pt>
                <c:pt idx="3">
                  <c:v>5186</c:v>
                </c:pt>
                <c:pt idx="4">
                  <c:v>5122</c:v>
                </c:pt>
                <c:pt idx="5">
                  <c:v>4885</c:v>
                </c:pt>
                <c:pt idx="6">
                  <c:v>5038</c:v>
                </c:pt>
                <c:pt idx="7">
                  <c:v>5450</c:v>
                </c:pt>
                <c:pt idx="8">
                  <c:v>5954</c:v>
                </c:pt>
                <c:pt idx="9">
                  <c:v>6452</c:v>
                </c:pt>
                <c:pt idx="10">
                  <c:v>6799</c:v>
                </c:pt>
                <c:pt idx="11">
                  <c:v>7010</c:v>
                </c:pt>
                <c:pt idx="12">
                  <c:v>6875</c:v>
                </c:pt>
                <c:pt idx="13">
                  <c:v>6833</c:v>
                </c:pt>
                <c:pt idx="14">
                  <c:v>6772</c:v>
                </c:pt>
                <c:pt idx="15">
                  <c:v>6811</c:v>
                </c:pt>
                <c:pt idx="16">
                  <c:v>6744</c:v>
                </c:pt>
                <c:pt idx="17">
                  <c:v>6530</c:v>
                </c:pt>
                <c:pt idx="18">
                  <c:v>6556</c:v>
                </c:pt>
                <c:pt idx="19">
                  <c:v>6535</c:v>
                </c:pt>
                <c:pt idx="20">
                  <c:v>6561</c:v>
                </c:pt>
                <c:pt idx="21">
                  <c:v>6661</c:v>
                </c:pt>
                <c:pt idx="22">
                  <c:v>6464</c:v>
                </c:pt>
                <c:pt idx="23">
                  <c:v>6139</c:v>
                </c:pt>
              </c:numCache>
            </c:numRef>
          </c:val>
          <c:smooth val="0"/>
        </c:ser>
        <c:dLbls>
          <c:showLegendKey val="0"/>
          <c:showVal val="0"/>
          <c:showCatName val="0"/>
          <c:showSerName val="0"/>
          <c:showPercent val="0"/>
          <c:showBubbleSize val="0"/>
        </c:dLbls>
        <c:marker val="1"/>
        <c:smooth val="0"/>
        <c:axId val="91847680"/>
        <c:axId val="91857664"/>
      </c:lineChart>
      <c:catAx>
        <c:axId val="91847680"/>
        <c:scaling>
          <c:orientation val="minMax"/>
        </c:scaling>
        <c:delete val="0"/>
        <c:axPos val="b"/>
        <c:numFmt formatCode="h:mm;@" sourceLinked="1"/>
        <c:majorTickMark val="none"/>
        <c:minorTickMark val="none"/>
        <c:tickLblPos val="nextTo"/>
        <c:txPr>
          <a:bodyPr/>
          <a:lstStyle/>
          <a:p>
            <a:pPr>
              <a:defRPr sz="900"/>
            </a:pPr>
            <a:endParaRPr lang="cs-CZ"/>
          </a:p>
        </c:txPr>
        <c:crossAx val="91857664"/>
        <c:crosses val="autoZero"/>
        <c:auto val="1"/>
        <c:lblAlgn val="ctr"/>
        <c:lblOffset val="100"/>
        <c:noMultiLvlLbl val="0"/>
      </c:catAx>
      <c:valAx>
        <c:axId val="91857664"/>
        <c:scaling>
          <c:orientation val="minMax"/>
          <c:min val="4000"/>
        </c:scaling>
        <c:delete val="0"/>
        <c:axPos val="l"/>
        <c:majorGridlines/>
        <c:numFmt formatCode="#,##0" sourceLinked="1"/>
        <c:majorTickMark val="out"/>
        <c:minorTickMark val="none"/>
        <c:tickLblPos val="nextTo"/>
        <c:spPr>
          <a:ln>
            <a:noFill/>
          </a:ln>
        </c:spPr>
        <c:txPr>
          <a:bodyPr/>
          <a:lstStyle/>
          <a:p>
            <a:pPr>
              <a:defRPr sz="900"/>
            </a:pPr>
            <a:endParaRPr lang="cs-CZ"/>
          </a:p>
        </c:txPr>
        <c:crossAx val="91847680"/>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'3.6'!$A$6</c:f>
              <c:strCache>
                <c:ptCount val="1"/>
                <c:pt idx="0">
                  <c:v>Velkoodběr elektřiny z vvn (VO z vvn)</c:v>
                </c:pt>
              </c:strCache>
            </c:strRef>
          </c:tx>
          <c:invertIfNegative val="0"/>
          <c:cat>
            <c:numRef>
              <c:f>'3.6'!$B$3:$K$3</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'3.6'!$B$6:$K$6</c:f>
              <c:numCache>
                <c:formatCode>#,##0.0</c:formatCode>
                <c:ptCount val="10"/>
                <c:pt idx="0">
                  <c:v>8677.2839600000007</c:v>
                </c:pt>
                <c:pt idx="1">
                  <c:v>7595.4330930000006</c:v>
                </c:pt>
                <c:pt idx="2">
                  <c:v>6551.1604043000007</c:v>
                </c:pt>
                <c:pt idx="3">
                  <c:v>6985.9340275999994</c:v>
                </c:pt>
                <c:pt idx="4">
                  <c:v>7343.5561584000006</c:v>
                </c:pt>
                <c:pt idx="5">
                  <c:v>6791</c:v>
                </c:pt>
                <c:pt idx="6">
                  <c:v>7266.0689099999991</c:v>
                </c:pt>
                <c:pt idx="7">
                  <c:v>7296.3916309999995</c:v>
                </c:pt>
                <c:pt idx="8">
                  <c:v>7616.3942520000019</c:v>
                </c:pt>
                <c:pt idx="9">
                  <c:v>7821.7731399999984</c:v>
                </c:pt>
              </c:numCache>
            </c:numRef>
          </c:val>
        </c:ser>
        <c:dLbls>
          <c:showLegendKey val="0"/>
          <c:showVal val="0"/>
          <c:showCatName val="0"/>
          <c:showSerName val="0"/>
          <c:showPercent val="0"/>
          <c:showBubbleSize val="0"/>
        </c:dLbls>
        <c:gapWidth val="150"/>
        <c:overlap val="100"/>
        <c:axId val="167520512"/>
        <c:axId val="88604672"/>
      </c:barChart>
      <c:catAx>
        <c:axId val="167520512"/>
        <c:scaling>
          <c:orientation val="minMax"/>
        </c:scaling>
        <c:delete val="0"/>
        <c:axPos val="b"/>
        <c:numFmt formatCode="General" sourceLinked="1"/>
        <c:majorTickMark val="none"/>
        <c:minorTickMark val="none"/>
        <c:tickLblPos val="nextTo"/>
        <c:txPr>
          <a:bodyPr/>
          <a:lstStyle/>
          <a:p>
            <a:pPr>
              <a:defRPr sz="900"/>
            </a:pPr>
            <a:endParaRPr lang="cs-CZ"/>
          </a:p>
        </c:txPr>
        <c:crossAx val="88604672"/>
        <c:crosses val="autoZero"/>
        <c:auto val="1"/>
        <c:lblAlgn val="ctr"/>
        <c:lblOffset val="100"/>
        <c:noMultiLvlLbl val="0"/>
      </c:catAx>
      <c:valAx>
        <c:axId val="88604672"/>
        <c:scaling>
          <c:orientation val="minMax"/>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167520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kabelových a venkovních vedení</a:t>
            </a:r>
          </a:p>
        </c:rich>
      </c:tx>
      <c:overlay val="0"/>
    </c:title>
    <c:autoTitleDeleted val="0"/>
    <c:plotArea>
      <c:layout>
        <c:manualLayout>
          <c:layoutTarget val="inner"/>
          <c:xMode val="edge"/>
          <c:yMode val="edge"/>
          <c:x val="0.12147141868880615"/>
          <c:y val="0.19345491486309954"/>
          <c:w val="0.87447467544159307"/>
          <c:h val="0.55301115011181112"/>
        </c:manualLayout>
      </c:layout>
      <c:barChart>
        <c:barDir val="col"/>
        <c:grouping val="percentStacked"/>
        <c:varyColors val="0"/>
        <c:ser>
          <c:idx val="0"/>
          <c:order val="0"/>
          <c:tx>
            <c:v>Kabelová vedení</c:v>
          </c:tx>
          <c:spPr>
            <a:solidFill>
              <a:schemeClr val="bg1">
                <a:lumMod val="50000"/>
              </a:schemeClr>
            </a:solidFill>
          </c:spPr>
          <c:invertIfNegative val="0"/>
          <c:dPt>
            <c:idx val="0"/>
            <c:invertIfNegative val="0"/>
            <c:bubble3D val="0"/>
            <c:spPr>
              <a:solidFill>
                <a:schemeClr val="accent1"/>
              </a:solidFill>
            </c:spPr>
          </c:dPt>
          <c:dPt>
            <c:idx val="1"/>
            <c:invertIfNegative val="0"/>
            <c:bubble3D val="0"/>
            <c:spPr>
              <a:solidFill>
                <a:schemeClr val="accent1"/>
              </a:solidFill>
            </c:spPr>
          </c:dPt>
          <c:dPt>
            <c:idx val="2"/>
            <c:invertIfNegative val="0"/>
            <c:bubble3D val="0"/>
            <c:spPr>
              <a:solidFill>
                <a:schemeClr val="accent1"/>
              </a:solidFill>
            </c:spPr>
          </c:dPt>
          <c:dPt>
            <c:idx val="3"/>
            <c:invertIfNegative val="0"/>
            <c:bubble3D val="0"/>
            <c:spPr>
              <a:solidFill>
                <a:schemeClr val="accent2"/>
              </a:solidFill>
            </c:spPr>
          </c:dPt>
          <c:dPt>
            <c:idx val="4"/>
            <c:invertIfNegative val="0"/>
            <c:bubble3D val="0"/>
            <c:spPr>
              <a:solidFill>
                <a:schemeClr val="accent2"/>
              </a:solidFill>
            </c:spPr>
          </c:dPt>
          <c:dPt>
            <c:idx val="5"/>
            <c:invertIfNegative val="0"/>
            <c:bubble3D val="0"/>
            <c:spPr>
              <a:solidFill>
                <a:schemeClr val="accent2"/>
              </a:solidFill>
            </c:spPr>
          </c:dPt>
          <c:dPt>
            <c:idx val="6"/>
            <c:invertIfNegative val="0"/>
            <c:bubble3D val="0"/>
            <c:spPr>
              <a:solidFill>
                <a:schemeClr val="accent3"/>
              </a:solidFill>
            </c:spPr>
          </c:dPt>
          <c:dPt>
            <c:idx val="7"/>
            <c:invertIfNegative val="0"/>
            <c:bubble3D val="0"/>
            <c:spPr>
              <a:solidFill>
                <a:schemeClr val="accent3"/>
              </a:solidFill>
            </c:spPr>
          </c:dPt>
          <c:dPt>
            <c:idx val="8"/>
            <c:invertIfNegative val="0"/>
            <c:bubble3D val="0"/>
            <c:spPr>
              <a:solidFill>
                <a:schemeClr val="accent3"/>
              </a:solidFill>
            </c:spPr>
          </c:dPt>
          <c:dPt>
            <c:idx val="9"/>
            <c:invertIfNegative val="0"/>
            <c:bubble3D val="0"/>
            <c:spPr>
              <a:solidFill>
                <a:schemeClr val="tx1">
                  <a:lumMod val="65000"/>
                  <a:lumOff val="35000"/>
                </a:schemeClr>
              </a:solidFill>
            </c:spPr>
          </c:dPt>
          <c:dPt>
            <c:idx val="10"/>
            <c:invertIfNegative val="0"/>
            <c:bubble3D val="0"/>
            <c:spPr>
              <a:solidFill>
                <a:schemeClr val="tx1">
                  <a:lumMod val="65000"/>
                  <a:lumOff val="35000"/>
                </a:schemeClr>
              </a:solidFill>
            </c:spPr>
          </c:dPt>
          <c:dPt>
            <c:idx val="11"/>
            <c:invertIfNegative val="0"/>
            <c:bubble3D val="0"/>
            <c:spPr>
              <a:solidFill>
                <a:schemeClr val="tx1">
                  <a:lumMod val="65000"/>
                  <a:lumOff val="35000"/>
                </a:schemeClr>
              </a:solidFill>
            </c:spPr>
          </c:dPt>
          <c:dPt>
            <c:idx val="12"/>
            <c:invertIfNegative val="0"/>
            <c:bubble3D val="0"/>
            <c:spPr>
              <a:solidFill>
                <a:schemeClr val="tx1">
                  <a:lumMod val="65000"/>
                  <a:lumOff val="35000"/>
                </a:schemeClr>
              </a:solidFill>
            </c:spPr>
          </c:dPt>
          <c:dPt>
            <c:idx val="13"/>
            <c:invertIfNegative val="0"/>
            <c:bubble3D val="0"/>
            <c:spPr>
              <a:solidFill>
                <a:schemeClr val="tx1">
                  <a:lumMod val="65000"/>
                  <a:lumOff val="35000"/>
                </a:schemeClr>
              </a:solidFill>
            </c:spPr>
          </c:dPt>
          <c:cat>
            <c:multiLvlStrRef>
              <c:f>('19'!$A$37:$I$38,'19'!$J$37:$L$38)</c:f>
              <c:multiLvlStrCache>
                <c:ptCount val="12"/>
                <c:lvl>
                  <c:pt idx="0">
                    <c:v>NN</c:v>
                  </c:pt>
                  <c:pt idx="1">
                    <c:v>VN</c:v>
                  </c:pt>
                  <c:pt idx="2">
                    <c:v>VVN</c:v>
                  </c:pt>
                  <c:pt idx="3">
                    <c:v>NN</c:v>
                  </c:pt>
                  <c:pt idx="4">
                    <c:v>VN</c:v>
                  </c:pt>
                  <c:pt idx="5">
                    <c:v>VVN</c:v>
                  </c:pt>
                  <c:pt idx="6">
                    <c:v>NN</c:v>
                  </c:pt>
                  <c:pt idx="7">
                    <c:v>VN</c:v>
                  </c:pt>
                  <c:pt idx="8">
                    <c:v>VVN</c:v>
                  </c:pt>
                  <c:pt idx="9">
                    <c:v>NN</c:v>
                  </c:pt>
                  <c:pt idx="10">
                    <c:v>VN</c:v>
                  </c:pt>
                  <c:pt idx="11">
                    <c:v>VVN</c:v>
                  </c:pt>
                </c:lvl>
                <c:lvl>
                  <c:pt idx="0">
                    <c:v>ČEZ</c:v>
                  </c:pt>
                  <c:pt idx="3">
                    <c:v>E.ON</c:v>
                  </c:pt>
                  <c:pt idx="6">
                    <c:v>PRE</c:v>
                  </c:pt>
                  <c:pt idx="9">
                    <c:v>ČR</c:v>
                  </c:pt>
                </c:lvl>
              </c:multiLvlStrCache>
            </c:multiLvlStrRef>
          </c:cat>
          <c:val>
            <c:numRef>
              <c:f>('19'!$J$17,'19'!$J$10,'19'!$J$6,'19'!$K$17,'19'!$K$10,'19'!$K$6,'19'!$L$17,'19'!$L$10,'19'!$L$6,'19'!$M$17,'19'!$M$10,'19'!$M$6)</c:f>
              <c:numCache>
                <c:formatCode>#,##0</c:formatCode>
                <c:ptCount val="12"/>
                <c:pt idx="0">
                  <c:v>56320.43</c:v>
                </c:pt>
                <c:pt idx="1">
                  <c:v>10571.67</c:v>
                </c:pt>
                <c:pt idx="2">
                  <c:v>26.49</c:v>
                </c:pt>
                <c:pt idx="3">
                  <c:v>23391.73</c:v>
                </c:pt>
                <c:pt idx="4">
                  <c:v>3717.27</c:v>
                </c:pt>
                <c:pt idx="5">
                  <c:v>13.19</c:v>
                </c:pt>
                <c:pt idx="6">
                  <c:v>7946.4</c:v>
                </c:pt>
                <c:pt idx="7">
                  <c:v>3770.77</c:v>
                </c:pt>
                <c:pt idx="8">
                  <c:v>68.88</c:v>
                </c:pt>
                <c:pt idx="9">
                  <c:v>87658.559999999998</c:v>
                </c:pt>
                <c:pt idx="10">
                  <c:v>18059.71</c:v>
                </c:pt>
                <c:pt idx="11">
                  <c:v>108.56</c:v>
                </c:pt>
              </c:numCache>
            </c:numRef>
          </c:val>
        </c:ser>
        <c:ser>
          <c:idx val="1"/>
          <c:order val="1"/>
          <c:tx>
            <c:v>Venkovní vedení</c:v>
          </c:tx>
          <c:spPr>
            <a:solidFill>
              <a:schemeClr val="bg1">
                <a:lumMod val="75000"/>
              </a:schemeClr>
            </a:solidFill>
          </c:spPr>
          <c:invertIfNegative val="0"/>
          <c:dPt>
            <c:idx val="0"/>
            <c:invertIfNegative val="0"/>
            <c:bubble3D val="0"/>
            <c:spPr>
              <a:solidFill>
                <a:schemeClr val="accent1">
                  <a:lumMod val="40000"/>
                  <a:lumOff val="60000"/>
                </a:schemeClr>
              </a:solidFill>
            </c:spPr>
          </c:dPt>
          <c:dPt>
            <c:idx val="1"/>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3"/>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5"/>
            <c:invertIfNegative val="0"/>
            <c:bubble3D val="0"/>
            <c:spPr>
              <a:solidFill>
                <a:schemeClr val="accent2">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40000"/>
                  <a:lumOff val="60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bg1">
                  <a:lumMod val="85000"/>
                </a:schemeClr>
              </a:solidFill>
            </c:spPr>
          </c:dPt>
          <c:dPt>
            <c:idx val="10"/>
            <c:invertIfNegative val="0"/>
            <c:bubble3D val="0"/>
            <c:spPr>
              <a:solidFill>
                <a:schemeClr val="bg1">
                  <a:lumMod val="85000"/>
                </a:schemeClr>
              </a:solidFill>
            </c:spPr>
          </c:dPt>
          <c:dPt>
            <c:idx val="11"/>
            <c:invertIfNegative val="0"/>
            <c:bubble3D val="0"/>
            <c:spPr>
              <a:solidFill>
                <a:schemeClr val="bg1">
                  <a:lumMod val="85000"/>
                </a:schemeClr>
              </a:solidFill>
            </c:spPr>
          </c:dPt>
          <c:cat>
            <c:multiLvlStrRef>
              <c:f>('19'!$A$37:$I$38,'19'!$J$37:$L$38)</c:f>
              <c:multiLvlStrCache>
                <c:ptCount val="12"/>
                <c:lvl>
                  <c:pt idx="0">
                    <c:v>NN</c:v>
                  </c:pt>
                  <c:pt idx="1">
                    <c:v>VN</c:v>
                  </c:pt>
                  <c:pt idx="2">
                    <c:v>VVN</c:v>
                  </c:pt>
                  <c:pt idx="3">
                    <c:v>NN</c:v>
                  </c:pt>
                  <c:pt idx="4">
                    <c:v>VN</c:v>
                  </c:pt>
                  <c:pt idx="5">
                    <c:v>VVN</c:v>
                  </c:pt>
                  <c:pt idx="6">
                    <c:v>NN</c:v>
                  </c:pt>
                  <c:pt idx="7">
                    <c:v>VN</c:v>
                  </c:pt>
                  <c:pt idx="8">
                    <c:v>VVN</c:v>
                  </c:pt>
                  <c:pt idx="9">
                    <c:v>NN</c:v>
                  </c:pt>
                  <c:pt idx="10">
                    <c:v>VN</c:v>
                  </c:pt>
                  <c:pt idx="11">
                    <c:v>VVN</c:v>
                  </c:pt>
                </c:lvl>
                <c:lvl>
                  <c:pt idx="0">
                    <c:v>ČEZ</c:v>
                  </c:pt>
                  <c:pt idx="3">
                    <c:v>E.ON</c:v>
                  </c:pt>
                  <c:pt idx="6">
                    <c:v>PRE</c:v>
                  </c:pt>
                  <c:pt idx="9">
                    <c:v>ČR</c:v>
                  </c:pt>
                </c:lvl>
              </c:multiLvlStrCache>
            </c:multiLvlStrRef>
          </c:cat>
          <c:val>
            <c:numRef>
              <c:f>('19'!$D$33,'19'!$D$26,'19'!$D$22,'19'!$E$33,'19'!$E$26,'19'!$E$22,'19'!$F$33,'19'!$F$26,'19'!$F$22,'19'!$G$33,'19'!$G$26,'19'!$G$22)</c:f>
              <c:numCache>
                <c:formatCode>#,##0</c:formatCode>
                <c:ptCount val="12"/>
                <c:pt idx="0">
                  <c:v>47401.05</c:v>
                </c:pt>
                <c:pt idx="1">
                  <c:v>40126.310000000005</c:v>
                </c:pt>
                <c:pt idx="2">
                  <c:v>9818.6</c:v>
                </c:pt>
                <c:pt idx="3">
                  <c:v>15696.53</c:v>
                </c:pt>
                <c:pt idx="4">
                  <c:v>18531.849999999999</c:v>
                </c:pt>
                <c:pt idx="5">
                  <c:v>3983.9</c:v>
                </c:pt>
                <c:pt idx="6">
                  <c:v>79.099999999999994</c:v>
                </c:pt>
                <c:pt idx="7">
                  <c:v>108.88</c:v>
                </c:pt>
                <c:pt idx="8">
                  <c:v>302.73</c:v>
                </c:pt>
                <c:pt idx="9">
                  <c:v>63176.68</c:v>
                </c:pt>
                <c:pt idx="10">
                  <c:v>58767.040000000001</c:v>
                </c:pt>
                <c:pt idx="11">
                  <c:v>19833.23</c:v>
                </c:pt>
              </c:numCache>
            </c:numRef>
          </c:val>
        </c:ser>
        <c:dLbls>
          <c:showLegendKey val="0"/>
          <c:showVal val="0"/>
          <c:showCatName val="0"/>
          <c:showSerName val="0"/>
          <c:showPercent val="0"/>
          <c:showBubbleSize val="0"/>
        </c:dLbls>
        <c:gapWidth val="150"/>
        <c:overlap val="100"/>
        <c:axId val="196232320"/>
        <c:axId val="196233856"/>
      </c:barChart>
      <c:catAx>
        <c:axId val="196232320"/>
        <c:scaling>
          <c:orientation val="minMax"/>
        </c:scaling>
        <c:delete val="0"/>
        <c:axPos val="b"/>
        <c:majorTickMark val="none"/>
        <c:minorTickMark val="none"/>
        <c:tickLblPos val="nextTo"/>
        <c:txPr>
          <a:bodyPr/>
          <a:lstStyle/>
          <a:p>
            <a:pPr>
              <a:defRPr sz="900"/>
            </a:pPr>
            <a:endParaRPr lang="cs-CZ"/>
          </a:p>
        </c:txPr>
        <c:crossAx val="196233856"/>
        <c:crosses val="autoZero"/>
        <c:auto val="1"/>
        <c:lblAlgn val="ctr"/>
        <c:lblOffset val="100"/>
        <c:noMultiLvlLbl val="0"/>
      </c:catAx>
      <c:valAx>
        <c:axId val="196233856"/>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6232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Délka kabelových a venkovních vedení [km]</a:t>
            </a:r>
          </a:p>
        </c:rich>
      </c:tx>
      <c:layout>
        <c:manualLayout>
          <c:xMode val="edge"/>
          <c:yMode val="edge"/>
          <c:x val="0.23050596231865875"/>
          <c:y val="3.8095429074898698E-2"/>
        </c:manualLayout>
      </c:layout>
      <c:overlay val="0"/>
    </c:title>
    <c:autoTitleDeleted val="0"/>
    <c:plotArea>
      <c:layout>
        <c:manualLayout>
          <c:layoutTarget val="inner"/>
          <c:xMode val="edge"/>
          <c:yMode val="edge"/>
          <c:x val="0.12792170509229517"/>
          <c:y val="0.20563389857962686"/>
          <c:w val="0.65665584642359243"/>
          <c:h val="0.54083216639528375"/>
        </c:manualLayout>
      </c:layout>
      <c:barChart>
        <c:barDir val="col"/>
        <c:grouping val="stacked"/>
        <c:varyColors val="0"/>
        <c:ser>
          <c:idx val="0"/>
          <c:order val="0"/>
          <c:tx>
            <c:v>Kabelová vedení</c:v>
          </c:tx>
          <c:spPr>
            <a:solidFill>
              <a:schemeClr val="tx1">
                <a:lumMod val="65000"/>
                <a:lumOff val="35000"/>
              </a:schemeClr>
            </a:solidFill>
          </c:spPr>
          <c:invertIfNegative val="0"/>
          <c:dPt>
            <c:idx val="0"/>
            <c:invertIfNegative val="0"/>
            <c:bubble3D val="0"/>
            <c:spPr>
              <a:solidFill>
                <a:schemeClr val="accent1"/>
              </a:solidFill>
            </c:spPr>
          </c:dPt>
          <c:dPt>
            <c:idx val="1"/>
            <c:invertIfNegative val="0"/>
            <c:bubble3D val="0"/>
            <c:spPr>
              <a:solidFill>
                <a:schemeClr val="accent1"/>
              </a:solidFill>
            </c:spPr>
          </c:dPt>
          <c:dPt>
            <c:idx val="2"/>
            <c:invertIfNegative val="0"/>
            <c:bubble3D val="0"/>
            <c:spPr>
              <a:solidFill>
                <a:schemeClr val="accent1">
                  <a:lumMod val="75000"/>
                </a:schemeClr>
              </a:solidFill>
            </c:spPr>
          </c:dPt>
          <c:dPt>
            <c:idx val="3"/>
            <c:invertIfNegative val="0"/>
            <c:bubble3D val="0"/>
            <c:spPr>
              <a:solidFill>
                <a:schemeClr val="accent2"/>
              </a:solidFill>
            </c:spPr>
          </c:dPt>
          <c:dPt>
            <c:idx val="4"/>
            <c:invertIfNegative val="0"/>
            <c:bubble3D val="0"/>
            <c:spPr>
              <a:solidFill>
                <a:schemeClr val="accent2"/>
              </a:solidFill>
            </c:spPr>
          </c:dPt>
          <c:dPt>
            <c:idx val="5"/>
            <c:invertIfNegative val="0"/>
            <c:bubble3D val="0"/>
            <c:spPr>
              <a:solidFill>
                <a:schemeClr val="accent2"/>
              </a:solidFill>
            </c:spPr>
          </c:dPt>
          <c:dPt>
            <c:idx val="6"/>
            <c:invertIfNegative val="0"/>
            <c:bubble3D val="0"/>
            <c:spPr>
              <a:solidFill>
                <a:schemeClr val="accent3"/>
              </a:solidFill>
            </c:spPr>
          </c:dPt>
          <c:dPt>
            <c:idx val="7"/>
            <c:invertIfNegative val="0"/>
            <c:bubble3D val="0"/>
            <c:spPr>
              <a:solidFill>
                <a:schemeClr val="accent3"/>
              </a:solidFill>
            </c:spPr>
          </c:dPt>
          <c:dPt>
            <c:idx val="8"/>
            <c:invertIfNegative val="0"/>
            <c:bubble3D val="0"/>
            <c:spPr>
              <a:solidFill>
                <a:schemeClr val="accent3"/>
              </a:solidFill>
            </c:spPr>
          </c:dPt>
          <c:cat>
            <c:multiLvlStrRef>
              <c:f>'19'!$A$37:$I$38</c:f>
              <c:multiLvlStrCache>
                <c:ptCount val="9"/>
                <c:lvl>
                  <c:pt idx="0">
                    <c:v>NN</c:v>
                  </c:pt>
                  <c:pt idx="1">
                    <c:v>VN</c:v>
                  </c:pt>
                  <c:pt idx="2">
                    <c:v>VVN</c:v>
                  </c:pt>
                  <c:pt idx="3">
                    <c:v>NN</c:v>
                  </c:pt>
                  <c:pt idx="4">
                    <c:v>VN</c:v>
                  </c:pt>
                  <c:pt idx="5">
                    <c:v>VVN</c:v>
                  </c:pt>
                  <c:pt idx="6">
                    <c:v>NN</c:v>
                  </c:pt>
                  <c:pt idx="7">
                    <c:v>VN</c:v>
                  </c:pt>
                  <c:pt idx="8">
                    <c:v>VVN</c:v>
                  </c:pt>
                </c:lvl>
                <c:lvl>
                  <c:pt idx="0">
                    <c:v>ČEZ</c:v>
                  </c:pt>
                  <c:pt idx="3">
                    <c:v>E.ON</c:v>
                  </c:pt>
                  <c:pt idx="6">
                    <c:v>PRE</c:v>
                  </c:pt>
                </c:lvl>
              </c:multiLvlStrCache>
            </c:multiLvlStrRef>
          </c:cat>
          <c:val>
            <c:numRef>
              <c:f>('19'!$J$17,'19'!$J$10,'19'!$J$6,'19'!$K$17,'19'!$K$10,'19'!$K$6,'19'!$L$17,'19'!$L$10,'19'!$L$6)</c:f>
              <c:numCache>
                <c:formatCode>#,##0</c:formatCode>
                <c:ptCount val="9"/>
                <c:pt idx="0">
                  <c:v>56320.43</c:v>
                </c:pt>
                <c:pt idx="1">
                  <c:v>10571.67</c:v>
                </c:pt>
                <c:pt idx="2">
                  <c:v>26.49</c:v>
                </c:pt>
                <c:pt idx="3">
                  <c:v>23391.73</c:v>
                </c:pt>
                <c:pt idx="4">
                  <c:v>3717.27</c:v>
                </c:pt>
                <c:pt idx="5">
                  <c:v>13.19</c:v>
                </c:pt>
                <c:pt idx="6">
                  <c:v>7946.4</c:v>
                </c:pt>
                <c:pt idx="7">
                  <c:v>3770.77</c:v>
                </c:pt>
                <c:pt idx="8">
                  <c:v>68.88</c:v>
                </c:pt>
              </c:numCache>
            </c:numRef>
          </c:val>
        </c:ser>
        <c:ser>
          <c:idx val="1"/>
          <c:order val="1"/>
          <c:tx>
            <c:v>Venkovní vedení</c:v>
          </c:tx>
          <c:spPr>
            <a:solidFill>
              <a:schemeClr val="bg1">
                <a:lumMod val="85000"/>
              </a:schemeClr>
            </a:solidFill>
          </c:spPr>
          <c:invertIfNegative val="0"/>
          <c:dPt>
            <c:idx val="0"/>
            <c:invertIfNegative val="0"/>
            <c:bubble3D val="0"/>
            <c:spPr>
              <a:solidFill>
                <a:schemeClr val="accent1">
                  <a:lumMod val="40000"/>
                  <a:lumOff val="60000"/>
                </a:schemeClr>
              </a:solidFill>
            </c:spPr>
          </c:dPt>
          <c:dPt>
            <c:idx val="1"/>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3"/>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5"/>
            <c:invertIfNegative val="0"/>
            <c:bubble3D val="0"/>
            <c:spPr>
              <a:solidFill>
                <a:schemeClr val="accent2">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40000"/>
                  <a:lumOff val="60000"/>
                </a:schemeClr>
              </a:solidFill>
            </c:spPr>
          </c:dPt>
          <c:dPt>
            <c:idx val="8"/>
            <c:invertIfNegative val="0"/>
            <c:bubble3D val="0"/>
            <c:spPr>
              <a:solidFill>
                <a:schemeClr val="accent3">
                  <a:lumMod val="40000"/>
                  <a:lumOff val="60000"/>
                </a:schemeClr>
              </a:solidFill>
            </c:spPr>
          </c:dPt>
          <c:cat>
            <c:multiLvlStrRef>
              <c:f>'19'!$A$37:$I$38</c:f>
              <c:multiLvlStrCache>
                <c:ptCount val="9"/>
                <c:lvl>
                  <c:pt idx="0">
                    <c:v>NN</c:v>
                  </c:pt>
                  <c:pt idx="1">
                    <c:v>VN</c:v>
                  </c:pt>
                  <c:pt idx="2">
                    <c:v>VVN</c:v>
                  </c:pt>
                  <c:pt idx="3">
                    <c:v>NN</c:v>
                  </c:pt>
                  <c:pt idx="4">
                    <c:v>VN</c:v>
                  </c:pt>
                  <c:pt idx="5">
                    <c:v>VVN</c:v>
                  </c:pt>
                  <c:pt idx="6">
                    <c:v>NN</c:v>
                  </c:pt>
                  <c:pt idx="7">
                    <c:v>VN</c:v>
                  </c:pt>
                  <c:pt idx="8">
                    <c:v>VVN</c:v>
                  </c:pt>
                </c:lvl>
                <c:lvl>
                  <c:pt idx="0">
                    <c:v>ČEZ</c:v>
                  </c:pt>
                  <c:pt idx="3">
                    <c:v>E.ON</c:v>
                  </c:pt>
                  <c:pt idx="6">
                    <c:v>PRE</c:v>
                  </c:pt>
                </c:lvl>
              </c:multiLvlStrCache>
            </c:multiLvlStrRef>
          </c:cat>
          <c:val>
            <c:numRef>
              <c:f>('19'!$D$33,'19'!$D$26,'19'!$D$22,'19'!$E$33,'19'!$E$26,'19'!$E$22,'19'!$F$33,'19'!$F$26,'19'!$F$22)</c:f>
              <c:numCache>
                <c:formatCode>#,##0</c:formatCode>
                <c:ptCount val="9"/>
                <c:pt idx="0">
                  <c:v>47401.05</c:v>
                </c:pt>
                <c:pt idx="1">
                  <c:v>40126.310000000005</c:v>
                </c:pt>
                <c:pt idx="2">
                  <c:v>9818.6</c:v>
                </c:pt>
                <c:pt idx="3">
                  <c:v>15696.53</c:v>
                </c:pt>
                <c:pt idx="4">
                  <c:v>18531.849999999999</c:v>
                </c:pt>
                <c:pt idx="5">
                  <c:v>3983.9</c:v>
                </c:pt>
                <c:pt idx="6">
                  <c:v>79.099999999999994</c:v>
                </c:pt>
                <c:pt idx="7">
                  <c:v>108.88</c:v>
                </c:pt>
                <c:pt idx="8">
                  <c:v>302.73</c:v>
                </c:pt>
              </c:numCache>
            </c:numRef>
          </c:val>
        </c:ser>
        <c:dLbls>
          <c:showLegendKey val="0"/>
          <c:showVal val="0"/>
          <c:showCatName val="0"/>
          <c:showSerName val="0"/>
          <c:showPercent val="0"/>
          <c:showBubbleSize val="0"/>
        </c:dLbls>
        <c:gapWidth val="150"/>
        <c:overlap val="100"/>
        <c:axId val="196688128"/>
        <c:axId val="196689920"/>
      </c:barChart>
      <c:catAx>
        <c:axId val="196688128"/>
        <c:scaling>
          <c:orientation val="minMax"/>
        </c:scaling>
        <c:delete val="0"/>
        <c:axPos val="b"/>
        <c:majorTickMark val="none"/>
        <c:minorTickMark val="none"/>
        <c:tickLblPos val="nextTo"/>
        <c:txPr>
          <a:bodyPr/>
          <a:lstStyle/>
          <a:p>
            <a:pPr>
              <a:defRPr sz="900"/>
            </a:pPr>
            <a:endParaRPr lang="cs-CZ"/>
          </a:p>
        </c:txPr>
        <c:crossAx val="196689920"/>
        <c:crosses val="autoZero"/>
        <c:auto val="1"/>
        <c:lblAlgn val="ctr"/>
        <c:lblOffset val="100"/>
        <c:noMultiLvlLbl val="0"/>
      </c:catAx>
      <c:valAx>
        <c:axId val="196689920"/>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6688128"/>
        <c:crosses val="autoZero"/>
        <c:crossBetween val="between"/>
      </c:valAx>
    </c:plotArea>
    <c:legend>
      <c:legendPos val="r"/>
      <c:layout>
        <c:manualLayout>
          <c:xMode val="edge"/>
          <c:yMode val="edge"/>
          <c:x val="0.86279932732930453"/>
          <c:y val="0.31699303436722126"/>
          <c:w val="0.13720067267069558"/>
          <c:h val="0.43313769461045715"/>
        </c:manualLayout>
      </c:layout>
      <c:overlay val="0"/>
      <c:txPr>
        <a:bodyPr/>
        <a:lstStyle/>
        <a:p>
          <a:pPr>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Počet odběrných míst RDS p</a:t>
            </a:r>
            <a:r>
              <a:rPr lang="cs-CZ" sz="1000"/>
              <a:t>odle kategorií odběratelů</a:t>
            </a:r>
          </a:p>
        </c:rich>
      </c:tx>
      <c:layout>
        <c:manualLayout>
          <c:xMode val="edge"/>
          <c:yMode val="edge"/>
          <c:x val="0.11695913856194548"/>
          <c:y val="0.11932543546149935"/>
        </c:manualLayout>
      </c:layout>
      <c:overlay val="0"/>
    </c:title>
    <c:autoTitleDeleted val="0"/>
    <c:plotArea>
      <c:layout>
        <c:manualLayout>
          <c:layoutTarget val="inner"/>
          <c:xMode val="edge"/>
          <c:yMode val="edge"/>
          <c:x val="0.10804670510887779"/>
          <c:y val="0.34813548134776667"/>
          <c:w val="8.0706040024995984E-2"/>
          <c:h val="0.50920603254532648"/>
        </c:manualLayout>
      </c:layout>
      <c:barChart>
        <c:barDir val="col"/>
        <c:grouping val="clustered"/>
        <c:varyColors val="0"/>
        <c:ser>
          <c:idx val="0"/>
          <c:order val="0"/>
          <c:invertIfNegative val="0"/>
          <c:cat>
            <c:strRef>
              <c:f>'20'!$A$32</c:f>
              <c:strCache>
                <c:ptCount val="1"/>
                <c:pt idx="0">
                  <c:v>VO z vvn</c:v>
                </c:pt>
              </c:strCache>
            </c:strRef>
          </c:cat>
          <c:val>
            <c:numRef>
              <c:f>'20'!$D$32</c:f>
              <c:numCache>
                <c:formatCode>#,##0</c:formatCode>
                <c:ptCount val="1"/>
                <c:pt idx="0">
                  <c:v>104</c:v>
                </c:pt>
              </c:numCache>
            </c:numRef>
          </c:val>
        </c:ser>
        <c:ser>
          <c:idx val="1"/>
          <c:order val="1"/>
          <c:invertIfNegative val="0"/>
          <c:cat>
            <c:strRef>
              <c:f>'20'!$A$32</c:f>
              <c:strCache>
                <c:ptCount val="1"/>
                <c:pt idx="0">
                  <c:v>VO z vvn</c:v>
                </c:pt>
              </c:strCache>
            </c:strRef>
          </c:cat>
          <c:val>
            <c:numRef>
              <c:f>'20'!$E$32</c:f>
              <c:numCache>
                <c:formatCode>#,##0</c:formatCode>
                <c:ptCount val="1"/>
                <c:pt idx="0">
                  <c:v>34</c:v>
                </c:pt>
              </c:numCache>
            </c:numRef>
          </c:val>
        </c:ser>
        <c:ser>
          <c:idx val="2"/>
          <c:order val="2"/>
          <c:invertIfNegative val="0"/>
          <c:cat>
            <c:strRef>
              <c:f>'20'!$A$32</c:f>
              <c:strCache>
                <c:ptCount val="1"/>
                <c:pt idx="0">
                  <c:v>VO z vvn</c:v>
                </c:pt>
              </c:strCache>
            </c:strRef>
          </c:cat>
          <c:val>
            <c:numRef>
              <c:f>'20'!$F$32</c:f>
              <c:numCache>
                <c:formatCode>#,##0</c:formatCode>
                <c:ptCount val="1"/>
                <c:pt idx="0">
                  <c:v>3</c:v>
                </c:pt>
              </c:numCache>
            </c:numRef>
          </c:val>
        </c:ser>
        <c:dLbls>
          <c:showLegendKey val="0"/>
          <c:showVal val="0"/>
          <c:showCatName val="0"/>
          <c:showSerName val="0"/>
          <c:showPercent val="0"/>
          <c:showBubbleSize val="0"/>
        </c:dLbls>
        <c:gapWidth val="150"/>
        <c:axId val="197085440"/>
        <c:axId val="197091328"/>
      </c:barChart>
      <c:catAx>
        <c:axId val="197085440"/>
        <c:scaling>
          <c:orientation val="minMax"/>
        </c:scaling>
        <c:delete val="0"/>
        <c:axPos val="b"/>
        <c:majorTickMark val="none"/>
        <c:minorTickMark val="none"/>
        <c:tickLblPos val="nextTo"/>
        <c:txPr>
          <a:bodyPr/>
          <a:lstStyle/>
          <a:p>
            <a:pPr>
              <a:defRPr sz="900"/>
            </a:pPr>
            <a:endParaRPr lang="cs-CZ"/>
          </a:p>
        </c:txPr>
        <c:crossAx val="197091328"/>
        <c:crosses val="autoZero"/>
        <c:auto val="1"/>
        <c:lblAlgn val="ctr"/>
        <c:lblOffset val="100"/>
        <c:noMultiLvlLbl val="0"/>
      </c:catAx>
      <c:valAx>
        <c:axId val="197091328"/>
        <c:scaling>
          <c:orientation val="minMax"/>
          <c:max val="120"/>
          <c:min val="0"/>
        </c:scaling>
        <c:delete val="0"/>
        <c:axPos val="l"/>
        <c:majorGridlines/>
        <c:numFmt formatCode="#,##0" sourceLinked="1"/>
        <c:majorTickMark val="out"/>
        <c:minorTickMark val="none"/>
        <c:tickLblPos val="nextTo"/>
        <c:spPr>
          <a:ln>
            <a:noFill/>
          </a:ln>
        </c:spPr>
        <c:txPr>
          <a:bodyPr/>
          <a:lstStyle/>
          <a:p>
            <a:pPr>
              <a:defRPr sz="900"/>
            </a:pPr>
            <a:endParaRPr lang="cs-CZ"/>
          </a:p>
        </c:txPr>
        <c:crossAx val="197085440"/>
        <c:crosses val="autoZero"/>
        <c:crossBetween val="between"/>
        <c:majorUnit val="2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25061870157654"/>
          <c:y val="0.17289751963414382"/>
          <c:w val="0.14434504686379446"/>
          <c:h val="0.64760650437148659"/>
        </c:manualLayout>
      </c:layout>
      <c:barChart>
        <c:barDir val="col"/>
        <c:grouping val="clustered"/>
        <c:varyColors val="0"/>
        <c:ser>
          <c:idx val="0"/>
          <c:order val="0"/>
          <c:invertIfNegative val="0"/>
          <c:cat>
            <c:strRef>
              <c:f>'20'!$A$33</c:f>
              <c:strCache>
                <c:ptCount val="1"/>
                <c:pt idx="0">
                  <c:v>VO z vn</c:v>
                </c:pt>
              </c:strCache>
            </c:strRef>
          </c:cat>
          <c:val>
            <c:numRef>
              <c:f>'20'!$D$33</c:f>
              <c:numCache>
                <c:formatCode>#,##0</c:formatCode>
                <c:ptCount val="1"/>
                <c:pt idx="0">
                  <c:v>14788</c:v>
                </c:pt>
              </c:numCache>
            </c:numRef>
          </c:val>
        </c:ser>
        <c:ser>
          <c:idx val="1"/>
          <c:order val="1"/>
          <c:invertIfNegative val="0"/>
          <c:cat>
            <c:strRef>
              <c:f>'20'!$A$33</c:f>
              <c:strCache>
                <c:ptCount val="1"/>
                <c:pt idx="0">
                  <c:v>VO z vn</c:v>
                </c:pt>
              </c:strCache>
            </c:strRef>
          </c:cat>
          <c:val>
            <c:numRef>
              <c:f>'20'!$E$33</c:f>
              <c:numCache>
                <c:formatCode>#,##0</c:formatCode>
                <c:ptCount val="1"/>
                <c:pt idx="0">
                  <c:v>7600</c:v>
                </c:pt>
              </c:numCache>
            </c:numRef>
          </c:val>
        </c:ser>
        <c:ser>
          <c:idx val="2"/>
          <c:order val="2"/>
          <c:invertIfNegative val="0"/>
          <c:cat>
            <c:strRef>
              <c:f>'20'!$A$33</c:f>
              <c:strCache>
                <c:ptCount val="1"/>
                <c:pt idx="0">
                  <c:v>VO z vn</c:v>
                </c:pt>
              </c:strCache>
            </c:strRef>
          </c:cat>
          <c:val>
            <c:numRef>
              <c:f>'20'!$F$33</c:f>
              <c:numCache>
                <c:formatCode>#,##0</c:formatCode>
                <c:ptCount val="1"/>
                <c:pt idx="0">
                  <c:v>2022</c:v>
                </c:pt>
              </c:numCache>
            </c:numRef>
          </c:val>
        </c:ser>
        <c:dLbls>
          <c:showLegendKey val="0"/>
          <c:showVal val="0"/>
          <c:showCatName val="0"/>
          <c:showSerName val="0"/>
          <c:showPercent val="0"/>
          <c:showBubbleSize val="0"/>
        </c:dLbls>
        <c:gapWidth val="150"/>
        <c:axId val="197117056"/>
        <c:axId val="197118592"/>
      </c:barChart>
      <c:catAx>
        <c:axId val="197117056"/>
        <c:scaling>
          <c:orientation val="minMax"/>
        </c:scaling>
        <c:delete val="0"/>
        <c:axPos val="b"/>
        <c:majorTickMark val="none"/>
        <c:minorTickMark val="none"/>
        <c:tickLblPos val="nextTo"/>
        <c:txPr>
          <a:bodyPr/>
          <a:lstStyle/>
          <a:p>
            <a:pPr>
              <a:defRPr sz="900"/>
            </a:pPr>
            <a:endParaRPr lang="cs-CZ"/>
          </a:p>
        </c:txPr>
        <c:crossAx val="197118592"/>
        <c:crosses val="autoZero"/>
        <c:auto val="1"/>
        <c:lblAlgn val="ctr"/>
        <c:lblOffset val="100"/>
        <c:noMultiLvlLbl val="0"/>
      </c:catAx>
      <c:valAx>
        <c:axId val="197118592"/>
        <c:scaling>
          <c:orientation val="minMax"/>
          <c:max val="15000"/>
          <c:min val="0"/>
        </c:scaling>
        <c:delete val="0"/>
        <c:axPos val="l"/>
        <c:majorGridlines/>
        <c:numFmt formatCode="#,##0" sourceLinked="1"/>
        <c:majorTickMark val="out"/>
        <c:minorTickMark val="none"/>
        <c:tickLblPos val="nextTo"/>
        <c:spPr>
          <a:ln>
            <a:noFill/>
          </a:ln>
        </c:spPr>
        <c:txPr>
          <a:bodyPr/>
          <a:lstStyle/>
          <a:p>
            <a:pPr>
              <a:defRPr sz="900"/>
            </a:pPr>
            <a:endParaRPr lang="cs-CZ"/>
          </a:p>
        </c:txPr>
        <c:crossAx val="19711705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25061870157654"/>
          <c:y val="0.17289751963414382"/>
          <c:w val="9.8769954939456367E-2"/>
          <c:h val="0.64760650437148659"/>
        </c:manualLayout>
      </c:layout>
      <c:barChart>
        <c:barDir val="col"/>
        <c:grouping val="clustered"/>
        <c:varyColors val="0"/>
        <c:ser>
          <c:idx val="0"/>
          <c:order val="0"/>
          <c:invertIfNegative val="0"/>
          <c:cat>
            <c:strRef>
              <c:f>'20'!$A$34</c:f>
              <c:strCache>
                <c:ptCount val="1"/>
                <c:pt idx="0">
                  <c:v>MOP</c:v>
                </c:pt>
              </c:strCache>
            </c:strRef>
          </c:cat>
          <c:val>
            <c:numRef>
              <c:f>'20'!$D$34</c:f>
              <c:numCache>
                <c:formatCode>#,##0</c:formatCode>
                <c:ptCount val="1"/>
                <c:pt idx="0">
                  <c:v>435844</c:v>
                </c:pt>
              </c:numCache>
            </c:numRef>
          </c:val>
        </c:ser>
        <c:ser>
          <c:idx val="1"/>
          <c:order val="1"/>
          <c:invertIfNegative val="0"/>
          <c:cat>
            <c:strRef>
              <c:f>'20'!$A$34</c:f>
              <c:strCache>
                <c:ptCount val="1"/>
                <c:pt idx="0">
                  <c:v>MOP</c:v>
                </c:pt>
              </c:strCache>
            </c:strRef>
          </c:cat>
          <c:val>
            <c:numRef>
              <c:f>'20'!$E$34</c:f>
              <c:numCache>
                <c:formatCode>#,##0</c:formatCode>
                <c:ptCount val="1"/>
                <c:pt idx="0">
                  <c:v>178232</c:v>
                </c:pt>
              </c:numCache>
            </c:numRef>
          </c:val>
        </c:ser>
        <c:ser>
          <c:idx val="2"/>
          <c:order val="2"/>
          <c:invertIfNegative val="0"/>
          <c:cat>
            <c:strRef>
              <c:f>'20'!$A$34</c:f>
              <c:strCache>
                <c:ptCount val="1"/>
                <c:pt idx="0">
                  <c:v>MOP</c:v>
                </c:pt>
              </c:strCache>
            </c:strRef>
          </c:cat>
          <c:val>
            <c:numRef>
              <c:f>'20'!$F$34</c:f>
              <c:numCache>
                <c:formatCode>#,##0</c:formatCode>
                <c:ptCount val="1"/>
                <c:pt idx="0">
                  <c:v>127279</c:v>
                </c:pt>
              </c:numCache>
            </c:numRef>
          </c:val>
        </c:ser>
        <c:dLbls>
          <c:showLegendKey val="0"/>
          <c:showVal val="0"/>
          <c:showCatName val="0"/>
          <c:showSerName val="0"/>
          <c:showPercent val="0"/>
          <c:showBubbleSize val="0"/>
        </c:dLbls>
        <c:gapWidth val="150"/>
        <c:axId val="197152128"/>
        <c:axId val="197162112"/>
      </c:barChart>
      <c:catAx>
        <c:axId val="197152128"/>
        <c:scaling>
          <c:orientation val="minMax"/>
        </c:scaling>
        <c:delete val="0"/>
        <c:axPos val="b"/>
        <c:majorTickMark val="none"/>
        <c:minorTickMark val="none"/>
        <c:tickLblPos val="nextTo"/>
        <c:txPr>
          <a:bodyPr/>
          <a:lstStyle/>
          <a:p>
            <a:pPr>
              <a:defRPr sz="900"/>
            </a:pPr>
            <a:endParaRPr lang="cs-CZ"/>
          </a:p>
        </c:txPr>
        <c:crossAx val="197162112"/>
        <c:crosses val="autoZero"/>
        <c:auto val="1"/>
        <c:lblAlgn val="ctr"/>
        <c:lblOffset val="100"/>
        <c:noMultiLvlLbl val="0"/>
      </c:catAx>
      <c:valAx>
        <c:axId val="197162112"/>
        <c:scaling>
          <c:orientation val="minMax"/>
          <c:min val="0"/>
        </c:scaling>
        <c:delete val="0"/>
        <c:axPos val="l"/>
        <c:majorGridlines/>
        <c:numFmt formatCode="#,##0" sourceLinked="1"/>
        <c:majorTickMark val="out"/>
        <c:minorTickMark val="none"/>
        <c:tickLblPos val="nextTo"/>
        <c:spPr>
          <a:ln>
            <a:noFill/>
          </a:ln>
        </c:spPr>
        <c:txPr>
          <a:bodyPr/>
          <a:lstStyle/>
          <a:p>
            <a:pPr>
              <a:defRPr sz="900"/>
            </a:pPr>
            <a:endParaRPr lang="cs-CZ"/>
          </a:p>
        </c:txPr>
        <c:crossAx val="19715212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81524138826661474"/>
          <c:y val="0.17289751963414382"/>
          <c:w val="0.14385287815330672"/>
          <c:h val="0.64760650437148659"/>
        </c:manualLayout>
      </c:layout>
      <c:barChart>
        <c:barDir val="col"/>
        <c:grouping val="clustered"/>
        <c:varyColors val="0"/>
        <c:ser>
          <c:idx val="0"/>
          <c:order val="0"/>
          <c:invertIfNegative val="0"/>
          <c:cat>
            <c:strRef>
              <c:f>'20'!$A$35</c:f>
              <c:strCache>
                <c:ptCount val="1"/>
                <c:pt idx="0">
                  <c:v>MOO</c:v>
                </c:pt>
              </c:strCache>
            </c:strRef>
          </c:cat>
          <c:val>
            <c:numRef>
              <c:f>'20'!$D$35</c:f>
              <c:numCache>
                <c:formatCode>#,##0</c:formatCode>
                <c:ptCount val="1"/>
                <c:pt idx="0">
                  <c:v>3198753</c:v>
                </c:pt>
              </c:numCache>
            </c:numRef>
          </c:val>
        </c:ser>
        <c:ser>
          <c:idx val="1"/>
          <c:order val="1"/>
          <c:invertIfNegative val="0"/>
          <c:cat>
            <c:strRef>
              <c:f>'20'!$A$35</c:f>
              <c:strCache>
                <c:ptCount val="1"/>
                <c:pt idx="0">
                  <c:v>MOO</c:v>
                </c:pt>
              </c:strCache>
            </c:strRef>
          </c:cat>
          <c:val>
            <c:numRef>
              <c:f>'20'!$E$35</c:f>
              <c:numCache>
                <c:formatCode>#,##0</c:formatCode>
                <c:ptCount val="1"/>
                <c:pt idx="0">
                  <c:v>1336225</c:v>
                </c:pt>
              </c:numCache>
            </c:numRef>
          </c:val>
        </c:ser>
        <c:ser>
          <c:idx val="2"/>
          <c:order val="2"/>
          <c:invertIfNegative val="0"/>
          <c:cat>
            <c:strRef>
              <c:f>'20'!$A$35</c:f>
              <c:strCache>
                <c:ptCount val="1"/>
                <c:pt idx="0">
                  <c:v>MOO</c:v>
                </c:pt>
              </c:strCache>
            </c:strRef>
          </c:cat>
          <c:val>
            <c:numRef>
              <c:f>'20'!$F$35</c:f>
              <c:numCache>
                <c:formatCode>#,##0</c:formatCode>
                <c:ptCount val="1"/>
                <c:pt idx="0">
                  <c:v>665721</c:v>
                </c:pt>
              </c:numCache>
            </c:numRef>
          </c:val>
        </c:ser>
        <c:dLbls>
          <c:showLegendKey val="0"/>
          <c:showVal val="0"/>
          <c:showCatName val="0"/>
          <c:showSerName val="0"/>
          <c:showPercent val="0"/>
          <c:showBubbleSize val="0"/>
        </c:dLbls>
        <c:gapWidth val="150"/>
        <c:axId val="197187456"/>
        <c:axId val="197188992"/>
      </c:barChart>
      <c:catAx>
        <c:axId val="197187456"/>
        <c:scaling>
          <c:orientation val="minMax"/>
        </c:scaling>
        <c:delete val="0"/>
        <c:axPos val="b"/>
        <c:majorTickMark val="none"/>
        <c:minorTickMark val="none"/>
        <c:tickLblPos val="nextTo"/>
        <c:txPr>
          <a:bodyPr/>
          <a:lstStyle/>
          <a:p>
            <a:pPr>
              <a:defRPr sz="900"/>
            </a:pPr>
            <a:endParaRPr lang="cs-CZ"/>
          </a:p>
        </c:txPr>
        <c:crossAx val="197188992"/>
        <c:crosses val="autoZero"/>
        <c:auto val="1"/>
        <c:lblAlgn val="ctr"/>
        <c:lblOffset val="100"/>
        <c:noMultiLvlLbl val="0"/>
      </c:catAx>
      <c:valAx>
        <c:axId val="197188992"/>
        <c:scaling>
          <c:orientation val="minMax"/>
          <c:max val="4000000"/>
          <c:min val="0"/>
        </c:scaling>
        <c:delete val="0"/>
        <c:axPos val="l"/>
        <c:majorGridlines/>
        <c:numFmt formatCode="#,##0" sourceLinked="1"/>
        <c:majorTickMark val="out"/>
        <c:minorTickMark val="none"/>
        <c:tickLblPos val="nextTo"/>
        <c:spPr>
          <a:ln>
            <a:noFill/>
          </a:ln>
        </c:spPr>
        <c:txPr>
          <a:bodyPr/>
          <a:lstStyle/>
          <a:p>
            <a:pPr>
              <a:defRPr sz="900"/>
            </a:pPr>
            <a:endParaRPr lang="cs-CZ"/>
          </a:p>
        </c:txPr>
        <c:crossAx val="19718745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Celkový počet odběrných míst [-]</a:t>
            </a:r>
          </a:p>
        </c:rich>
      </c:tx>
      <c:overlay val="0"/>
    </c:title>
    <c:autoTitleDeleted val="0"/>
    <c:plotArea>
      <c:layout/>
      <c:barChart>
        <c:barDir val="col"/>
        <c:grouping val="clustered"/>
        <c:varyColors val="0"/>
        <c:ser>
          <c:idx val="0"/>
          <c:order val="0"/>
          <c:invertIfNegative val="0"/>
          <c:dPt>
            <c:idx val="1"/>
            <c:invertIfNegative val="0"/>
            <c:bubble3D val="0"/>
            <c:spPr>
              <a:solidFill>
                <a:schemeClr val="accent2"/>
              </a:solidFill>
            </c:spPr>
          </c:dPt>
          <c:dPt>
            <c:idx val="2"/>
            <c:invertIfNegative val="0"/>
            <c:bubble3D val="0"/>
            <c:spPr>
              <a:solidFill>
                <a:schemeClr val="accent3"/>
              </a:solidFill>
            </c:spPr>
          </c:dPt>
          <c:cat>
            <c:strLit>
              <c:ptCount val="3"/>
              <c:pt idx="0">
                <c:v>ČEZ</c:v>
              </c:pt>
              <c:pt idx="1">
                <c:v>E.ON</c:v>
              </c:pt>
              <c:pt idx="2">
                <c:v>PRE</c:v>
              </c:pt>
            </c:strLit>
          </c:cat>
          <c:val>
            <c:numRef>
              <c:f>'20'!$D$15:$F$15</c:f>
              <c:numCache>
                <c:formatCode>#,##0</c:formatCode>
                <c:ptCount val="3"/>
                <c:pt idx="0">
                  <c:v>3649489</c:v>
                </c:pt>
                <c:pt idx="1">
                  <c:v>1522091</c:v>
                </c:pt>
                <c:pt idx="2">
                  <c:v>795025</c:v>
                </c:pt>
              </c:numCache>
            </c:numRef>
          </c:val>
        </c:ser>
        <c:dLbls>
          <c:showLegendKey val="0"/>
          <c:showVal val="0"/>
          <c:showCatName val="0"/>
          <c:showSerName val="0"/>
          <c:showPercent val="0"/>
          <c:showBubbleSize val="0"/>
        </c:dLbls>
        <c:gapWidth val="150"/>
        <c:axId val="197201280"/>
        <c:axId val="197203072"/>
      </c:barChart>
      <c:catAx>
        <c:axId val="197201280"/>
        <c:scaling>
          <c:orientation val="minMax"/>
        </c:scaling>
        <c:delete val="0"/>
        <c:axPos val="b"/>
        <c:majorTickMark val="none"/>
        <c:minorTickMark val="none"/>
        <c:tickLblPos val="nextTo"/>
        <c:txPr>
          <a:bodyPr/>
          <a:lstStyle/>
          <a:p>
            <a:pPr>
              <a:defRPr sz="900"/>
            </a:pPr>
            <a:endParaRPr lang="cs-CZ"/>
          </a:p>
        </c:txPr>
        <c:crossAx val="197203072"/>
        <c:crosses val="autoZero"/>
        <c:auto val="1"/>
        <c:lblAlgn val="ctr"/>
        <c:lblOffset val="100"/>
        <c:noMultiLvlLbl val="0"/>
      </c:catAx>
      <c:valAx>
        <c:axId val="197203072"/>
        <c:scaling>
          <c:orientation val="minMax"/>
        </c:scaling>
        <c:delete val="0"/>
        <c:axPos val="l"/>
        <c:majorGridlines/>
        <c:numFmt formatCode="#,##0" sourceLinked="1"/>
        <c:majorTickMark val="out"/>
        <c:minorTickMark val="none"/>
        <c:tickLblPos val="nextTo"/>
        <c:spPr>
          <a:ln>
            <a:noFill/>
          </a:ln>
        </c:spPr>
        <c:txPr>
          <a:bodyPr/>
          <a:lstStyle/>
          <a:p>
            <a:pPr>
              <a:defRPr sz="900"/>
            </a:pPr>
            <a:endParaRPr lang="cs-CZ"/>
          </a:p>
        </c:txPr>
        <c:crossAx val="1972012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RDS na celkovém počtu odběrných míst</a:t>
            </a:r>
          </a:p>
        </c:rich>
      </c:tx>
      <c:overlay val="0"/>
    </c:title>
    <c:autoTitleDeleted val="0"/>
    <c:plotArea>
      <c:layout/>
      <c:doughnutChart>
        <c:varyColors val="1"/>
        <c:ser>
          <c:idx val="0"/>
          <c:order val="0"/>
          <c:dPt>
            <c:idx val="1"/>
            <c:bubble3D val="0"/>
            <c:spPr>
              <a:solidFill>
                <a:schemeClr val="accent2"/>
              </a:solidFill>
            </c:spPr>
          </c:dPt>
          <c:dPt>
            <c:idx val="2"/>
            <c:bubble3D val="0"/>
            <c:spPr>
              <a:solidFill>
                <a:schemeClr val="accent3"/>
              </a:solidFill>
            </c:spPr>
          </c:dPt>
          <c:dLbls>
            <c:txPr>
              <a:bodyPr/>
              <a:lstStyle/>
              <a:p>
                <a:pPr>
                  <a:defRPr sz="900"/>
                </a:pPr>
                <a:endParaRPr lang="cs-CZ"/>
              </a:p>
            </c:txPr>
            <c:showLegendKey val="0"/>
            <c:showVal val="0"/>
            <c:showCatName val="0"/>
            <c:showSerName val="0"/>
            <c:showPercent val="1"/>
            <c:showBubbleSize val="0"/>
            <c:showLeaderLines val="1"/>
          </c:dLbls>
          <c:cat>
            <c:strRef>
              <c:f>'20'!$D$14:$F$14</c:f>
              <c:strCache>
                <c:ptCount val="3"/>
                <c:pt idx="0">
                  <c:v>ČEZ Distribuce</c:v>
                </c:pt>
                <c:pt idx="1">
                  <c:v>E.ON Distribuce</c:v>
                </c:pt>
                <c:pt idx="2">
                  <c:v>PREdistribuce</c:v>
                </c:pt>
              </c:strCache>
            </c:strRef>
          </c:cat>
          <c:val>
            <c:numRef>
              <c:f>'20'!$D$15:$F$15</c:f>
              <c:numCache>
                <c:formatCode>#,##0</c:formatCode>
                <c:ptCount val="3"/>
                <c:pt idx="0">
                  <c:v>3649489</c:v>
                </c:pt>
                <c:pt idx="1">
                  <c:v>1522091</c:v>
                </c:pt>
                <c:pt idx="2">
                  <c:v>795025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Počet odběrných míst [-]</a:t>
            </a:r>
            <a:endParaRPr lang="en-US" sz="1000"/>
          </a:p>
        </c:rich>
      </c:tx>
      <c:layout>
        <c:manualLayout>
          <c:xMode val="edge"/>
          <c:yMode val="edge"/>
          <c:x val="0.39517947088795491"/>
          <c:y val="6.9172898203728711E-2"/>
        </c:manualLayout>
      </c:layout>
      <c:overlay val="0"/>
    </c:title>
    <c:autoTitleDeleted val="0"/>
    <c:plotArea>
      <c:layout>
        <c:manualLayout>
          <c:layoutTarget val="inner"/>
          <c:xMode val="edge"/>
          <c:yMode val="edge"/>
          <c:x val="0.11596377512967095"/>
          <c:y val="0.25310960802337867"/>
          <c:w val="0.20048517479721939"/>
          <c:h val="0.45364862297282027"/>
        </c:manualLayout>
      </c:layout>
      <c:barChart>
        <c:barDir val="col"/>
        <c:grouping val="clustered"/>
        <c:varyColors val="0"/>
        <c:ser>
          <c:idx val="1"/>
          <c:order val="0"/>
          <c:tx>
            <c:strRef>
              <c:f>'21'!$A$6</c:f>
              <c:strCache>
                <c:ptCount val="1"/>
                <c:pt idx="0">
                  <c:v>ČEZ Distribuce, a. 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'21'!$B$6:$F$6</c:f>
              <c:numCache>
                <c:formatCode>#,##0</c:formatCode>
                <c:ptCount val="5"/>
                <c:pt idx="0">
                  <c:v>3575188</c:v>
                </c:pt>
                <c:pt idx="1">
                  <c:v>3589039</c:v>
                </c:pt>
                <c:pt idx="2">
                  <c:v>3608324</c:v>
                </c:pt>
                <c:pt idx="3">
                  <c:v>3625976</c:v>
                </c:pt>
                <c:pt idx="4">
                  <c:v>3649489</c:v>
                </c:pt>
              </c:numCache>
            </c:numRef>
          </c:val>
        </c:ser>
        <c:dLbls>
          <c:showLegendKey val="0"/>
          <c:showVal val="0"/>
          <c:showCatName val="0"/>
          <c:showSerName val="0"/>
          <c:showPercent val="0"/>
          <c:showBubbleSize val="0"/>
        </c:dLbls>
        <c:gapWidth val="150"/>
        <c:axId val="196895488"/>
        <c:axId val="196897024"/>
      </c:barChart>
      <c:catAx>
        <c:axId val="196895488"/>
        <c:scaling>
          <c:orientation val="minMax"/>
        </c:scaling>
        <c:delete val="0"/>
        <c:axPos val="b"/>
        <c:numFmt formatCode="General" sourceLinked="1"/>
        <c:majorTickMark val="none"/>
        <c:minorTickMark val="none"/>
        <c:tickLblPos val="nextTo"/>
        <c:txPr>
          <a:bodyPr/>
          <a:lstStyle/>
          <a:p>
            <a:pPr>
              <a:defRPr sz="900"/>
            </a:pPr>
            <a:endParaRPr lang="cs-CZ"/>
          </a:p>
        </c:txPr>
        <c:crossAx val="196897024"/>
        <c:crosses val="autoZero"/>
        <c:auto val="1"/>
        <c:lblAlgn val="ctr"/>
        <c:lblOffset val="100"/>
        <c:noMultiLvlLbl val="0"/>
      </c:catAx>
      <c:valAx>
        <c:axId val="196897024"/>
        <c:scaling>
          <c:orientation val="minMax"/>
          <c:max val="3700000"/>
          <c:min val="3500000"/>
        </c:scaling>
        <c:delete val="0"/>
        <c:axPos val="l"/>
        <c:majorGridlines/>
        <c:numFmt formatCode="#,##0" sourceLinked="1"/>
        <c:majorTickMark val="out"/>
        <c:minorTickMark val="none"/>
        <c:tickLblPos val="nextTo"/>
        <c:spPr>
          <a:ln>
            <a:noFill/>
          </a:ln>
        </c:spPr>
        <c:txPr>
          <a:bodyPr/>
          <a:lstStyle/>
          <a:p>
            <a:pPr>
              <a:defRPr sz="900"/>
            </a:pPr>
            <a:endParaRPr lang="cs-CZ"/>
          </a:p>
        </c:txPr>
        <c:crossAx val="196895488"/>
        <c:crosses val="autoZero"/>
        <c:crossBetween val="between"/>
        <c:majorUnit val="50000"/>
      </c:valAx>
    </c:plotArea>
    <c:legend>
      <c:legendPos val="b"/>
      <c:layout>
        <c:manualLayout>
          <c:xMode val="edge"/>
          <c:yMode val="edge"/>
          <c:x val="8.5683679296564327E-2"/>
          <c:y val="0.89529792231665661"/>
          <c:w val="0.25159671461802974"/>
          <c:h val="0.10423729390538654"/>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87810033682673"/>
          <c:y val="9.3477329907392534E-2"/>
          <c:w val="0.64749750590187571"/>
          <c:h val="0.53865354641719831"/>
        </c:manualLayout>
      </c:layout>
      <c:barChart>
        <c:barDir val="col"/>
        <c:grouping val="clustered"/>
        <c:varyColors val="0"/>
        <c:ser>
          <c:idx val="2"/>
          <c:order val="0"/>
          <c:tx>
            <c:strRef>
              <c:f>'21'!$A$7</c:f>
              <c:strCache>
                <c:ptCount val="1"/>
                <c:pt idx="0">
                  <c:v>E.ON Distribuce, a.s.</c:v>
                </c:pt>
              </c:strCache>
            </c:strRef>
          </c:tx>
          <c:invertIfNegative val="0"/>
          <c:cat>
            <c:numRef>
              <c:f>'21'!$B$3:$F$3</c:f>
              <c:numCache>
                <c:formatCode>General</c:formatCode>
                <c:ptCount val="5"/>
                <c:pt idx="0">
                  <c:v>2013</c:v>
                </c:pt>
                <c:pt idx="1">
                  <c:v>2014</c:v>
                </c:pt>
                <c:pt idx="2">
                  <c:v>2015</c:v>
                </c:pt>
                <c:pt idx="3">
                  <c:v>2016</c:v>
                </c:pt>
                <c:pt idx="4">
                  <c:v>2017</c:v>
                </c:pt>
              </c:numCache>
            </c:numRef>
          </c:cat>
          <c:val>
            <c:numRef>
              <c:f>'21'!$B$7:$F$7</c:f>
              <c:numCache>
                <c:formatCode>#,##0</c:formatCode>
                <c:ptCount val="5"/>
                <c:pt idx="0">
                  <c:v>1532993</c:v>
                </c:pt>
                <c:pt idx="1">
                  <c:v>1541418</c:v>
                </c:pt>
                <c:pt idx="2">
                  <c:v>1514444</c:v>
                </c:pt>
                <c:pt idx="3">
                  <c:v>1513973</c:v>
                </c:pt>
                <c:pt idx="4">
                  <c:v>1522091</c:v>
                </c:pt>
              </c:numCache>
            </c:numRef>
          </c:val>
        </c:ser>
        <c:dLbls>
          <c:showLegendKey val="0"/>
          <c:showVal val="0"/>
          <c:showCatName val="0"/>
          <c:showSerName val="0"/>
          <c:showPercent val="0"/>
          <c:showBubbleSize val="0"/>
        </c:dLbls>
        <c:gapWidth val="150"/>
        <c:axId val="196925696"/>
        <c:axId val="196927488"/>
      </c:barChart>
      <c:catAx>
        <c:axId val="196925696"/>
        <c:scaling>
          <c:orientation val="minMax"/>
        </c:scaling>
        <c:delete val="0"/>
        <c:axPos val="b"/>
        <c:numFmt formatCode="General" sourceLinked="1"/>
        <c:majorTickMark val="none"/>
        <c:minorTickMark val="none"/>
        <c:tickLblPos val="nextTo"/>
        <c:txPr>
          <a:bodyPr/>
          <a:lstStyle/>
          <a:p>
            <a:pPr>
              <a:defRPr sz="900"/>
            </a:pPr>
            <a:endParaRPr lang="cs-CZ"/>
          </a:p>
        </c:txPr>
        <c:crossAx val="196927488"/>
        <c:crosses val="autoZero"/>
        <c:auto val="1"/>
        <c:lblAlgn val="ctr"/>
        <c:lblOffset val="100"/>
        <c:noMultiLvlLbl val="0"/>
      </c:catAx>
      <c:valAx>
        <c:axId val="196927488"/>
        <c:scaling>
          <c:orientation val="minMax"/>
          <c:max val="1600000"/>
          <c:min val="1400000"/>
        </c:scaling>
        <c:delete val="0"/>
        <c:axPos val="l"/>
        <c:majorGridlines/>
        <c:numFmt formatCode="#,##0" sourceLinked="1"/>
        <c:majorTickMark val="out"/>
        <c:minorTickMark val="none"/>
        <c:tickLblPos val="nextTo"/>
        <c:spPr>
          <a:ln>
            <a:noFill/>
          </a:ln>
        </c:spPr>
        <c:txPr>
          <a:bodyPr/>
          <a:lstStyle/>
          <a:p>
            <a:pPr>
              <a:defRPr sz="900"/>
            </a:pPr>
            <a:endParaRPr lang="cs-CZ"/>
          </a:p>
        </c:txPr>
        <c:crossAx val="196925696"/>
        <c:crosses val="autoZero"/>
        <c:crossBetween val="between"/>
      </c:valAx>
    </c:plotArea>
    <c:legend>
      <c:legendPos val="b"/>
      <c:layout>
        <c:manualLayout>
          <c:xMode val="edge"/>
          <c:yMode val="edge"/>
          <c:x val="0.26670457742185133"/>
          <c:y val="0.86859154537155558"/>
          <c:w val="0.73159064594373024"/>
          <c:h val="0.1254623855406284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8.xml"/><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4" Type="http://schemas.openxmlformats.org/officeDocument/2006/relationships/chart" Target="../charts/chart6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4" Type="http://schemas.openxmlformats.org/officeDocument/2006/relationships/chart" Target="../charts/chart6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chart" Target="../charts/chart7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 Id="rId6" Type="http://schemas.openxmlformats.org/officeDocument/2006/relationships/chart" Target="../charts/chart97.xml"/><Relationship Id="rId5" Type="http://schemas.openxmlformats.org/officeDocument/2006/relationships/chart" Target="../charts/chart96.xml"/><Relationship Id="rId4"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2" Type="http://schemas.openxmlformats.org/officeDocument/2006/relationships/chart" Target="../charts/chart99.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0" Type="http://schemas.openxmlformats.org/officeDocument/2006/relationships/chart" Target="../charts/chart107.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14.xml"/><Relationship Id="rId2" Type="http://schemas.openxmlformats.org/officeDocument/2006/relationships/chart" Target="../charts/chart113.xml"/><Relationship Id="rId1" Type="http://schemas.openxmlformats.org/officeDocument/2006/relationships/chart" Target="../charts/chart112.xml"/><Relationship Id="rId4" Type="http://schemas.openxmlformats.org/officeDocument/2006/relationships/chart" Target="../charts/chart11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18.xml"/><Relationship Id="rId7" Type="http://schemas.openxmlformats.org/officeDocument/2006/relationships/image" Target="../media/image5.png"/><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1.xml"/><Relationship Id="rId5" Type="http://schemas.openxmlformats.org/officeDocument/2006/relationships/chart" Target="../charts/chart120.xml"/><Relationship Id="rId4" Type="http://schemas.openxmlformats.org/officeDocument/2006/relationships/chart" Target="../charts/chart11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3</xdr:col>
      <xdr:colOff>653521</xdr:colOff>
      <xdr:row>0</xdr:row>
      <xdr:rowOff>0</xdr:rowOff>
    </xdr:from>
    <xdr:to>
      <xdr:col>6</xdr:col>
      <xdr:colOff>7726</xdr:colOff>
      <xdr:row>4</xdr:row>
      <xdr:rowOff>75507</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3771" y="0"/>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50</xdr:row>
      <xdr:rowOff>84603</xdr:rowOff>
    </xdr:from>
    <xdr:to>
      <xdr:col>9</xdr:col>
      <xdr:colOff>677047</xdr:colOff>
      <xdr:row>50</xdr:row>
      <xdr:rowOff>374835</xdr:rowOff>
    </xdr:to>
    <xdr:sp macro="" textlink="">
      <xdr:nvSpPr>
        <xdr:cNvPr id="25" name="TextovéPole 24"/>
        <xdr:cNvSpPr txBox="1"/>
      </xdr:nvSpPr>
      <xdr:spPr>
        <a:xfrm>
          <a:off x="0" y="10047753"/>
          <a:ext cx="6620647" cy="290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400" b="0">
              <a:solidFill>
                <a:srgbClr val="005DA2"/>
              </a:solidFill>
            </a:rPr>
            <a:t>Oddělení statistiky a sledování kvality ERÚ, Praha 2018</a:t>
          </a:r>
        </a:p>
      </xdr:txBody>
    </xdr:sp>
    <xdr:clientData/>
  </xdr:twoCellAnchor>
  <xdr:twoCellAnchor>
    <xdr:from>
      <xdr:col>0</xdr:col>
      <xdr:colOff>0</xdr:colOff>
      <xdr:row>25</xdr:row>
      <xdr:rowOff>157977</xdr:rowOff>
    </xdr:from>
    <xdr:to>
      <xdr:col>9</xdr:col>
      <xdr:colOff>674473</xdr:colOff>
      <xdr:row>28</xdr:row>
      <xdr:rowOff>1466118</xdr:rowOff>
    </xdr:to>
    <xdr:sp macro="" textlink="">
      <xdr:nvSpPr>
        <xdr:cNvPr id="15" name="TextovéPole 14"/>
        <xdr:cNvSpPr txBox="1"/>
      </xdr:nvSpPr>
      <xdr:spPr>
        <a:xfrm>
          <a:off x="0" y="4206102"/>
          <a:ext cx="6618073" cy="1793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200" b="1">
              <a:solidFill>
                <a:srgbClr val="005DA2"/>
              </a:solidFill>
            </a:rPr>
            <a:t>Roční zpráva o provozu ES ČR</a:t>
          </a:r>
        </a:p>
        <a:p>
          <a:pPr algn="ctr"/>
          <a:endParaRPr lang="cs-CZ" sz="2200" b="1">
            <a:solidFill>
              <a:srgbClr val="005DA2"/>
            </a:solidFill>
          </a:endParaRPr>
        </a:p>
        <a:p>
          <a:pPr algn="ctr"/>
          <a:r>
            <a:rPr lang="cs-CZ" sz="2200" b="1">
              <a:solidFill>
                <a:srgbClr val="005DA2"/>
              </a:solidFill>
            </a:rPr>
            <a:t>2017</a:t>
          </a:r>
        </a:p>
      </xdr:txBody>
    </xdr:sp>
    <xdr:clientData/>
  </xdr:twoCellAnchor>
  <xdr:twoCellAnchor editAs="oneCell">
    <xdr:from>
      <xdr:col>1</xdr:col>
      <xdr:colOff>94237</xdr:colOff>
      <xdr:row>7</xdr:row>
      <xdr:rowOff>57154</xdr:rowOff>
    </xdr:from>
    <xdr:to>
      <xdr:col>8</xdr:col>
      <xdr:colOff>551662</xdr:colOff>
      <xdr:row>26</xdr:row>
      <xdr:rowOff>19054</xdr:rowOff>
    </xdr:to>
    <xdr:pic>
      <xdr:nvPicPr>
        <xdr:cNvPr id="4" name="Obrázek 3"/>
        <xdr:cNvPicPr>
          <a:picLocks noChangeAspect="1"/>
        </xdr:cNvPicPr>
      </xdr:nvPicPr>
      <xdr:blipFill rotWithShape="1">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r="57334"/>
        <a:stretch/>
      </xdr:blipFill>
      <xdr:spPr>
        <a:xfrm rot="5400000">
          <a:off x="1789799" y="180867"/>
          <a:ext cx="3038475" cy="5058000"/>
        </a:xfrm>
        <a:prstGeom prst="rect">
          <a:avLst/>
        </a:prstGeom>
      </xdr:spPr>
    </xdr:pic>
    <xdr:clientData/>
  </xdr:twoCellAnchor>
  <xdr:twoCellAnchor editAs="oneCell">
    <xdr:from>
      <xdr:col>1</xdr:col>
      <xdr:colOff>94236</xdr:colOff>
      <xdr:row>28</xdr:row>
      <xdr:rowOff>790575</xdr:rowOff>
    </xdr:from>
    <xdr:to>
      <xdr:col>8</xdr:col>
      <xdr:colOff>551661</xdr:colOff>
      <xdr:row>46</xdr:row>
      <xdr:rowOff>63385</xdr:rowOff>
    </xdr:to>
    <xdr:pic>
      <xdr:nvPicPr>
        <xdr:cNvPr id="10" name="Obrázek 9"/>
        <xdr:cNvPicPr>
          <a:picLocks noChangeAspect="1"/>
        </xdr:cNvPicPr>
      </xdr:nvPicPr>
      <xdr:blipFill rotWithShape="1">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l="43068"/>
        <a:stretch/>
      </xdr:blipFill>
      <xdr:spPr>
        <a:xfrm rot="5400000">
          <a:off x="1281856" y="4822655"/>
          <a:ext cx="4054360" cy="505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xdr:colOff>
      <xdr:row>23</xdr:row>
      <xdr:rowOff>59478</xdr:rowOff>
    </xdr:from>
    <xdr:to>
      <xdr:col>15</xdr:col>
      <xdr:colOff>513523</xdr:colOff>
      <xdr:row>45</xdr:row>
      <xdr:rowOff>140804</xdr:rowOff>
    </xdr:to>
    <xdr:grpSp>
      <xdr:nvGrpSpPr>
        <xdr:cNvPr id="2" name="Skupina 1"/>
        <xdr:cNvGrpSpPr/>
      </xdr:nvGrpSpPr>
      <xdr:grpSpPr>
        <a:xfrm>
          <a:off x="1" y="3556296"/>
          <a:ext cx="10085004" cy="3331637"/>
          <a:chOff x="1" y="2991522"/>
          <a:chExt cx="9595529" cy="3633068"/>
        </a:xfrm>
      </xdr:grpSpPr>
      <xdr:graphicFrame macro="">
        <xdr:nvGraphicFramePr>
          <xdr:cNvPr id="3" name="Graf 2"/>
          <xdr:cNvGraphicFramePr>
            <a:graphicFrameLocks/>
          </xdr:cNvGraphicFramePr>
        </xdr:nvGraphicFramePr>
        <xdr:xfrm>
          <a:off x="1" y="2991522"/>
          <a:ext cx="1269995" cy="1796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 3"/>
          <xdr:cNvGraphicFramePr>
            <a:graphicFrameLocks/>
          </xdr:cNvGraphicFramePr>
        </xdr:nvGraphicFramePr>
        <xdr:xfrm>
          <a:off x="1353237" y="2991678"/>
          <a:ext cx="1261463" cy="179624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f 4"/>
          <xdr:cNvGraphicFramePr>
            <a:graphicFrameLocks/>
          </xdr:cNvGraphicFramePr>
        </xdr:nvGraphicFramePr>
        <xdr:xfrm>
          <a:off x="2683351" y="2991678"/>
          <a:ext cx="1267749" cy="179624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f 5"/>
          <xdr:cNvGraphicFramePr>
            <a:graphicFrameLocks/>
          </xdr:cNvGraphicFramePr>
        </xdr:nvGraphicFramePr>
        <xdr:xfrm>
          <a:off x="4025804" y="2991678"/>
          <a:ext cx="1427710" cy="1796244"/>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Graf 6"/>
          <xdr:cNvGraphicFramePr>
            <a:graphicFrameLocks/>
          </xdr:cNvGraphicFramePr>
        </xdr:nvGraphicFramePr>
        <xdr:xfrm>
          <a:off x="5602926" y="2991678"/>
          <a:ext cx="1220192" cy="1796244"/>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Graf 7"/>
          <xdr:cNvGraphicFramePr>
            <a:graphicFrameLocks/>
          </xdr:cNvGraphicFramePr>
        </xdr:nvGraphicFramePr>
        <xdr:xfrm>
          <a:off x="6789917" y="2991678"/>
          <a:ext cx="1494112" cy="1796244"/>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Graf 8"/>
          <xdr:cNvGraphicFramePr>
            <a:graphicFrameLocks/>
          </xdr:cNvGraphicFramePr>
        </xdr:nvGraphicFramePr>
        <xdr:xfrm>
          <a:off x="8350434" y="2991678"/>
          <a:ext cx="1245095" cy="1796244"/>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Graf 9"/>
          <xdr:cNvGraphicFramePr>
            <a:graphicFrameLocks/>
          </xdr:cNvGraphicFramePr>
        </xdr:nvGraphicFramePr>
        <xdr:xfrm>
          <a:off x="1328696" y="4828347"/>
          <a:ext cx="1365101" cy="1796243"/>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1" name="Graf 10"/>
          <xdr:cNvGraphicFramePr>
            <a:graphicFrameLocks/>
          </xdr:cNvGraphicFramePr>
        </xdr:nvGraphicFramePr>
        <xdr:xfrm>
          <a:off x="2747564" y="4828347"/>
          <a:ext cx="1261640" cy="1796243"/>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Graf 11"/>
          <xdr:cNvGraphicFramePr>
            <a:graphicFrameLocks/>
          </xdr:cNvGraphicFramePr>
        </xdr:nvGraphicFramePr>
        <xdr:xfrm>
          <a:off x="4000901" y="4828347"/>
          <a:ext cx="1618625" cy="1796243"/>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3" name="Graf 12"/>
          <xdr:cNvGraphicFramePr>
            <a:graphicFrameLocks/>
          </xdr:cNvGraphicFramePr>
        </xdr:nvGraphicFramePr>
        <xdr:xfrm>
          <a:off x="5468244" y="4828347"/>
          <a:ext cx="1271868" cy="1796243"/>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4" name="Graf 13"/>
          <xdr:cNvGraphicFramePr>
            <a:graphicFrameLocks/>
          </xdr:cNvGraphicFramePr>
        </xdr:nvGraphicFramePr>
        <xdr:xfrm>
          <a:off x="6748413" y="4828347"/>
          <a:ext cx="1660126" cy="1796243"/>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5" name="Graf 14"/>
          <xdr:cNvGraphicFramePr>
            <a:graphicFrameLocks/>
          </xdr:cNvGraphicFramePr>
        </xdr:nvGraphicFramePr>
        <xdr:xfrm>
          <a:off x="8333833" y="4828347"/>
          <a:ext cx="1261697" cy="1796243"/>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6" name="Graf 15"/>
          <xdr:cNvGraphicFramePr>
            <a:graphicFrameLocks/>
          </xdr:cNvGraphicFramePr>
        </xdr:nvGraphicFramePr>
        <xdr:xfrm>
          <a:off x="47627" y="4828347"/>
          <a:ext cx="1214069" cy="1796243"/>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0</xdr:col>
      <xdr:colOff>0</xdr:colOff>
      <xdr:row>4</xdr:row>
      <xdr:rowOff>0</xdr:rowOff>
    </xdr:from>
    <xdr:to>
      <xdr:col>0</xdr:col>
      <xdr:colOff>132522</xdr:colOff>
      <xdr:row>21</xdr:row>
      <xdr:rowOff>158197</xdr:rowOff>
    </xdr:to>
    <xdr:graphicFrame macro="">
      <xdr:nvGraphicFramePr>
        <xdr:cNvPr id="17" name="Graf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29</xdr:row>
      <xdr:rowOff>0</xdr:rowOff>
    </xdr:from>
    <xdr:to>
      <xdr:col>6</xdr:col>
      <xdr:colOff>304800</xdr:colOff>
      <xdr:row>45</xdr:row>
      <xdr:rowOff>140805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513522</xdr:colOff>
      <xdr:row>29</xdr:row>
      <xdr:rowOff>28576</xdr:rowOff>
    </xdr:from>
    <xdr:to>
      <xdr:col>10</xdr:col>
      <xdr:colOff>16566</xdr:colOff>
      <xdr:row>37</xdr:row>
      <xdr:rowOff>23880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513522</xdr:colOff>
      <xdr:row>37</xdr:row>
      <xdr:rowOff>148673</xdr:rowOff>
    </xdr:from>
    <xdr:to>
      <xdr:col>10</xdr:col>
      <xdr:colOff>17348</xdr:colOff>
      <xdr:row>45</xdr:row>
      <xdr:rowOff>143978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472109</xdr:colOff>
      <xdr:row>29</xdr:row>
      <xdr:rowOff>28576</xdr:rowOff>
    </xdr:from>
    <xdr:to>
      <xdr:col>13</xdr:col>
      <xdr:colOff>621979</xdr:colOff>
      <xdr:row>37</xdr:row>
      <xdr:rowOff>23880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472109</xdr:colOff>
      <xdr:row>37</xdr:row>
      <xdr:rowOff>148673</xdr:rowOff>
    </xdr:from>
    <xdr:to>
      <xdr:col>13</xdr:col>
      <xdr:colOff>621979</xdr:colOff>
      <xdr:row>45</xdr:row>
      <xdr:rowOff>143978</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xdr:row>
      <xdr:rowOff>0</xdr:rowOff>
    </xdr:from>
    <xdr:to>
      <xdr:col>0</xdr:col>
      <xdr:colOff>157370</xdr:colOff>
      <xdr:row>8</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xdr:row>
      <xdr:rowOff>0</xdr:rowOff>
    </xdr:from>
    <xdr:to>
      <xdr:col>0</xdr:col>
      <xdr:colOff>157370</xdr:colOff>
      <xdr:row>13</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14</xdr:row>
      <xdr:rowOff>0</xdr:rowOff>
    </xdr:from>
    <xdr:to>
      <xdr:col>0</xdr:col>
      <xdr:colOff>157370</xdr:colOff>
      <xdr:row>18</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19</xdr:row>
      <xdr:rowOff>0</xdr:rowOff>
    </xdr:from>
    <xdr:to>
      <xdr:col>0</xdr:col>
      <xdr:colOff>157370</xdr:colOff>
      <xdr:row>23</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24</xdr:row>
      <xdr:rowOff>0</xdr:rowOff>
    </xdr:from>
    <xdr:to>
      <xdr:col>0</xdr:col>
      <xdr:colOff>157370</xdr:colOff>
      <xdr:row>27</xdr:row>
      <xdr:rowOff>149087</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19</xdr:row>
      <xdr:rowOff>8283</xdr:rowOff>
    </xdr:from>
    <xdr:to>
      <xdr:col>2</xdr:col>
      <xdr:colOff>1573058</xdr:colOff>
      <xdr:row>32</xdr:row>
      <xdr:rowOff>50152</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32</xdr:row>
      <xdr:rowOff>41413</xdr:rowOff>
    </xdr:from>
    <xdr:to>
      <xdr:col>2</xdr:col>
      <xdr:colOff>1573058</xdr:colOff>
      <xdr:row>45</xdr:row>
      <xdr:rowOff>5218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1590261</xdr:colOff>
      <xdr:row>19</xdr:row>
      <xdr:rowOff>8283</xdr:rowOff>
    </xdr:from>
    <xdr:to>
      <xdr:col>5</xdr:col>
      <xdr:colOff>1631036</xdr:colOff>
      <xdr:row>45</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6</xdr:row>
      <xdr:rowOff>0</xdr:rowOff>
    </xdr:from>
    <xdr:to>
      <xdr:col>0</xdr:col>
      <xdr:colOff>132522</xdr:colOff>
      <xdr:row>17</xdr:row>
      <xdr:rowOff>165650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18</xdr:row>
      <xdr:rowOff>8283</xdr:rowOff>
    </xdr:from>
    <xdr:to>
      <xdr:col>2</xdr:col>
      <xdr:colOff>1573058</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1590261</xdr:colOff>
      <xdr:row>18</xdr:row>
      <xdr:rowOff>8282</xdr:rowOff>
    </xdr:from>
    <xdr:to>
      <xdr:col>5</xdr:col>
      <xdr:colOff>1631036</xdr:colOff>
      <xdr:row>44</xdr:row>
      <xdr:rowOff>140804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0</xdr:rowOff>
    </xdr:from>
    <xdr:to>
      <xdr:col>0</xdr:col>
      <xdr:colOff>132522</xdr:colOff>
      <xdr:row>16</xdr:row>
      <xdr:rowOff>165651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18</xdr:row>
      <xdr:rowOff>8282</xdr:rowOff>
    </xdr:from>
    <xdr:to>
      <xdr:col>2</xdr:col>
      <xdr:colOff>1573058</xdr:colOff>
      <xdr:row>45</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1590261</xdr:colOff>
      <xdr:row>18</xdr:row>
      <xdr:rowOff>8282</xdr:rowOff>
    </xdr:from>
    <xdr:to>
      <xdr:col>5</xdr:col>
      <xdr:colOff>1631036</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2</xdr:rowOff>
    </xdr:from>
    <xdr:to>
      <xdr:col>0</xdr:col>
      <xdr:colOff>132522</xdr:colOff>
      <xdr:row>17</xdr:row>
      <xdr:rowOff>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28575</xdr:colOff>
      <xdr:row>1</xdr:row>
      <xdr:rowOff>57150</xdr:rowOff>
    </xdr:from>
    <xdr:to>
      <xdr:col>7</xdr:col>
      <xdr:colOff>1028700</xdr:colOff>
      <xdr:row>13</xdr:row>
      <xdr:rowOff>91109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16563</xdr:rowOff>
    </xdr:from>
    <xdr:to>
      <xdr:col>7</xdr:col>
      <xdr:colOff>1001559</xdr:colOff>
      <xdr:row>26</xdr:row>
      <xdr:rowOff>116737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xdr:row>
      <xdr:rowOff>16561</xdr:rowOff>
    </xdr:from>
    <xdr:to>
      <xdr:col>3</xdr:col>
      <xdr:colOff>496319</xdr:colOff>
      <xdr:row>24</xdr:row>
      <xdr:rowOff>124040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57979</xdr:rowOff>
    </xdr:from>
    <xdr:to>
      <xdr:col>3</xdr:col>
      <xdr:colOff>496319</xdr:colOff>
      <xdr:row>38</xdr:row>
      <xdr:rowOff>158153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488674</xdr:colOff>
      <xdr:row>26</xdr:row>
      <xdr:rowOff>49696</xdr:rowOff>
    </xdr:from>
    <xdr:to>
      <xdr:col>7</xdr:col>
      <xdr:colOff>1001558</xdr:colOff>
      <xdr:row>38</xdr:row>
      <xdr:rowOff>149870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xdr:row>
      <xdr:rowOff>0</xdr:rowOff>
    </xdr:from>
    <xdr:to>
      <xdr:col>0</xdr:col>
      <xdr:colOff>149087</xdr:colOff>
      <xdr:row>8</xdr:row>
      <xdr:rowOff>0</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190500</xdr:colOff>
      <xdr:row>1</xdr:row>
      <xdr:rowOff>38101</xdr:rowOff>
    </xdr:from>
    <xdr:to>
      <xdr:col>10</xdr:col>
      <xdr:colOff>405850</xdr:colOff>
      <xdr:row>11</xdr:row>
      <xdr:rowOff>66677</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xdr:row>
      <xdr:rowOff>8281</xdr:rowOff>
    </xdr:from>
    <xdr:to>
      <xdr:col>10</xdr:col>
      <xdr:colOff>414131</xdr:colOff>
      <xdr:row>36</xdr:row>
      <xdr:rowOff>66261</xdr:rowOff>
    </xdr:to>
    <xdr:graphicFrame macro="">
      <xdr:nvGraphicFramePr>
        <xdr:cNvPr id="7"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1068456</xdr:colOff>
      <xdr:row>12</xdr:row>
      <xdr:rowOff>8283</xdr:rowOff>
    </xdr:from>
    <xdr:to>
      <xdr:col>10</xdr:col>
      <xdr:colOff>416860</xdr:colOff>
      <xdr:row>33</xdr:row>
      <xdr:rowOff>33130</xdr:rowOff>
    </xdr:to>
    <xdr:graphicFrame macro="">
      <xdr:nvGraphicFramePr>
        <xdr:cNvPr id="5"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164824</xdr:rowOff>
    </xdr:from>
    <xdr:to>
      <xdr:col>0</xdr:col>
      <xdr:colOff>149087</xdr:colOff>
      <xdr:row>8</xdr:row>
      <xdr:rowOff>157371</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5</xdr:col>
      <xdr:colOff>808382</xdr:colOff>
      <xdr:row>1</xdr:row>
      <xdr:rowOff>38100</xdr:rowOff>
    </xdr:from>
    <xdr:to>
      <xdr:col>10</xdr:col>
      <xdr:colOff>614155</xdr:colOff>
      <xdr:row>13</xdr:row>
      <xdr:rowOff>162339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13</xdr:row>
      <xdr:rowOff>124236</xdr:rowOff>
    </xdr:from>
    <xdr:to>
      <xdr:col>10</xdr:col>
      <xdr:colOff>596348</xdr:colOff>
      <xdr:row>36</xdr:row>
      <xdr:rowOff>165651</xdr:rowOff>
    </xdr:to>
    <xdr:graphicFrame macro="">
      <xdr:nvGraphicFramePr>
        <xdr:cNvPr id="4"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xdr:col>
      <xdr:colOff>248478</xdr:colOff>
      <xdr:row>13</xdr:row>
      <xdr:rowOff>111889</xdr:rowOff>
    </xdr:from>
    <xdr:to>
      <xdr:col>10</xdr:col>
      <xdr:colOff>581951</xdr:colOff>
      <xdr:row>33</xdr:row>
      <xdr:rowOff>115958</xdr:rowOff>
    </xdr:to>
    <xdr:graphicFrame macro="">
      <xdr:nvGraphicFramePr>
        <xdr:cNvPr id="5"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4</xdr:row>
      <xdr:rowOff>164823</xdr:rowOff>
    </xdr:from>
    <xdr:to>
      <xdr:col>0</xdr:col>
      <xdr:colOff>165652</xdr:colOff>
      <xdr:row>10</xdr:row>
      <xdr:rowOff>165651</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774010</xdr:colOff>
      <xdr:row>22</xdr:row>
      <xdr:rowOff>413</xdr:rowOff>
    </xdr:from>
    <xdr:to>
      <xdr:col>8</xdr:col>
      <xdr:colOff>922683</xdr:colOff>
      <xdr:row>43</xdr:row>
      <xdr:rowOff>142875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130451</xdr:rowOff>
    </xdr:from>
    <xdr:to>
      <xdr:col>1</xdr:col>
      <xdr:colOff>151735</xdr:colOff>
      <xdr:row>43</xdr:row>
      <xdr:rowOff>142875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231084</xdr:colOff>
      <xdr:row>21</xdr:row>
      <xdr:rowOff>130451</xdr:rowOff>
    </xdr:from>
    <xdr:to>
      <xdr:col>3</xdr:col>
      <xdr:colOff>770859</xdr:colOff>
      <xdr:row>43</xdr:row>
      <xdr:rowOff>142875</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xdr:row>
      <xdr:rowOff>164824</xdr:rowOff>
    </xdr:from>
    <xdr:to>
      <xdr:col>0</xdr:col>
      <xdr:colOff>149087</xdr:colOff>
      <xdr:row>18</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13</xdr:row>
      <xdr:rowOff>8282</xdr:rowOff>
    </xdr:from>
    <xdr:to>
      <xdr:col>4</xdr:col>
      <xdr:colOff>1441174</xdr:colOff>
      <xdr:row>41</xdr:row>
      <xdr:rowOff>115957</xdr:rowOff>
    </xdr:to>
    <xdr:graphicFrame macro="">
      <xdr:nvGraphicFramePr>
        <xdr:cNvPr id="5"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985630</xdr:colOff>
      <xdr:row>13</xdr:row>
      <xdr:rowOff>8695</xdr:rowOff>
    </xdr:from>
    <xdr:to>
      <xdr:col>4</xdr:col>
      <xdr:colOff>1441171</xdr:colOff>
      <xdr:row>41</xdr:row>
      <xdr:rowOff>66262</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164823</xdr:rowOff>
    </xdr:from>
    <xdr:to>
      <xdr:col>0</xdr:col>
      <xdr:colOff>173935</xdr:colOff>
      <xdr:row>12</xdr:row>
      <xdr:rowOff>8283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189229</xdr:colOff>
      <xdr:row>0</xdr:row>
      <xdr:rowOff>28576</xdr:rowOff>
    </xdr:from>
    <xdr:to>
      <xdr:col>10</xdr:col>
      <xdr:colOff>593782</xdr:colOff>
      <xdr:row>3</xdr:row>
      <xdr:rowOff>114647</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9429" y="28576"/>
          <a:ext cx="1014153" cy="55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9</xdr:row>
      <xdr:rowOff>9523</xdr:rowOff>
    </xdr:from>
    <xdr:to>
      <xdr:col>4</xdr:col>
      <xdr:colOff>1441173</xdr:colOff>
      <xdr:row>33</xdr:row>
      <xdr:rowOff>24847</xdr:rowOff>
    </xdr:to>
    <xdr:graphicFrame macro="">
      <xdr:nvGraphicFramePr>
        <xdr:cNvPr id="3"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1060175</xdr:colOff>
      <xdr:row>9</xdr:row>
      <xdr:rowOff>6003</xdr:rowOff>
    </xdr:from>
    <xdr:to>
      <xdr:col>4</xdr:col>
      <xdr:colOff>1440783</xdr:colOff>
      <xdr:row>32</xdr:row>
      <xdr:rowOff>149086</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xdr:row>
      <xdr:rowOff>1</xdr:rowOff>
    </xdr:from>
    <xdr:to>
      <xdr:col>0</xdr:col>
      <xdr:colOff>165653</xdr:colOff>
      <xdr:row>8</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16</xdr:row>
      <xdr:rowOff>65846</xdr:rowOff>
    </xdr:from>
    <xdr:to>
      <xdr:col>10</xdr:col>
      <xdr:colOff>745435</xdr:colOff>
      <xdr:row>45</xdr:row>
      <xdr:rowOff>138733</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171451</xdr:colOff>
      <xdr:row>14</xdr:row>
      <xdr:rowOff>1</xdr:rowOff>
    </xdr:from>
    <xdr:to>
      <xdr:col>12</xdr:col>
      <xdr:colOff>626177</xdr:colOff>
      <xdr:row>30</xdr:row>
      <xdr:rowOff>76200</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590548</xdr:colOff>
      <xdr:row>31</xdr:row>
      <xdr:rowOff>28575</xdr:rowOff>
    </xdr:from>
    <xdr:to>
      <xdr:col>12</xdr:col>
      <xdr:colOff>666750</xdr:colOff>
      <xdr:row>45</xdr:row>
      <xdr:rowOff>142875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30</xdr:row>
      <xdr:rowOff>104776</xdr:rowOff>
    </xdr:from>
    <xdr:to>
      <xdr:col>5</xdr:col>
      <xdr:colOff>552450</xdr:colOff>
      <xdr:row>45</xdr:row>
      <xdr:rowOff>104775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3</xdr:row>
      <xdr:rowOff>164824</xdr:rowOff>
    </xdr:from>
    <xdr:to>
      <xdr:col>0</xdr:col>
      <xdr:colOff>132523</xdr:colOff>
      <xdr:row>12</xdr:row>
      <xdr:rowOff>1</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323850</xdr:colOff>
      <xdr:row>45</xdr:row>
      <xdr:rowOff>133351</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164124</xdr:colOff>
      <xdr:row>28</xdr:row>
      <xdr:rowOff>84528</xdr:rowOff>
    </xdr:from>
    <xdr:to>
      <xdr:col>13</xdr:col>
      <xdr:colOff>104775</xdr:colOff>
      <xdr:row>45</xdr:row>
      <xdr:rowOff>123429</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blip>
        <a:stretch>
          <a:fillRect/>
        </a:stretch>
      </xdr:blipFill>
      <xdr:spPr>
        <a:xfrm>
          <a:off x="5174274" y="4818453"/>
          <a:ext cx="3884001" cy="2436716"/>
        </a:xfrm>
        <a:prstGeom prst="rect">
          <a:avLst/>
        </a:prstGeom>
      </xdr:spPr>
    </xdr:pic>
    <xdr:clientData/>
  </xdr:twoCellAnchor>
  <xdr:twoCellAnchor>
    <xdr:from>
      <xdr:col>10</xdr:col>
      <xdr:colOff>184680</xdr:colOff>
      <xdr:row>29</xdr:row>
      <xdr:rowOff>58065</xdr:rowOff>
    </xdr:from>
    <xdr:to>
      <xdr:col>10</xdr:col>
      <xdr:colOff>372102</xdr:colOff>
      <xdr:row>32</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28</xdr:row>
      <xdr:rowOff>95248</xdr:rowOff>
    </xdr:from>
    <xdr:to>
      <xdr:col>10</xdr:col>
      <xdr:colOff>190500</xdr:colOff>
      <xdr:row>31</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181426</xdr:colOff>
      <xdr:row>37</xdr:row>
      <xdr:rowOff>4819</xdr:rowOff>
    </xdr:from>
    <xdr:to>
      <xdr:col>7</xdr:col>
      <xdr:colOff>543376</xdr:colOff>
      <xdr:row>38</xdr:row>
      <xdr:rowOff>26042</xdr:rowOff>
    </xdr:to>
    <xdr:sp macro="" textlink="">
      <xdr:nvSpPr>
        <xdr:cNvPr id="25" name="Šipka dolů 24"/>
        <xdr:cNvSpPr/>
      </xdr:nvSpPr>
      <xdr:spPr>
        <a:xfrm rot="13929628">
          <a:off x="5285739" y="55113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286781</xdr:colOff>
      <xdr:row>38</xdr:row>
      <xdr:rowOff>8999</xdr:rowOff>
    </xdr:from>
    <xdr:to>
      <xdr:col>7</xdr:col>
      <xdr:colOff>648731</xdr:colOff>
      <xdr:row>39</xdr:row>
      <xdr:rowOff>58552</xdr:rowOff>
    </xdr:to>
    <xdr:sp macro="" textlink="">
      <xdr:nvSpPr>
        <xdr:cNvPr id="26" name="Šipka dolů 25"/>
        <xdr:cNvSpPr/>
      </xdr:nvSpPr>
      <xdr:spPr>
        <a:xfrm rot="3272124">
          <a:off x="5386454" y="56725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42</xdr:row>
      <xdr:rowOff>47624</xdr:rowOff>
    </xdr:from>
    <xdr:to>
      <xdr:col>10</xdr:col>
      <xdr:colOff>228600</xdr:colOff>
      <xdr:row>44</xdr:row>
      <xdr:rowOff>85724</xdr:rowOff>
    </xdr:to>
    <xdr:sp macro="" textlink="">
      <xdr:nvSpPr>
        <xdr:cNvPr id="27" name="Šipka dolů 26"/>
        <xdr:cNvSpPr/>
      </xdr:nvSpPr>
      <xdr:spPr>
        <a:xfrm rot="10800000">
          <a:off x="7019924" y="63722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42</xdr:row>
      <xdr:rowOff>47623</xdr:rowOff>
    </xdr:from>
    <xdr:to>
      <xdr:col>10</xdr:col>
      <xdr:colOff>466725</xdr:colOff>
      <xdr:row>44</xdr:row>
      <xdr:rowOff>104773</xdr:rowOff>
    </xdr:to>
    <xdr:sp macro="" textlink="">
      <xdr:nvSpPr>
        <xdr:cNvPr id="28" name="Šipka dolů 27"/>
        <xdr:cNvSpPr/>
      </xdr:nvSpPr>
      <xdr:spPr>
        <a:xfrm>
          <a:off x="7258049" y="6372223"/>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42</xdr:row>
      <xdr:rowOff>32018</xdr:rowOff>
    </xdr:from>
    <xdr:to>
      <xdr:col>12</xdr:col>
      <xdr:colOff>401075</xdr:colOff>
      <xdr:row>43</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41</xdr:row>
      <xdr:rowOff>52017</xdr:rowOff>
    </xdr:from>
    <xdr:to>
      <xdr:col>12</xdr:col>
      <xdr:colOff>563417</xdr:colOff>
      <xdr:row>42</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8</xdr:row>
      <xdr:rowOff>95251</xdr:rowOff>
    </xdr:from>
    <xdr:to>
      <xdr:col>10</xdr:col>
      <xdr:colOff>704849</xdr:colOff>
      <xdr:row>29</xdr:row>
      <xdr:rowOff>95250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xdr:row>
      <xdr:rowOff>164823</xdr:rowOff>
    </xdr:from>
    <xdr:to>
      <xdr:col>0</xdr:col>
      <xdr:colOff>157371</xdr:colOff>
      <xdr:row>7</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447261</xdr:colOff>
      <xdr:row>3</xdr:row>
      <xdr:rowOff>82826</xdr:rowOff>
    </xdr:from>
    <xdr:to>
      <xdr:col>0</xdr:col>
      <xdr:colOff>687457</xdr:colOff>
      <xdr:row>3</xdr:row>
      <xdr:rowOff>82826</xdr:rowOff>
    </xdr:to>
    <xdr:cxnSp macro="">
      <xdr:nvCxnSpPr>
        <xdr:cNvPr id="5" name="Přímá spojnice 4"/>
        <xdr:cNvCxnSpPr/>
      </xdr:nvCxnSpPr>
      <xdr:spPr>
        <a:xfrm>
          <a:off x="447261" y="571500"/>
          <a:ext cx="240196" cy="0"/>
        </a:xfrm>
        <a:prstGeom prst="line">
          <a:avLst/>
        </a:prstGeom>
        <a:ln w="31750"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142876</xdr:colOff>
      <xdr:row>29</xdr:row>
      <xdr:rowOff>28575</xdr:rowOff>
    </xdr:from>
    <xdr:to>
      <xdr:col>13</xdr:col>
      <xdr:colOff>8282</xdr:colOff>
      <xdr:row>43</xdr:row>
      <xdr:rowOff>140804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33</xdr:row>
      <xdr:rowOff>8283</xdr:rowOff>
    </xdr:from>
    <xdr:to>
      <xdr:col>0</xdr:col>
      <xdr:colOff>132522</xdr:colOff>
      <xdr:row>42</xdr:row>
      <xdr:rowOff>8282</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142874</xdr:colOff>
      <xdr:row>29</xdr:row>
      <xdr:rowOff>28575</xdr:rowOff>
    </xdr:from>
    <xdr:to>
      <xdr:col>14</xdr:col>
      <xdr:colOff>749</xdr:colOff>
      <xdr:row>43</xdr:row>
      <xdr:rowOff>132522</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0</xdr:rowOff>
    </xdr:from>
    <xdr:to>
      <xdr:col>0</xdr:col>
      <xdr:colOff>132521</xdr:colOff>
      <xdr:row>41</xdr:row>
      <xdr:rowOff>165651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12</xdr:row>
      <xdr:rowOff>38101</xdr:rowOff>
    </xdr:from>
    <xdr:to>
      <xdr:col>13</xdr:col>
      <xdr:colOff>664351</xdr:colOff>
      <xdr:row>30</xdr:row>
      <xdr:rowOff>16565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29</xdr:row>
      <xdr:rowOff>12218</xdr:rowOff>
    </xdr:from>
    <xdr:to>
      <xdr:col>11</xdr:col>
      <xdr:colOff>104775</xdr:colOff>
      <xdr:row>45</xdr:row>
      <xdr:rowOff>140805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334618</xdr:colOff>
      <xdr:row>29</xdr:row>
      <xdr:rowOff>20498</xdr:rowOff>
    </xdr:from>
    <xdr:to>
      <xdr:col>22</xdr:col>
      <xdr:colOff>414131</xdr:colOff>
      <xdr:row>45</xdr:row>
      <xdr:rowOff>140805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absolute">
    <xdr:from>
      <xdr:col>6</xdr:col>
      <xdr:colOff>902804</xdr:colOff>
      <xdr:row>33</xdr:row>
      <xdr:rowOff>124239</xdr:rowOff>
    </xdr:from>
    <xdr:to>
      <xdr:col>12</xdr:col>
      <xdr:colOff>911914</xdr:colOff>
      <xdr:row>46</xdr:row>
      <xdr:rowOff>143288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33</xdr:row>
      <xdr:rowOff>115959</xdr:rowOff>
    </xdr:from>
    <xdr:to>
      <xdr:col>6</xdr:col>
      <xdr:colOff>853108</xdr:colOff>
      <xdr:row>46</xdr:row>
      <xdr:rowOff>140805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152401</xdr:rowOff>
    </xdr:from>
    <xdr:to>
      <xdr:col>5</xdr:col>
      <xdr:colOff>400050</xdr:colOff>
      <xdr:row>44</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428625</xdr:colOff>
      <xdr:row>25</xdr:row>
      <xdr:rowOff>1</xdr:rowOff>
    </xdr:from>
    <xdr:to>
      <xdr:col>13</xdr:col>
      <xdr:colOff>676276</xdr:colOff>
      <xdr:row>44</xdr:row>
      <xdr:rowOff>66675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8</xdr:col>
      <xdr:colOff>405848</xdr:colOff>
      <xdr:row>24</xdr:row>
      <xdr:rowOff>49696</xdr:rowOff>
    </xdr:from>
    <xdr:to>
      <xdr:col>12</xdr:col>
      <xdr:colOff>927651</xdr:colOff>
      <xdr:row>35</xdr:row>
      <xdr:rowOff>137493</xdr:rowOff>
    </xdr:to>
    <xdr:graphicFrame macro="">
      <xdr:nvGraphicFramePr>
        <xdr:cNvPr id="13" name="Graf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654324</xdr:colOff>
      <xdr:row>26</xdr:row>
      <xdr:rowOff>99391</xdr:rowOff>
    </xdr:from>
    <xdr:to>
      <xdr:col>11</xdr:col>
      <xdr:colOff>712303</xdr:colOff>
      <xdr:row>35</xdr:row>
      <xdr:rowOff>140804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704019</xdr:colOff>
      <xdr:row>26</xdr:row>
      <xdr:rowOff>99391</xdr:rowOff>
    </xdr:from>
    <xdr:to>
      <xdr:col>12</xdr:col>
      <xdr:colOff>761998</xdr:colOff>
      <xdr:row>35</xdr:row>
      <xdr:rowOff>140804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712301</xdr:colOff>
      <xdr:row>26</xdr:row>
      <xdr:rowOff>99391</xdr:rowOff>
    </xdr:from>
    <xdr:to>
      <xdr:col>12</xdr:col>
      <xdr:colOff>811696</xdr:colOff>
      <xdr:row>35</xdr:row>
      <xdr:rowOff>140804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215350</xdr:colOff>
      <xdr:row>12</xdr:row>
      <xdr:rowOff>16565</xdr:rowOff>
    </xdr:from>
    <xdr:to>
      <xdr:col>10</xdr:col>
      <xdr:colOff>861392</xdr:colOff>
      <xdr:row>25</xdr:row>
      <xdr:rowOff>16565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836544</xdr:colOff>
      <xdr:row>12</xdr:row>
      <xdr:rowOff>0</xdr:rowOff>
    </xdr:from>
    <xdr:to>
      <xdr:col>12</xdr:col>
      <xdr:colOff>927653</xdr:colOff>
      <xdr:row>25</xdr:row>
      <xdr:rowOff>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6</xdr:col>
      <xdr:colOff>49696</xdr:colOff>
      <xdr:row>0</xdr:row>
      <xdr:rowOff>240195</xdr:rowOff>
    </xdr:from>
    <xdr:to>
      <xdr:col>14</xdr:col>
      <xdr:colOff>604631</xdr:colOff>
      <xdr:row>15</xdr:row>
      <xdr:rowOff>115957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165652</xdr:colOff>
      <xdr:row>3</xdr:row>
      <xdr:rowOff>132525</xdr:rowOff>
    </xdr:from>
    <xdr:to>
      <xdr:col>11</xdr:col>
      <xdr:colOff>596348</xdr:colOff>
      <xdr:row>15</xdr:row>
      <xdr:rowOff>124239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12</xdr:col>
      <xdr:colOff>173935</xdr:colOff>
      <xdr:row>3</xdr:row>
      <xdr:rowOff>140807</xdr:rowOff>
    </xdr:from>
    <xdr:to>
      <xdr:col>14</xdr:col>
      <xdr:colOff>604631</xdr:colOff>
      <xdr:row>15</xdr:row>
      <xdr:rowOff>124240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33130</xdr:colOff>
      <xdr:row>16</xdr:row>
      <xdr:rowOff>49692</xdr:rowOff>
    </xdr:from>
    <xdr:to>
      <xdr:col>14</xdr:col>
      <xdr:colOff>604631</xdr:colOff>
      <xdr:row>34</xdr:row>
      <xdr:rowOff>8282</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231913</xdr:colOff>
      <xdr:row>18</xdr:row>
      <xdr:rowOff>61287</xdr:rowOff>
    </xdr:from>
    <xdr:to>
      <xdr:col>11</xdr:col>
      <xdr:colOff>571500</xdr:colOff>
      <xdr:row>31</xdr:row>
      <xdr:rowOff>49694</xdr:rowOff>
    </xdr:to>
    <xdr:graphicFrame macro="">
      <xdr:nvGraphicFramePr>
        <xdr:cNvPr id="16" name="Graf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240195</xdr:colOff>
      <xdr:row>18</xdr:row>
      <xdr:rowOff>61288</xdr:rowOff>
    </xdr:from>
    <xdr:to>
      <xdr:col>14</xdr:col>
      <xdr:colOff>596346</xdr:colOff>
      <xdr:row>31</xdr:row>
      <xdr:rowOff>57978</xdr:rowOff>
    </xdr:to>
    <xdr:graphicFrame macro="">
      <xdr:nvGraphicFramePr>
        <xdr:cNvPr id="17" name="Graf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147430</xdr:rowOff>
    </xdr:from>
    <xdr:to>
      <xdr:col>7</xdr:col>
      <xdr:colOff>66261</xdr:colOff>
      <xdr:row>46</xdr:row>
      <xdr:rowOff>1825</xdr:rowOff>
    </xdr:to>
    <xdr:grpSp>
      <xdr:nvGrpSpPr>
        <xdr:cNvPr id="3" name="Skupina 2" hidden="1"/>
        <xdr:cNvGrpSpPr/>
      </xdr:nvGrpSpPr>
      <xdr:grpSpPr>
        <a:xfrm>
          <a:off x="0" y="5111479"/>
          <a:ext cx="5034882" cy="1780350"/>
          <a:chOff x="0" y="5224669"/>
          <a:chExt cx="4787348" cy="1792526"/>
        </a:xfrm>
      </xdr:grpSpPr>
      <xdr:graphicFrame macro="">
        <xdr:nvGraphicFramePr>
          <xdr:cNvPr id="24" name="Graf 23"/>
          <xdr:cNvGraphicFramePr>
            <a:graphicFrameLocks/>
          </xdr:cNvGraphicFramePr>
        </xdr:nvGraphicFramePr>
        <xdr:xfrm>
          <a:off x="0" y="5224669"/>
          <a:ext cx="4787348" cy="1782417"/>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5" name="Graf 24"/>
          <xdr:cNvGraphicFramePr>
            <a:graphicFrameLocks/>
          </xdr:cNvGraphicFramePr>
        </xdr:nvGraphicFramePr>
        <xdr:xfrm>
          <a:off x="1018760" y="5497995"/>
          <a:ext cx="1325220" cy="1517375"/>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6" name="Graf 25"/>
          <xdr:cNvGraphicFramePr>
            <a:graphicFrameLocks/>
          </xdr:cNvGraphicFramePr>
        </xdr:nvGraphicFramePr>
        <xdr:xfrm>
          <a:off x="2252869" y="5497995"/>
          <a:ext cx="1350066" cy="151920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28" name="Graf 27"/>
          <xdr:cNvGraphicFramePr>
            <a:graphicFrameLocks/>
          </xdr:cNvGraphicFramePr>
        </xdr:nvGraphicFramePr>
        <xdr:xfrm>
          <a:off x="3503543" y="5497995"/>
          <a:ext cx="1283805" cy="15192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7</xdr:col>
      <xdr:colOff>82825</xdr:colOff>
      <xdr:row>33</xdr:row>
      <xdr:rowOff>147430</xdr:rowOff>
    </xdr:from>
    <xdr:to>
      <xdr:col>14</xdr:col>
      <xdr:colOff>608541</xdr:colOff>
      <xdr:row>46</xdr:row>
      <xdr:rowOff>1825</xdr:rowOff>
    </xdr:to>
    <xdr:grpSp>
      <xdr:nvGrpSpPr>
        <xdr:cNvPr id="4" name="Skupina 3" hidden="1"/>
        <xdr:cNvGrpSpPr/>
      </xdr:nvGrpSpPr>
      <xdr:grpSpPr>
        <a:xfrm>
          <a:off x="5052208" y="5111479"/>
          <a:ext cx="5044757" cy="1780350"/>
          <a:chOff x="4803912" y="5224669"/>
          <a:chExt cx="4816107" cy="1792526"/>
        </a:xfrm>
      </xdr:grpSpPr>
      <xdr:graphicFrame macro="">
        <xdr:nvGraphicFramePr>
          <xdr:cNvPr id="29" name="Graf 28"/>
          <xdr:cNvGraphicFramePr>
            <a:graphicFrameLocks/>
          </xdr:cNvGraphicFramePr>
        </xdr:nvGraphicFramePr>
        <xdr:xfrm>
          <a:off x="4803912" y="5224669"/>
          <a:ext cx="4770783" cy="1782418"/>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0" name="Graf 29"/>
          <xdr:cNvGraphicFramePr>
            <a:graphicFrameLocks/>
          </xdr:cNvGraphicFramePr>
        </xdr:nvGraphicFramePr>
        <xdr:xfrm>
          <a:off x="6013175" y="5497995"/>
          <a:ext cx="1341781" cy="1519200"/>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31" name="Graf 30"/>
          <xdr:cNvGraphicFramePr>
            <a:graphicFrameLocks/>
          </xdr:cNvGraphicFramePr>
        </xdr:nvGraphicFramePr>
        <xdr:xfrm>
          <a:off x="7272132" y="5497995"/>
          <a:ext cx="1341782" cy="151920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2" name="Graf 31"/>
          <xdr:cNvGraphicFramePr>
            <a:graphicFrameLocks/>
          </xdr:cNvGraphicFramePr>
        </xdr:nvGraphicFramePr>
        <xdr:xfrm>
          <a:off x="8539370" y="5497995"/>
          <a:ext cx="1080649" cy="151920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7</xdr:row>
      <xdr:rowOff>76202</xdr:rowOff>
    </xdr:from>
    <xdr:to>
      <xdr:col>3</xdr:col>
      <xdr:colOff>574725</xdr:colOff>
      <xdr:row>19</xdr:row>
      <xdr:rowOff>47402</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85725</xdr:rowOff>
    </xdr:from>
    <xdr:to>
      <xdr:col>3</xdr:col>
      <xdr:colOff>574725</xdr:colOff>
      <xdr:row>41</xdr:row>
      <xdr:rowOff>139725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9524</xdr:colOff>
      <xdr:row>26</xdr:row>
      <xdr:rowOff>76200</xdr:rowOff>
    </xdr:from>
    <xdr:to>
      <xdr:col>6</xdr:col>
      <xdr:colOff>1355774</xdr:colOff>
      <xdr:row>41</xdr:row>
      <xdr:rowOff>130200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7</xdr:row>
      <xdr:rowOff>57150</xdr:rowOff>
    </xdr:from>
    <xdr:to>
      <xdr:col>6</xdr:col>
      <xdr:colOff>1346250</xdr:colOff>
      <xdr:row>19</xdr:row>
      <xdr:rowOff>28350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25</xdr:row>
      <xdr:rowOff>57148</xdr:rowOff>
    </xdr:from>
    <xdr:to>
      <xdr:col>16</xdr:col>
      <xdr:colOff>108000</xdr:colOff>
      <xdr:row>45</xdr:row>
      <xdr:rowOff>141148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55494</xdr:colOff>
      <xdr:row>25</xdr:row>
      <xdr:rowOff>38100</xdr:rowOff>
    </xdr:from>
    <xdr:to>
      <xdr:col>32</xdr:col>
      <xdr:colOff>453385</xdr:colOff>
      <xdr:row>45</xdr:row>
      <xdr:rowOff>122100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xdr:row>
      <xdr:rowOff>66675</xdr:rowOff>
    </xdr:from>
    <xdr:to>
      <xdr:col>16</xdr:col>
      <xdr:colOff>117525</xdr:colOff>
      <xdr:row>23</xdr:row>
      <xdr:rowOff>150675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236470</xdr:colOff>
      <xdr:row>2</xdr:row>
      <xdr:rowOff>142875</xdr:rowOff>
    </xdr:from>
    <xdr:to>
      <xdr:col>32</xdr:col>
      <xdr:colOff>438979</xdr:colOff>
      <xdr:row>23</xdr:row>
      <xdr:rowOff>74475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46</xdr:row>
      <xdr:rowOff>228600</xdr:rowOff>
    </xdr:from>
    <xdr:to>
      <xdr:col>32</xdr:col>
      <xdr:colOff>453260</xdr:colOff>
      <xdr:row>68</xdr:row>
      <xdr:rowOff>28004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70</xdr:row>
      <xdr:rowOff>94593</xdr:rowOff>
    </xdr:from>
    <xdr:to>
      <xdr:col>32</xdr:col>
      <xdr:colOff>453260</xdr:colOff>
      <xdr:row>91</xdr:row>
      <xdr:rowOff>132879</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93</xdr:row>
      <xdr:rowOff>19095</xdr:rowOff>
    </xdr:from>
    <xdr:to>
      <xdr:col>32</xdr:col>
      <xdr:colOff>428625</xdr:colOff>
      <xdr:row>136</xdr:row>
      <xdr:rowOff>38451</xdr:rowOff>
    </xdr:to>
    <xdr:pic>
      <xdr:nvPicPr>
        <xdr:cNvPr id="8" name="Obrázek 7"/>
        <xdr:cNvPicPr>
          <a:picLocks noChangeAspect="1"/>
        </xdr:cNvPicPr>
      </xdr:nvPicPr>
      <xdr:blipFill rotWithShape="1">
        <a:blip xmlns:r="http://schemas.openxmlformats.org/officeDocument/2006/relationships" r:embed="rId7"/>
        <a:srcRect l="14221" t="5838" r="14469" b="7118"/>
        <a:stretch/>
      </xdr:blipFill>
      <xdr:spPr>
        <a:xfrm>
          <a:off x="0" y="14392320"/>
          <a:ext cx="9572625" cy="6572556"/>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0.92643</cdr:x>
      <cdr:y>0.75083</cdr:y>
    </cdr:from>
    <cdr:to>
      <cdr:x>0.99483</cdr:x>
      <cdr:y>0.81774</cdr:y>
    </cdr:to>
    <cdr:sp macro="" textlink="">
      <cdr:nvSpPr>
        <cdr:cNvPr id="2" name="TextovéPole 1"/>
        <cdr:cNvSpPr txBox="1"/>
      </cdr:nvSpPr>
      <cdr:spPr>
        <a:xfrm xmlns:a="http://schemas.openxmlformats.org/drawingml/2006/main">
          <a:off x="4484617" y="2299375"/>
          <a:ext cx="331133" cy="204907"/>
        </a:xfrm>
        <a:prstGeom xmlns:a="http://schemas.openxmlformats.org/drawingml/2006/main" prst="rect">
          <a:avLst/>
        </a:prstGeom>
      </cdr:spPr>
      <cdr:txBody>
        <a:bodyPr xmlns:a="http://schemas.openxmlformats.org/drawingml/2006/main" vertOverflow="clip" wrap="square" lIns="0" rIns="0" rtlCol="0"/>
        <a:lstStyle xmlns:a="http://schemas.openxmlformats.org/drawingml/2006/main"/>
        <a:p xmlns:a="http://schemas.openxmlformats.org/drawingml/2006/main">
          <a:r>
            <a:rPr lang="cs-CZ" sz="900"/>
            <a:t>8 760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xdr:colOff>
      <xdr:row>26</xdr:row>
      <xdr:rowOff>19054</xdr:rowOff>
    </xdr:from>
    <xdr:to>
      <xdr:col>4</xdr:col>
      <xdr:colOff>124239</xdr:colOff>
      <xdr:row>45</xdr:row>
      <xdr:rowOff>115956</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26</xdr:row>
      <xdr:rowOff>19050</xdr:rowOff>
    </xdr:from>
    <xdr:to>
      <xdr:col>10</xdr:col>
      <xdr:colOff>695326</xdr:colOff>
      <xdr:row>45</xdr:row>
      <xdr:rowOff>149086</xdr:rowOff>
    </xdr:to>
    <xdr:graphicFrame macro="">
      <xdr:nvGraphicFramePr>
        <xdr:cNvPr id="3"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2</xdr:colOff>
      <xdr:row>23</xdr:row>
      <xdr:rowOff>41414</xdr:rowOff>
    </xdr:from>
    <xdr:to>
      <xdr:col>10</xdr:col>
      <xdr:colOff>770283</xdr:colOff>
      <xdr:row>45</xdr:row>
      <xdr:rowOff>133351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181390</xdr:rowOff>
    </xdr:from>
    <xdr:to>
      <xdr:col>0</xdr:col>
      <xdr:colOff>132522</xdr:colOff>
      <xdr:row>21</xdr:row>
      <xdr:rowOff>157370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0.35793</cdr:x>
      <cdr:y>0.61322</cdr:y>
    </cdr:from>
    <cdr:to>
      <cdr:x>0.40038</cdr:x>
      <cdr:y>0.67172</cdr:y>
    </cdr:to>
    <cdr:sp macro="" textlink="">
      <cdr:nvSpPr>
        <cdr:cNvPr id="2" name="TextovéPole 1"/>
        <cdr:cNvSpPr txBox="1"/>
      </cdr:nvSpPr>
      <cdr:spPr>
        <a:xfrm xmlns:a="http://schemas.openxmlformats.org/drawingml/2006/main">
          <a:off x="3436007" y="2067690"/>
          <a:ext cx="407500" cy="1972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OZE</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9</xdr:row>
      <xdr:rowOff>9525</xdr:rowOff>
    </xdr:from>
    <xdr:to>
      <xdr:col>10</xdr:col>
      <xdr:colOff>704849</xdr:colOff>
      <xdr:row>45</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84897</xdr:rowOff>
    </xdr:from>
    <xdr:to>
      <xdr:col>4</xdr:col>
      <xdr:colOff>83152</xdr:colOff>
      <xdr:row>45</xdr:row>
      <xdr:rowOff>136940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295689</xdr:colOff>
      <xdr:row>34</xdr:row>
      <xdr:rowOff>84897</xdr:rowOff>
    </xdr:from>
    <xdr:to>
      <xdr:col>10</xdr:col>
      <xdr:colOff>701863</xdr:colOff>
      <xdr:row>45</xdr:row>
      <xdr:rowOff>136940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295689</xdr:colOff>
      <xdr:row>22</xdr:row>
      <xdr:rowOff>109123</xdr:rowOff>
    </xdr:from>
    <xdr:to>
      <xdr:col>10</xdr:col>
      <xdr:colOff>701863</xdr:colOff>
      <xdr:row>34</xdr:row>
      <xdr:rowOff>12080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295689</xdr:colOff>
      <xdr:row>10</xdr:row>
      <xdr:rowOff>133349</xdr:rowOff>
    </xdr:from>
    <xdr:to>
      <xdr:col>10</xdr:col>
      <xdr:colOff>701863</xdr:colOff>
      <xdr:row>22</xdr:row>
      <xdr:rowOff>36305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xdr:row>
      <xdr:rowOff>164824</xdr:rowOff>
    </xdr:from>
    <xdr:to>
      <xdr:col>0</xdr:col>
      <xdr:colOff>149087</xdr:colOff>
      <xdr:row>8</xdr:row>
      <xdr:rowOff>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21</xdr:row>
      <xdr:rowOff>9525</xdr:rowOff>
    </xdr:from>
    <xdr:to>
      <xdr:col>9</xdr:col>
      <xdr:colOff>971550</xdr:colOff>
      <xdr:row>38</xdr:row>
      <xdr:rowOff>133351</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8282</xdr:colOff>
      <xdr:row>19</xdr:row>
      <xdr:rowOff>85310</xdr:rowOff>
    </xdr:from>
    <xdr:to>
      <xdr:col>5</xdr:col>
      <xdr:colOff>790574</xdr:colOff>
      <xdr:row>42</xdr:row>
      <xdr:rowOff>135005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5"/>
  <sheetViews>
    <sheetView showGridLines="0" tabSelected="1" zoomScaleNormal="100" zoomScaleSheetLayoutView="70" zoomScalePageLayoutView="70" workbookViewId="0">
      <selection activeCell="Q22" sqref="Q22"/>
    </sheetView>
  </sheetViews>
  <sheetFormatPr defaultRowHeight="12.75" x14ac:dyDescent="0.2"/>
  <cols>
    <col min="1" max="1" width="10.28515625" customWidth="1"/>
    <col min="2" max="9" width="9.85546875" customWidth="1"/>
    <col min="10" max="10" width="10.28515625" customWidth="1"/>
  </cols>
  <sheetData>
    <row r="1" spans="1:10" s="359" customFormat="1" x14ac:dyDescent="0.2">
      <c r="A1" s="16"/>
      <c r="B1" s="16"/>
      <c r="C1" s="16"/>
      <c r="D1" s="16"/>
      <c r="E1" s="16"/>
      <c r="F1" s="16"/>
      <c r="G1" s="16"/>
      <c r="H1" s="16"/>
      <c r="I1" s="16"/>
      <c r="J1" s="16"/>
    </row>
    <row r="2" spans="1:10" s="359" customFormat="1" x14ac:dyDescent="0.2">
      <c r="A2" s="360"/>
      <c r="B2" s="360"/>
      <c r="C2" s="360"/>
      <c r="D2" s="360"/>
      <c r="E2" s="360"/>
      <c r="F2" s="360"/>
      <c r="G2" s="360"/>
      <c r="H2" s="360"/>
      <c r="I2" s="360"/>
      <c r="J2" s="360"/>
    </row>
    <row r="3" spans="1:10" s="359" customFormat="1" x14ac:dyDescent="0.2">
      <c r="A3" s="361"/>
      <c r="B3" s="361"/>
      <c r="C3" s="361"/>
      <c r="D3" s="361"/>
      <c r="E3" s="361"/>
      <c r="F3" s="361"/>
      <c r="G3" s="361"/>
      <c r="H3" s="361"/>
      <c r="I3" s="361"/>
      <c r="J3" s="361"/>
    </row>
    <row r="4" spans="1:10" s="359" customFormat="1" x14ac:dyDescent="0.2">
      <c r="A4" s="16"/>
      <c r="B4" s="16"/>
      <c r="C4" s="16"/>
      <c r="D4" s="362"/>
      <c r="E4" s="363"/>
      <c r="F4" s="363"/>
      <c r="G4" s="363"/>
      <c r="H4" s="16"/>
      <c r="I4" s="16"/>
      <c r="J4" s="364"/>
    </row>
    <row r="5" spans="1:10" s="359" customFormat="1" x14ac:dyDescent="0.2">
      <c r="A5" s="16"/>
      <c r="B5" s="16"/>
      <c r="C5" s="16"/>
      <c r="D5" s="16"/>
      <c r="E5" s="16"/>
      <c r="F5" s="16"/>
      <c r="G5" s="16"/>
      <c r="H5" s="16"/>
      <c r="I5" s="16"/>
      <c r="J5" s="16"/>
    </row>
    <row r="6" spans="1:10" s="359" customFormat="1" x14ac:dyDescent="0.2">
      <c r="A6" s="16"/>
      <c r="B6" s="16"/>
      <c r="C6" s="16"/>
      <c r="D6" s="16"/>
      <c r="E6" s="16"/>
      <c r="F6" s="16"/>
      <c r="G6" s="16"/>
      <c r="H6" s="16"/>
      <c r="I6" s="16"/>
      <c r="J6" s="16"/>
    </row>
    <row r="7" spans="1:10" s="359" customFormat="1" x14ac:dyDescent="0.2">
      <c r="A7" s="16"/>
      <c r="B7" s="16"/>
      <c r="C7" s="16"/>
      <c r="D7" s="16"/>
      <c r="E7" s="16"/>
      <c r="F7" s="16"/>
      <c r="G7" s="16"/>
      <c r="H7" s="16"/>
      <c r="I7" s="16"/>
      <c r="J7" s="16"/>
    </row>
    <row r="8" spans="1:10" s="359" customFormat="1" x14ac:dyDescent="0.2">
      <c r="A8" s="16"/>
      <c r="B8" s="16"/>
      <c r="C8" s="16"/>
      <c r="D8" s="16"/>
      <c r="E8" s="16"/>
      <c r="F8" s="16"/>
      <c r="G8" s="16"/>
      <c r="H8" s="16"/>
      <c r="I8" s="16"/>
      <c r="J8" s="16"/>
    </row>
    <row r="9" spans="1:10" s="359" customFormat="1" x14ac:dyDescent="0.2">
      <c r="A9" s="16"/>
      <c r="B9" s="16"/>
      <c r="C9" s="16"/>
      <c r="D9" s="16"/>
      <c r="E9" s="16"/>
      <c r="F9" s="16"/>
      <c r="G9" s="16"/>
      <c r="H9" s="16"/>
      <c r="I9" s="16"/>
      <c r="J9" s="16"/>
    </row>
    <row r="10" spans="1:10" s="359" customFormat="1" x14ac:dyDescent="0.2">
      <c r="A10" s="16"/>
      <c r="B10" s="365"/>
      <c r="C10" s="16"/>
      <c r="D10" s="16"/>
      <c r="E10" s="16"/>
      <c r="F10" s="16"/>
      <c r="G10" s="16"/>
      <c r="H10" s="16"/>
      <c r="I10" s="366"/>
      <c r="J10" s="16"/>
    </row>
    <row r="11" spans="1:10" s="359" customFormat="1" x14ac:dyDescent="0.2">
      <c r="A11" s="16"/>
      <c r="B11" s="2"/>
      <c r="C11" s="367"/>
      <c r="D11" s="16"/>
      <c r="E11" s="16"/>
      <c r="F11" s="16"/>
      <c r="G11" s="16"/>
      <c r="H11" s="16"/>
      <c r="I11" s="16"/>
      <c r="J11" s="16"/>
    </row>
    <row r="12" spans="1:10" s="359" customFormat="1" x14ac:dyDescent="0.2">
      <c r="A12" s="16"/>
      <c r="B12" s="2"/>
      <c r="C12" s="367"/>
      <c r="D12" s="16"/>
      <c r="E12" s="16"/>
      <c r="F12" s="16"/>
      <c r="G12" s="16"/>
      <c r="H12" s="16"/>
      <c r="I12" s="16"/>
      <c r="J12" s="16"/>
    </row>
    <row r="13" spans="1:10" s="359" customFormat="1" x14ac:dyDescent="0.2">
      <c r="A13" s="16"/>
      <c r="B13" s="2"/>
      <c r="C13" s="367"/>
      <c r="D13" s="16"/>
      <c r="E13" s="16"/>
      <c r="F13" s="16"/>
      <c r="G13" s="16"/>
      <c r="H13" s="16"/>
      <c r="I13" s="16"/>
      <c r="J13" s="16"/>
    </row>
    <row r="14" spans="1:10" s="359" customFormat="1" x14ac:dyDescent="0.2">
      <c r="A14" s="368"/>
      <c r="B14" s="95"/>
      <c r="C14" s="369"/>
      <c r="D14" s="368"/>
      <c r="E14" s="368"/>
      <c r="F14" s="368"/>
      <c r="G14" s="368"/>
      <c r="H14" s="368"/>
      <c r="I14" s="368"/>
      <c r="J14" s="368"/>
    </row>
    <row r="15" spans="1:10" s="359" customFormat="1" x14ac:dyDescent="0.2">
      <c r="A15" s="368"/>
      <c r="B15" s="95"/>
      <c r="C15" s="369"/>
      <c r="D15" s="368"/>
      <c r="E15" s="368"/>
      <c r="F15" s="368"/>
      <c r="G15" s="368"/>
      <c r="H15" s="368"/>
      <c r="I15" s="368"/>
      <c r="J15" s="368"/>
    </row>
    <row r="16" spans="1:10" s="359" customFormat="1" x14ac:dyDescent="0.2">
      <c r="A16" s="368"/>
      <c r="B16" s="95"/>
      <c r="C16" s="369"/>
      <c r="D16" s="368"/>
      <c r="E16" s="368"/>
      <c r="F16" s="368"/>
      <c r="G16" s="368"/>
      <c r="H16" s="368"/>
      <c r="I16" s="368"/>
      <c r="J16" s="368"/>
    </row>
    <row r="17" spans="1:10" s="359" customFormat="1" x14ac:dyDescent="0.2">
      <c r="A17" s="368"/>
      <c r="B17" s="95"/>
      <c r="C17" s="369"/>
      <c r="D17" s="368"/>
      <c r="E17" s="368"/>
      <c r="F17" s="368"/>
      <c r="G17" s="368"/>
      <c r="H17" s="368"/>
      <c r="I17" s="368"/>
      <c r="J17" s="368"/>
    </row>
    <row r="18" spans="1:10" s="359" customFormat="1" x14ac:dyDescent="0.2">
      <c r="A18" s="368"/>
      <c r="B18" s="95"/>
      <c r="C18" s="369"/>
      <c r="D18" s="368"/>
      <c r="E18" s="368"/>
      <c r="F18" s="368"/>
      <c r="G18" s="368"/>
      <c r="H18" s="368"/>
      <c r="I18" s="368"/>
      <c r="J18" s="368"/>
    </row>
    <row r="19" spans="1:10" s="359" customFormat="1" x14ac:dyDescent="0.2">
      <c r="A19" s="368"/>
      <c r="B19" s="95"/>
      <c r="C19" s="369"/>
      <c r="D19" s="368"/>
      <c r="E19" s="368"/>
      <c r="F19" s="368"/>
      <c r="G19" s="368"/>
      <c r="H19" s="368"/>
      <c r="I19" s="368"/>
      <c r="J19" s="368"/>
    </row>
    <row r="20" spans="1:10" s="359" customFormat="1" x14ac:dyDescent="0.2">
      <c r="A20" s="368"/>
      <c r="B20" s="95"/>
      <c r="C20" s="369"/>
      <c r="D20" s="368"/>
      <c r="E20" s="368"/>
      <c r="F20" s="368"/>
      <c r="G20" s="368"/>
      <c r="H20" s="368"/>
      <c r="I20" s="368"/>
      <c r="J20" s="368"/>
    </row>
    <row r="21" spans="1:10" s="370" customFormat="1" x14ac:dyDescent="0.2"/>
    <row r="22" spans="1:10" s="359" customFormat="1" x14ac:dyDescent="0.2">
      <c r="A22" s="368"/>
      <c r="B22" s="95"/>
      <c r="C22" s="369"/>
      <c r="D22" s="368"/>
      <c r="E22" s="368"/>
      <c r="F22" s="368"/>
      <c r="G22" s="368"/>
      <c r="H22" s="368"/>
      <c r="I22" s="368"/>
      <c r="J22" s="368"/>
    </row>
    <row r="23" spans="1:10" s="359" customFormat="1" x14ac:dyDescent="0.2">
      <c r="A23" s="368"/>
      <c r="B23" s="95"/>
      <c r="C23" s="369"/>
      <c r="D23" s="368"/>
      <c r="E23" s="368"/>
      <c r="F23" s="368"/>
      <c r="G23" s="368"/>
      <c r="H23" s="368"/>
      <c r="I23" s="368"/>
      <c r="J23" s="368"/>
    </row>
    <row r="24" spans="1:10" s="359" customFormat="1" x14ac:dyDescent="0.2">
      <c r="A24" s="368"/>
      <c r="B24" s="95"/>
      <c r="C24" s="369"/>
      <c r="D24" s="368"/>
      <c r="E24" s="368"/>
      <c r="F24" s="368"/>
      <c r="G24" s="368"/>
      <c r="H24" s="368"/>
      <c r="I24" s="368"/>
      <c r="J24" s="368"/>
    </row>
    <row r="25" spans="1:10" s="370" customFormat="1" x14ac:dyDescent="0.2"/>
    <row r="26" spans="1:10" s="359" customFormat="1" x14ac:dyDescent="0.2">
      <c r="A26" s="368"/>
      <c r="B26" s="95"/>
      <c r="C26" s="369"/>
      <c r="D26" s="368"/>
      <c r="E26" s="368"/>
      <c r="F26" s="368"/>
      <c r="G26" s="368"/>
      <c r="H26" s="368"/>
      <c r="I26" s="368"/>
      <c r="J26" s="368"/>
    </row>
    <row r="27" spans="1:10" s="359" customFormat="1" x14ac:dyDescent="0.2">
      <c r="A27" s="368"/>
      <c r="B27" s="95"/>
      <c r="C27" s="369"/>
      <c r="D27" s="368"/>
      <c r="E27" s="368"/>
      <c r="F27" s="368"/>
      <c r="G27" s="368"/>
      <c r="H27" s="368"/>
      <c r="I27" s="368"/>
      <c r="J27" s="368"/>
    </row>
    <row r="28" spans="1:10" s="359" customFormat="1" x14ac:dyDescent="0.2">
      <c r="A28" s="368"/>
      <c r="B28" s="95"/>
      <c r="C28" s="369"/>
      <c r="D28" s="368"/>
      <c r="E28" s="368"/>
      <c r="F28" s="368"/>
      <c r="G28" s="368"/>
      <c r="H28" s="368"/>
      <c r="I28" s="368"/>
      <c r="J28" s="368"/>
    </row>
    <row r="29" spans="1:10" s="359" customFormat="1" ht="150.75" customHeight="1" x14ac:dyDescent="0.7">
      <c r="A29" s="512"/>
      <c r="B29" s="512"/>
      <c r="C29" s="512"/>
      <c r="D29" s="512"/>
      <c r="E29" s="512"/>
      <c r="F29" s="512"/>
      <c r="G29" s="512"/>
      <c r="H29" s="512"/>
      <c r="I29" s="512"/>
      <c r="J29" s="512"/>
    </row>
    <row r="30" spans="1:10" s="359" customFormat="1" x14ac:dyDescent="0.2">
      <c r="A30" s="368"/>
      <c r="B30" s="95"/>
      <c r="C30" s="369"/>
      <c r="D30" s="368"/>
      <c r="E30" s="368"/>
      <c r="F30" s="368"/>
      <c r="G30" s="368"/>
      <c r="H30" s="368"/>
      <c r="I30" s="368"/>
      <c r="J30" s="368"/>
    </row>
    <row r="31" spans="1:10" s="359" customFormat="1" x14ac:dyDescent="0.2"/>
    <row r="32" spans="1:10" s="359" customFormat="1" x14ac:dyDescent="0.2">
      <c r="A32" s="368"/>
      <c r="B32" s="95"/>
      <c r="C32" s="369"/>
      <c r="D32" s="368"/>
      <c r="E32" s="368"/>
      <c r="F32" s="368"/>
      <c r="G32" s="368"/>
      <c r="H32" s="368"/>
      <c r="I32" s="368"/>
      <c r="J32" s="368"/>
    </row>
    <row r="33" spans="1:10" s="359" customFormat="1" x14ac:dyDescent="0.2">
      <c r="A33" s="368"/>
      <c r="B33" s="95"/>
      <c r="C33" s="369"/>
      <c r="D33" s="368"/>
      <c r="E33" s="368"/>
      <c r="F33" s="368"/>
      <c r="G33" s="368"/>
      <c r="H33" s="368"/>
      <c r="I33" s="368"/>
      <c r="J33" s="368"/>
    </row>
    <row r="34" spans="1:10" s="359" customFormat="1" ht="21.75" customHeight="1" x14ac:dyDescent="0.2">
      <c r="A34" s="513"/>
      <c r="B34" s="513"/>
      <c r="C34" s="513"/>
      <c r="D34" s="513"/>
      <c r="E34" s="513"/>
      <c r="F34" s="513"/>
      <c r="G34" s="513"/>
      <c r="H34" s="513"/>
      <c r="I34" s="513"/>
      <c r="J34" s="513"/>
    </row>
    <row r="35" spans="1:10" s="359" customFormat="1" x14ac:dyDescent="0.2">
      <c r="A35" s="368"/>
      <c r="B35" s="95"/>
      <c r="C35" s="368"/>
      <c r="D35" s="368"/>
      <c r="E35" s="368"/>
      <c r="F35" s="368"/>
      <c r="G35" s="368"/>
      <c r="H35" s="368"/>
      <c r="I35" s="368"/>
      <c r="J35" s="368"/>
    </row>
    <row r="36" spans="1:10" s="359" customFormat="1" x14ac:dyDescent="0.2"/>
    <row r="37" spans="1:10" s="359" customFormat="1" x14ac:dyDescent="0.2"/>
    <row r="38" spans="1:10" s="359" customFormat="1" x14ac:dyDescent="0.2">
      <c r="B38" s="2"/>
      <c r="C38" s="367"/>
      <c r="D38" s="16"/>
      <c r="E38" s="16"/>
      <c r="F38" s="16"/>
      <c r="G38" s="16"/>
      <c r="H38" s="16"/>
      <c r="I38" s="16"/>
      <c r="J38" s="16"/>
    </row>
    <row r="39" spans="1:10" s="359" customFormat="1" x14ac:dyDescent="0.2"/>
    <row r="40" spans="1:10" s="359" customFormat="1" x14ac:dyDescent="0.2">
      <c r="B40" s="371"/>
      <c r="C40" s="371"/>
      <c r="D40" s="371"/>
      <c r="E40" s="371"/>
      <c r="F40" s="371"/>
      <c r="G40" s="371"/>
      <c r="H40" s="371"/>
      <c r="I40" s="371"/>
    </row>
    <row r="41" spans="1:10" s="359" customFormat="1" x14ac:dyDescent="0.2"/>
    <row r="42" spans="1:10" s="359" customFormat="1" x14ac:dyDescent="0.2"/>
    <row r="43" spans="1:10" s="359" customFormat="1" x14ac:dyDescent="0.2"/>
    <row r="44" spans="1:10" s="359" customFormat="1" x14ac:dyDescent="0.2"/>
    <row r="45" spans="1:10" s="359" customFormat="1" x14ac:dyDescent="0.2"/>
    <row r="46" spans="1:10" s="359" customFormat="1" x14ac:dyDescent="0.2"/>
    <row r="47" spans="1:10" s="359" customFormat="1" x14ac:dyDescent="0.2"/>
    <row r="48" spans="1:10" s="359" customFormat="1" x14ac:dyDescent="0.2"/>
    <row r="49" spans="1:10" s="359" customFormat="1" x14ac:dyDescent="0.2"/>
    <row r="50" spans="1:10" s="359" customFormat="1" x14ac:dyDescent="0.2"/>
    <row r="51" spans="1:10" s="359" customFormat="1" ht="30" customHeight="1" x14ac:dyDescent="0.2">
      <c r="A51" s="514"/>
      <c r="B51" s="514"/>
      <c r="C51" s="514"/>
      <c r="D51" s="514"/>
      <c r="E51" s="514"/>
      <c r="F51" s="514"/>
      <c r="G51" s="514"/>
      <c r="H51" s="514"/>
      <c r="I51" s="514"/>
      <c r="J51" s="514"/>
    </row>
    <row r="52" spans="1:10" s="370" customFormat="1" x14ac:dyDescent="0.2"/>
    <row r="53" spans="1:10" s="370" customFormat="1" x14ac:dyDescent="0.2"/>
    <row r="54" spans="1:10" s="370" customFormat="1" x14ac:dyDescent="0.2"/>
    <row r="55" spans="1:10" s="370" customFormat="1" x14ac:dyDescent="0.2"/>
  </sheetData>
  <mergeCells count="3">
    <mergeCell ref="A29:J29"/>
    <mergeCell ref="A34:J34"/>
    <mergeCell ref="A51:J51"/>
  </mergeCells>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K9"/>
  <sheetViews>
    <sheetView showGridLines="0" zoomScale="115" zoomScaleNormal="115" workbookViewId="0">
      <selection activeCell="L5" sqref="L5"/>
    </sheetView>
  </sheetViews>
  <sheetFormatPr defaultRowHeight="12" x14ac:dyDescent="0.2"/>
  <cols>
    <col min="1" max="1" width="36.85546875" style="9" customWidth="1"/>
    <col min="2" max="11" width="10.7109375" style="9" customWidth="1"/>
    <col min="12" max="16384" width="9.140625" style="9"/>
  </cols>
  <sheetData>
    <row r="1" spans="1:11" ht="18.75" x14ac:dyDescent="0.3">
      <c r="A1" s="106" t="s">
        <v>397</v>
      </c>
      <c r="K1" s="105" t="str">
        <f>Obsah!$A$1</f>
        <v>2017</v>
      </c>
    </row>
    <row r="2" spans="1:11" ht="7.5" customHeight="1" x14ac:dyDescent="0.2"/>
    <row r="3" spans="1:11" x14ac:dyDescent="0.2">
      <c r="A3" s="337"/>
      <c r="B3" s="338">
        <v>2008</v>
      </c>
      <c r="C3" s="338">
        <v>2009</v>
      </c>
      <c r="D3" s="338">
        <v>2010</v>
      </c>
      <c r="E3" s="338">
        <v>2011</v>
      </c>
      <c r="F3" s="338">
        <v>2012</v>
      </c>
      <c r="G3" s="338">
        <v>2013</v>
      </c>
      <c r="H3" s="338">
        <v>2014</v>
      </c>
      <c r="I3" s="338">
        <v>2015</v>
      </c>
      <c r="J3" s="338">
        <v>2016</v>
      </c>
      <c r="K3" s="321">
        <v>2017</v>
      </c>
    </row>
    <row r="4" spans="1:11" ht="12.75" thickBot="1" x14ac:dyDescent="0.25">
      <c r="A4" s="339" t="s">
        <v>76</v>
      </c>
      <c r="B4" s="340">
        <f t="shared" ref="B4:K4" si="0">SUM(B5:B8)</f>
        <v>55320.489402903593</v>
      </c>
      <c r="C4" s="340">
        <f t="shared" si="0"/>
        <v>52409.694231822286</v>
      </c>
      <c r="D4" s="340">
        <f t="shared" si="0"/>
        <v>53070.123784676151</v>
      </c>
      <c r="E4" s="340">
        <f t="shared" si="0"/>
        <v>52961.098006100787</v>
      </c>
      <c r="F4" s="340">
        <f t="shared" si="0"/>
        <v>53081.94697028544</v>
      </c>
      <c r="G4" s="340">
        <f t="shared" si="0"/>
        <v>53575</v>
      </c>
      <c r="H4" s="340">
        <f t="shared" si="0"/>
        <v>51711.804640999995</v>
      </c>
      <c r="I4" s="340">
        <f t="shared" si="0"/>
        <v>52832.048140700004</v>
      </c>
      <c r="J4" s="340">
        <f t="shared" si="0"/>
        <v>54070.256658000006</v>
      </c>
      <c r="K4" s="340">
        <f t="shared" si="0"/>
        <v>55313.849449000008</v>
      </c>
    </row>
    <row r="5" spans="1:11" x14ac:dyDescent="0.2">
      <c r="A5" s="343" t="s">
        <v>388</v>
      </c>
      <c r="B5" s="202">
        <v>23469.875314903591</v>
      </c>
      <c r="C5" s="202">
        <v>21737.02728182228</v>
      </c>
      <c r="D5" s="202">
        <v>23013.190617676155</v>
      </c>
      <c r="E5" s="202">
        <v>23724.327102500793</v>
      </c>
      <c r="F5" s="202">
        <v>23057.143252435442</v>
      </c>
      <c r="G5" s="202">
        <v>23896</v>
      </c>
      <c r="H5" s="202">
        <v>22587.474303000003</v>
      </c>
      <c r="I5" s="202">
        <v>23354.063148999998</v>
      </c>
      <c r="J5" s="202">
        <v>23607.415766000002</v>
      </c>
      <c r="K5" s="341">
        <v>24171.760386000002</v>
      </c>
    </row>
    <row r="6" spans="1:11" x14ac:dyDescent="0.2">
      <c r="A6" s="344" t="s">
        <v>387</v>
      </c>
      <c r="B6" s="322">
        <v>8677.2839600000007</v>
      </c>
      <c r="C6" s="322">
        <v>7595.4330930000006</v>
      </c>
      <c r="D6" s="322">
        <v>6551.1604043000007</v>
      </c>
      <c r="E6" s="322">
        <v>6985.9340275999994</v>
      </c>
      <c r="F6" s="322">
        <v>7343.5561584000006</v>
      </c>
      <c r="G6" s="322">
        <v>6791</v>
      </c>
      <c r="H6" s="322">
        <v>7266.0689099999991</v>
      </c>
      <c r="I6" s="206">
        <v>7296.3916309999995</v>
      </c>
      <c r="J6" s="206">
        <v>7616.3942520000019</v>
      </c>
      <c r="K6" s="336">
        <v>7821.7731399999984</v>
      </c>
    </row>
    <row r="7" spans="1:11" x14ac:dyDescent="0.2">
      <c r="A7" s="344" t="s">
        <v>386</v>
      </c>
      <c r="B7" s="322">
        <v>8470.3880879999997</v>
      </c>
      <c r="C7" s="322">
        <v>8390.0746027599998</v>
      </c>
      <c r="D7" s="322">
        <v>8478.2450033599998</v>
      </c>
      <c r="E7" s="322">
        <v>8050.5446979999997</v>
      </c>
      <c r="F7" s="322">
        <v>8100.5941914499999</v>
      </c>
      <c r="G7" s="322">
        <v>8172</v>
      </c>
      <c r="H7" s="322">
        <v>7733.6518859999951</v>
      </c>
      <c r="I7" s="206">
        <v>7799.6960982280152</v>
      </c>
      <c r="J7" s="206">
        <v>8027.331462632178</v>
      </c>
      <c r="K7" s="336">
        <v>8109.0458493779433</v>
      </c>
    </row>
    <row r="8" spans="1:11" ht="12.75" thickBot="1" x14ac:dyDescent="0.25">
      <c r="A8" s="345" t="s">
        <v>385</v>
      </c>
      <c r="B8" s="323">
        <v>14702.942040000002</v>
      </c>
      <c r="C8" s="323">
        <v>14687.159254239999</v>
      </c>
      <c r="D8" s="323">
        <v>15027.527759339999</v>
      </c>
      <c r="E8" s="323">
        <v>14200.292177999998</v>
      </c>
      <c r="F8" s="323">
        <v>14580.653367999997</v>
      </c>
      <c r="G8" s="323">
        <v>14716</v>
      </c>
      <c r="H8" s="323">
        <v>14124.609541999998</v>
      </c>
      <c r="I8" s="347">
        <v>14381.897262471988</v>
      </c>
      <c r="J8" s="347">
        <v>14819.115177367823</v>
      </c>
      <c r="K8" s="342">
        <v>15211.270073622063</v>
      </c>
    </row>
    <row r="9" spans="1:11" s="237" customFormat="1" x14ac:dyDescent="0.2">
      <c r="K9" s="18" t="s">
        <v>522</v>
      </c>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&amp;C&amp;"-,Obyčejné"&amp;9Stránka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zoomScale="115" zoomScaleNormal="115" zoomScaleSheetLayoutView="85" workbookViewId="0">
      <selection activeCell="F24" sqref="F24"/>
    </sheetView>
  </sheetViews>
  <sheetFormatPr defaultRowHeight="12" x14ac:dyDescent="0.2"/>
  <cols>
    <col min="1" max="1" width="18.5703125" style="12" customWidth="1"/>
    <col min="2" max="9" width="13.85546875" style="12" customWidth="1"/>
    <col min="10" max="10" width="14.7109375" style="12" customWidth="1"/>
    <col min="11" max="16384" width="9.140625" style="12"/>
  </cols>
  <sheetData>
    <row r="1" spans="1:10" ht="18.75" x14ac:dyDescent="0.3">
      <c r="A1" s="104" t="s">
        <v>401</v>
      </c>
      <c r="J1" s="105" t="str">
        <f>Obsah!A1</f>
        <v>2017</v>
      </c>
    </row>
    <row r="2" spans="1:10" ht="7.5" customHeight="1" x14ac:dyDescent="0.2"/>
    <row r="3" spans="1:10" x14ac:dyDescent="0.2">
      <c r="A3" s="149"/>
      <c r="B3" s="154" t="s">
        <v>12</v>
      </c>
      <c r="C3" s="154" t="s">
        <v>41</v>
      </c>
      <c r="D3" s="154" t="s">
        <v>42</v>
      </c>
      <c r="E3" s="154" t="s">
        <v>43</v>
      </c>
      <c r="F3" s="154" t="s">
        <v>64</v>
      </c>
      <c r="G3" s="154" t="s">
        <v>65</v>
      </c>
      <c r="H3" s="154" t="s">
        <v>66</v>
      </c>
      <c r="I3" s="154" t="s">
        <v>67</v>
      </c>
      <c r="J3" s="154" t="s">
        <v>76</v>
      </c>
    </row>
    <row r="4" spans="1:10" ht="12.75" thickBot="1" x14ac:dyDescent="0.25">
      <c r="A4" s="134" t="s">
        <v>15</v>
      </c>
      <c r="B4" s="44">
        <f t="shared" ref="B4:I4" si="0">SUM(B5:B18)</f>
        <v>28339577.039999999</v>
      </c>
      <c r="C4" s="35">
        <f t="shared" si="0"/>
        <v>45431680.267999992</v>
      </c>
      <c r="D4" s="35">
        <f t="shared" si="0"/>
        <v>3722405.4339999999</v>
      </c>
      <c r="E4" s="35">
        <f t="shared" si="0"/>
        <v>3719627.9890000005</v>
      </c>
      <c r="F4" s="35">
        <f t="shared" si="0"/>
        <v>1869464.7639999993</v>
      </c>
      <c r="G4" s="35">
        <f t="shared" si="0"/>
        <v>1170455.101</v>
      </c>
      <c r="H4" s="35">
        <f t="shared" si="0"/>
        <v>591038.34100000001</v>
      </c>
      <c r="I4" s="35">
        <f t="shared" si="0"/>
        <v>2193368.0499999989</v>
      </c>
      <c r="J4" s="35">
        <f t="shared" ref="J4:J18" si="1">SUM(B4:I4)</f>
        <v>87037616.987000003</v>
      </c>
    </row>
    <row r="5" spans="1:10" x14ac:dyDescent="0.2">
      <c r="A5" s="41" t="s">
        <v>18</v>
      </c>
      <c r="B5" s="112">
        <v>16478932.120000001</v>
      </c>
      <c r="C5" s="453">
        <v>450130.77</v>
      </c>
      <c r="D5" s="112">
        <v>0</v>
      </c>
      <c r="E5" s="112">
        <v>288816.56100000016</v>
      </c>
      <c r="F5" s="112">
        <v>180111.93400000012</v>
      </c>
      <c r="G5" s="112">
        <v>0</v>
      </c>
      <c r="H5" s="112">
        <v>0</v>
      </c>
      <c r="I5" s="112">
        <v>266283.1849999972</v>
      </c>
      <c r="J5" s="10">
        <f t="shared" si="1"/>
        <v>17664274.57</v>
      </c>
    </row>
    <row r="6" spans="1:10" x14ac:dyDescent="0.2">
      <c r="A6" s="43" t="s">
        <v>17</v>
      </c>
      <c r="B6" s="109">
        <v>0</v>
      </c>
      <c r="C6" s="454">
        <v>544474.924</v>
      </c>
      <c r="D6" s="109">
        <v>236256.08400000003</v>
      </c>
      <c r="E6" s="109">
        <v>330239.70699999994</v>
      </c>
      <c r="F6" s="109">
        <v>47367.136999999959</v>
      </c>
      <c r="G6" s="109">
        <v>0</v>
      </c>
      <c r="H6" s="109">
        <v>14817.83</v>
      </c>
      <c r="I6" s="109">
        <v>517042.87600000174</v>
      </c>
      <c r="J6" s="22">
        <f t="shared" si="1"/>
        <v>1690198.5580000016</v>
      </c>
    </row>
    <row r="7" spans="1:10" x14ac:dyDescent="0.2">
      <c r="A7" s="43" t="s">
        <v>21</v>
      </c>
      <c r="B7" s="109">
        <v>0</v>
      </c>
      <c r="C7" s="454">
        <v>2977613.6180000007</v>
      </c>
      <c r="D7" s="109">
        <v>1789848.8299999998</v>
      </c>
      <c r="E7" s="109">
        <v>62991.562999999966</v>
      </c>
      <c r="F7" s="109">
        <v>25729.238999999994</v>
      </c>
      <c r="G7" s="109">
        <v>0</v>
      </c>
      <c r="H7" s="109">
        <v>102336.59099999999</v>
      </c>
      <c r="I7" s="109">
        <v>12449.418000000001</v>
      </c>
      <c r="J7" s="22">
        <f t="shared" si="1"/>
        <v>4970969.2590000005</v>
      </c>
    </row>
    <row r="8" spans="1:10" x14ac:dyDescent="0.2">
      <c r="A8" s="43" t="s">
        <v>167</v>
      </c>
      <c r="B8" s="109">
        <v>0</v>
      </c>
      <c r="C8" s="454">
        <v>747234.48300000001</v>
      </c>
      <c r="D8" s="109">
        <v>0</v>
      </c>
      <c r="E8" s="109">
        <v>323201.07600000064</v>
      </c>
      <c r="F8" s="109">
        <v>101339.54700000009</v>
      </c>
      <c r="G8" s="109">
        <v>0</v>
      </c>
      <c r="H8" s="109">
        <v>15735.532999999999</v>
      </c>
      <c r="I8" s="109">
        <v>90281.081000000602</v>
      </c>
      <c r="J8" s="22">
        <f t="shared" si="1"/>
        <v>1277791.7200000014</v>
      </c>
    </row>
    <row r="9" spans="1:10" x14ac:dyDescent="0.2">
      <c r="A9" s="43" t="s">
        <v>22</v>
      </c>
      <c r="B9" s="109">
        <v>0</v>
      </c>
      <c r="C9" s="454">
        <v>27680.652999999998</v>
      </c>
      <c r="D9" s="109">
        <v>0</v>
      </c>
      <c r="E9" s="109">
        <v>126191.09500000009</v>
      </c>
      <c r="F9" s="109">
        <v>83803.846000000078</v>
      </c>
      <c r="G9" s="109">
        <v>0</v>
      </c>
      <c r="H9" s="109">
        <v>61223.44299999997</v>
      </c>
      <c r="I9" s="109">
        <v>105477.62000000017</v>
      </c>
      <c r="J9" s="22">
        <f t="shared" si="1"/>
        <v>404376.6570000003</v>
      </c>
    </row>
    <row r="10" spans="1:10" x14ac:dyDescent="0.2">
      <c r="A10" s="43" t="s">
        <v>26</v>
      </c>
      <c r="B10" s="109">
        <v>0</v>
      </c>
      <c r="C10" s="454">
        <v>5079772.2489999989</v>
      </c>
      <c r="D10" s="109">
        <v>0</v>
      </c>
      <c r="E10" s="109">
        <v>479226.27799999947</v>
      </c>
      <c r="F10" s="109">
        <v>45401.311000000031</v>
      </c>
      <c r="G10" s="109">
        <v>0</v>
      </c>
      <c r="H10" s="109">
        <v>56794.321000000011</v>
      </c>
      <c r="I10" s="109">
        <v>59499.430999999495</v>
      </c>
      <c r="J10" s="22">
        <f t="shared" si="1"/>
        <v>5720693.5899999989</v>
      </c>
    </row>
    <row r="11" spans="1:10" x14ac:dyDescent="0.2">
      <c r="A11" s="43" t="s">
        <v>23</v>
      </c>
      <c r="B11" s="109">
        <v>0</v>
      </c>
      <c r="C11" s="454">
        <v>344290.60499999998</v>
      </c>
      <c r="D11" s="109">
        <v>0</v>
      </c>
      <c r="E11" s="109">
        <v>272170.92299999989</v>
      </c>
      <c r="F11" s="109">
        <v>37734.716000000015</v>
      </c>
      <c r="G11" s="109">
        <v>624513.05000000005</v>
      </c>
      <c r="H11" s="109">
        <v>85586.692999999999</v>
      </c>
      <c r="I11" s="109">
        <v>117099.43900000038</v>
      </c>
      <c r="J11" s="22">
        <f t="shared" si="1"/>
        <v>1481395.4260000004</v>
      </c>
    </row>
    <row r="12" spans="1:10" x14ac:dyDescent="0.2">
      <c r="A12" s="43" t="s">
        <v>19</v>
      </c>
      <c r="B12" s="109">
        <v>0</v>
      </c>
      <c r="C12" s="454">
        <v>5007226.915000001</v>
      </c>
      <c r="D12" s="109">
        <v>0</v>
      </c>
      <c r="E12" s="109">
        <v>340194.60100000026</v>
      </c>
      <c r="F12" s="109">
        <v>62896.861000000012</v>
      </c>
      <c r="G12" s="109">
        <v>0</v>
      </c>
      <c r="H12" s="109">
        <v>18141.612999999998</v>
      </c>
      <c r="I12" s="109">
        <v>94249.637999999773</v>
      </c>
      <c r="J12" s="22">
        <f t="shared" si="1"/>
        <v>5522709.6279999996</v>
      </c>
    </row>
    <row r="13" spans="1:10" x14ac:dyDescent="0.2">
      <c r="A13" s="43" t="s">
        <v>24</v>
      </c>
      <c r="B13" s="109">
        <v>0</v>
      </c>
      <c r="C13" s="454">
        <v>767502.3489999997</v>
      </c>
      <c r="D13" s="109">
        <v>0</v>
      </c>
      <c r="E13" s="109">
        <v>249637.5909999999</v>
      </c>
      <c r="F13" s="109">
        <v>73721.332000000053</v>
      </c>
      <c r="G13" s="109">
        <v>3.431</v>
      </c>
      <c r="H13" s="109">
        <v>1283.5030000000002</v>
      </c>
      <c r="I13" s="109">
        <v>215286.92999999755</v>
      </c>
      <c r="J13" s="22">
        <f t="shared" si="1"/>
        <v>1307435.1359999974</v>
      </c>
    </row>
    <row r="14" spans="1:10" x14ac:dyDescent="0.2">
      <c r="A14" s="43" t="s">
        <v>16</v>
      </c>
      <c r="B14" s="109">
        <v>0</v>
      </c>
      <c r="C14" s="454">
        <v>58492.053</v>
      </c>
      <c r="D14" s="109">
        <v>0</v>
      </c>
      <c r="E14" s="109">
        <v>67533.847999999998</v>
      </c>
      <c r="F14" s="109">
        <v>28236.15100000002</v>
      </c>
      <c r="G14" s="109">
        <v>0</v>
      </c>
      <c r="H14" s="109">
        <v>0</v>
      </c>
      <c r="I14" s="109">
        <v>21214.092000000044</v>
      </c>
      <c r="J14" s="22">
        <f t="shared" si="1"/>
        <v>175476.14400000006</v>
      </c>
    </row>
    <row r="15" spans="1:10" x14ac:dyDescent="0.2">
      <c r="A15" s="43" t="s">
        <v>25</v>
      </c>
      <c r="B15" s="109">
        <v>0</v>
      </c>
      <c r="C15" s="454">
        <v>7089736.4309999999</v>
      </c>
      <c r="D15" s="109">
        <v>0</v>
      </c>
      <c r="E15" s="109">
        <v>391018.61699999991</v>
      </c>
      <c r="F15" s="109">
        <v>802142.12999999942</v>
      </c>
      <c r="G15" s="109">
        <v>50462.42</v>
      </c>
      <c r="H15" s="109">
        <v>7630.9570000000003</v>
      </c>
      <c r="I15" s="109">
        <v>255668.29500000182</v>
      </c>
      <c r="J15" s="22">
        <f t="shared" si="1"/>
        <v>8596658.8500000015</v>
      </c>
    </row>
    <row r="16" spans="1:10" x14ac:dyDescent="0.2">
      <c r="A16" s="43" t="s">
        <v>27</v>
      </c>
      <c r="B16" s="109">
        <v>0</v>
      </c>
      <c r="C16" s="454">
        <v>21921341.982999995</v>
      </c>
      <c r="D16" s="109">
        <v>1696300.52</v>
      </c>
      <c r="E16" s="109">
        <v>175172.89800000002</v>
      </c>
      <c r="F16" s="109">
        <v>316823.6009999995</v>
      </c>
      <c r="G16" s="109">
        <v>0</v>
      </c>
      <c r="H16" s="109">
        <v>204000.46899999995</v>
      </c>
      <c r="I16" s="109">
        <v>166870.33300000068</v>
      </c>
      <c r="J16" s="22">
        <f t="shared" si="1"/>
        <v>24480509.803999994</v>
      </c>
    </row>
    <row r="17" spans="1:10" x14ac:dyDescent="0.2">
      <c r="A17" s="43" t="s">
        <v>20</v>
      </c>
      <c r="B17" s="109">
        <v>11860644.92</v>
      </c>
      <c r="C17" s="454">
        <v>69849.982999999993</v>
      </c>
      <c r="D17" s="109">
        <v>0</v>
      </c>
      <c r="E17" s="109">
        <v>486823.00599999941</v>
      </c>
      <c r="F17" s="109">
        <v>37684.372999999949</v>
      </c>
      <c r="G17" s="109">
        <v>495476.2</v>
      </c>
      <c r="H17" s="109">
        <v>23204.51</v>
      </c>
      <c r="I17" s="109">
        <v>96009.334999999861</v>
      </c>
      <c r="J17" s="22">
        <f t="shared" si="1"/>
        <v>13069692.326999996</v>
      </c>
    </row>
    <row r="18" spans="1:10" ht="12.75" thickBot="1" x14ac:dyDescent="0.25">
      <c r="A18" s="42" t="s">
        <v>28</v>
      </c>
      <c r="B18" s="45">
        <v>0</v>
      </c>
      <c r="C18" s="455">
        <v>346333.25199999992</v>
      </c>
      <c r="D18" s="45">
        <v>0</v>
      </c>
      <c r="E18" s="45">
        <v>126410.22500000001</v>
      </c>
      <c r="F18" s="45">
        <v>26472.586000000007</v>
      </c>
      <c r="G18" s="45">
        <v>0</v>
      </c>
      <c r="H18" s="45">
        <v>282.87799999999999</v>
      </c>
      <c r="I18" s="45">
        <v>175936.3769999996</v>
      </c>
      <c r="J18" s="40">
        <f t="shared" si="1"/>
        <v>675435.31799999962</v>
      </c>
    </row>
    <row r="19" spans="1:10" x14ac:dyDescent="0.2">
      <c r="J19" s="18" t="s">
        <v>518</v>
      </c>
    </row>
    <row r="20" spans="1:10" ht="11.25" customHeight="1" x14ac:dyDescent="0.2"/>
    <row r="21" spans="1:10" ht="18.75" x14ac:dyDescent="0.3">
      <c r="A21" s="104" t="s">
        <v>402</v>
      </c>
      <c r="H21" s="46"/>
    </row>
    <row r="22" spans="1:10" ht="7.5" customHeight="1" x14ac:dyDescent="0.2"/>
    <row r="23" spans="1:10" x14ac:dyDescent="0.2">
      <c r="A23" s="149"/>
      <c r="B23" s="149" t="s">
        <v>13</v>
      </c>
      <c r="C23" s="149" t="s">
        <v>14</v>
      </c>
      <c r="D23" s="149" t="s">
        <v>201</v>
      </c>
      <c r="E23" s="149" t="s">
        <v>199</v>
      </c>
      <c r="F23" s="149" t="s">
        <v>76</v>
      </c>
    </row>
    <row r="24" spans="1:10" ht="12.75" thickBot="1" x14ac:dyDescent="0.25">
      <c r="A24" s="155" t="s">
        <v>15</v>
      </c>
      <c r="B24" s="35">
        <f>SUM(B25:B38)</f>
        <v>7821773.1399999987</v>
      </c>
      <c r="C24" s="35">
        <f>SUM(C25:C38)</f>
        <v>24171760.385999996</v>
      </c>
      <c r="D24" s="35">
        <f>SUM(D25:D38)</f>
        <v>8109045.8493779423</v>
      </c>
      <c r="E24" s="35">
        <f>SUM(E25:E38)</f>
        <v>15211270.073622063</v>
      </c>
      <c r="F24" s="35">
        <f>SUM(B24:E24)</f>
        <v>55313849.449000001</v>
      </c>
    </row>
    <row r="25" spans="1:10" ht="13.5" customHeight="1" x14ac:dyDescent="0.2">
      <c r="A25" s="31" t="s">
        <v>18</v>
      </c>
      <c r="B25" s="10">
        <v>188164.04902599935</v>
      </c>
      <c r="C25" s="10">
        <v>979800.23508730717</v>
      </c>
      <c r="D25" s="10">
        <v>735505.66806172894</v>
      </c>
      <c r="E25" s="10">
        <v>1249657.5588718213</v>
      </c>
      <c r="F25" s="10">
        <f>SUM(B25:E25)</f>
        <v>3153127.5110468566</v>
      </c>
    </row>
    <row r="26" spans="1:10" x14ac:dyDescent="0.2">
      <c r="A26" s="32" t="s">
        <v>17</v>
      </c>
      <c r="B26" s="21">
        <v>522944.17475262843</v>
      </c>
      <c r="C26" s="21">
        <v>2770040.5664457562</v>
      </c>
      <c r="D26" s="21">
        <v>719569.34121537092</v>
      </c>
      <c r="E26" s="21">
        <v>1311211.6686311127</v>
      </c>
      <c r="F26" s="22">
        <f t="shared" ref="F26:F38" si="2">SUM(B26:E26)</f>
        <v>5323765.7510448676</v>
      </c>
    </row>
    <row r="27" spans="1:10" x14ac:dyDescent="0.2">
      <c r="A27" s="32" t="s">
        <v>21</v>
      </c>
      <c r="B27" s="21">
        <v>103417.186</v>
      </c>
      <c r="C27" s="21">
        <v>529467.87199999997</v>
      </c>
      <c r="D27" s="21">
        <v>257506.674</v>
      </c>
      <c r="E27" s="21">
        <v>364647.70299999992</v>
      </c>
      <c r="F27" s="22">
        <f t="shared" si="2"/>
        <v>1255039.4349999998</v>
      </c>
    </row>
    <row r="28" spans="1:10" x14ac:dyDescent="0.2">
      <c r="A28" s="32" t="s">
        <v>167</v>
      </c>
      <c r="B28" s="21">
        <v>501210.28599999996</v>
      </c>
      <c r="C28" s="21">
        <v>1422137.514</v>
      </c>
      <c r="D28" s="21">
        <v>506585.21300000005</v>
      </c>
      <c r="E28" s="21">
        <v>946015.57000000007</v>
      </c>
      <c r="F28" s="22">
        <f t="shared" si="2"/>
        <v>3375948.5829999996</v>
      </c>
    </row>
    <row r="29" spans="1:10" x14ac:dyDescent="0.2">
      <c r="A29" s="32" t="s">
        <v>22</v>
      </c>
      <c r="B29" s="21">
        <v>67011.241999999998</v>
      </c>
      <c r="C29" s="21">
        <v>1340622.5529999998</v>
      </c>
      <c r="D29" s="21">
        <v>371324.66100000002</v>
      </c>
      <c r="E29" s="21">
        <v>732283.40799999994</v>
      </c>
      <c r="F29" s="22">
        <f t="shared" si="2"/>
        <v>2511241.8640000001</v>
      </c>
    </row>
    <row r="30" spans="1:10" x14ac:dyDescent="0.2">
      <c r="A30" s="32" t="s">
        <v>26</v>
      </c>
      <c r="B30" s="21">
        <v>1469470.3660000002</v>
      </c>
      <c r="C30" s="21">
        <v>2644028.8090000004</v>
      </c>
      <c r="D30" s="21">
        <v>712150.55400000024</v>
      </c>
      <c r="E30" s="21">
        <v>1342856.9130000002</v>
      </c>
      <c r="F30" s="22">
        <f t="shared" si="2"/>
        <v>6168506.6420000009</v>
      </c>
    </row>
    <row r="31" spans="1:10" x14ac:dyDescent="0.2">
      <c r="A31" s="32" t="s">
        <v>23</v>
      </c>
      <c r="B31" s="21">
        <v>360769.07655978872</v>
      </c>
      <c r="C31" s="21">
        <v>1590543.339380037</v>
      </c>
      <c r="D31" s="21">
        <v>385213.79450500041</v>
      </c>
      <c r="E31" s="21">
        <v>808272.89523707924</v>
      </c>
      <c r="F31" s="22">
        <f t="shared" si="2"/>
        <v>3144799.1056819055</v>
      </c>
    </row>
    <row r="32" spans="1:10" x14ac:dyDescent="0.2">
      <c r="A32" s="32" t="s">
        <v>19</v>
      </c>
      <c r="B32" s="21">
        <v>266532.61599999998</v>
      </c>
      <c r="C32" s="21">
        <v>1041698.404</v>
      </c>
      <c r="D32" s="21">
        <v>418017.77700000006</v>
      </c>
      <c r="E32" s="21">
        <v>718090.30399999989</v>
      </c>
      <c r="F32" s="22">
        <f t="shared" si="2"/>
        <v>2444339.1009999998</v>
      </c>
    </row>
    <row r="33" spans="1:6" x14ac:dyDescent="0.2">
      <c r="A33" s="32" t="s">
        <v>24</v>
      </c>
      <c r="B33" s="21">
        <v>215067.98499999999</v>
      </c>
      <c r="C33" s="21">
        <v>1549794.544</v>
      </c>
      <c r="D33" s="21">
        <v>481051.27999999997</v>
      </c>
      <c r="E33" s="21">
        <v>855403.6590000001</v>
      </c>
      <c r="F33" s="22">
        <f t="shared" si="2"/>
        <v>3101317.4679999999</v>
      </c>
    </row>
    <row r="34" spans="1:6" x14ac:dyDescent="0.2">
      <c r="A34" s="32" t="s">
        <v>16</v>
      </c>
      <c r="B34" s="21">
        <v>103934.95599999999</v>
      </c>
      <c r="C34" s="21">
        <v>3266157.7100000004</v>
      </c>
      <c r="D34" s="21">
        <v>1103400</v>
      </c>
      <c r="E34" s="21">
        <v>1518946.1780000001</v>
      </c>
      <c r="F34" s="22">
        <f t="shared" si="2"/>
        <v>5992438.8440000005</v>
      </c>
    </row>
    <row r="35" spans="1:6" x14ac:dyDescent="0.2">
      <c r="A35" s="32" t="s">
        <v>25</v>
      </c>
      <c r="B35" s="21">
        <v>951774.13199999987</v>
      </c>
      <c r="C35" s="21">
        <v>2853905.4670000002</v>
      </c>
      <c r="D35" s="21">
        <v>1006237.8180000001</v>
      </c>
      <c r="E35" s="21">
        <v>2673562.6480000005</v>
      </c>
      <c r="F35" s="22">
        <f t="shared" si="2"/>
        <v>7485480.0650000013</v>
      </c>
    </row>
    <row r="36" spans="1:6" x14ac:dyDescent="0.2">
      <c r="A36" s="32" t="s">
        <v>27</v>
      </c>
      <c r="B36" s="21">
        <v>2465448.8539999998</v>
      </c>
      <c r="C36" s="21">
        <v>1607457.9</v>
      </c>
      <c r="D36" s="21">
        <v>585719.59399999992</v>
      </c>
      <c r="E36" s="21">
        <v>1032314.8099999999</v>
      </c>
      <c r="F36" s="22">
        <f t="shared" si="2"/>
        <v>5690941.1579999989</v>
      </c>
    </row>
    <row r="37" spans="1:6" x14ac:dyDescent="0.2">
      <c r="A37" s="32" t="s">
        <v>20</v>
      </c>
      <c r="B37" s="21">
        <v>106241.73525926552</v>
      </c>
      <c r="C37" s="21">
        <v>1522179.6575180911</v>
      </c>
      <c r="D37" s="21">
        <v>380530.01472824509</v>
      </c>
      <c r="E37" s="21">
        <v>740405.26293583913</v>
      </c>
      <c r="F37" s="22">
        <f t="shared" si="2"/>
        <v>2749356.6704414412</v>
      </c>
    </row>
    <row r="38" spans="1:6" ht="12.75" thickBot="1" x14ac:dyDescent="0.25">
      <c r="A38" s="156" t="s">
        <v>28</v>
      </c>
      <c r="B38" s="40">
        <v>499786.48140231799</v>
      </c>
      <c r="C38" s="40">
        <v>1053925.8145688081</v>
      </c>
      <c r="D38" s="40">
        <v>446233.45986759651</v>
      </c>
      <c r="E38" s="40">
        <v>917601.49494621216</v>
      </c>
      <c r="F38" s="40">
        <f t="shared" si="2"/>
        <v>2917547.2507849345</v>
      </c>
    </row>
    <row r="39" spans="1:6" x14ac:dyDescent="0.2">
      <c r="F39" s="18" t="s">
        <v>523</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J19"/>
  <sheetViews>
    <sheetView showGridLines="0" zoomScale="115" zoomScaleNormal="115" zoomScaleSheetLayoutView="100" workbookViewId="0">
      <selection activeCell="M19" sqref="M19"/>
    </sheetView>
  </sheetViews>
  <sheetFormatPr defaultRowHeight="12" x14ac:dyDescent="0.2"/>
  <cols>
    <col min="1" max="1" width="16.7109375" style="12" customWidth="1"/>
    <col min="2" max="7" width="13.85546875" style="12" customWidth="1"/>
    <col min="8" max="8" width="16.5703125" style="12" customWidth="1"/>
    <col min="9" max="10" width="13.85546875" style="12" customWidth="1"/>
    <col min="11" max="11" width="9.140625" style="12" bestFit="1" customWidth="1"/>
    <col min="12" max="13" width="9.140625" style="12" customWidth="1"/>
    <col min="14" max="14" width="10.5703125" style="12" customWidth="1"/>
    <col min="15" max="15" width="12.7109375" style="12" customWidth="1"/>
    <col min="16" max="16384" width="9.140625" style="12"/>
  </cols>
  <sheetData>
    <row r="1" spans="1:10" ht="18.75" x14ac:dyDescent="0.3">
      <c r="A1" s="104" t="s">
        <v>403</v>
      </c>
      <c r="B1" s="47"/>
      <c r="J1" s="105" t="str">
        <f>Obsah!A1</f>
        <v>2017</v>
      </c>
    </row>
    <row r="2" spans="1:10" ht="7.5" customHeight="1" x14ac:dyDescent="0.2">
      <c r="A2" s="47"/>
      <c r="B2" s="526"/>
      <c r="C2" s="526"/>
      <c r="D2" s="526"/>
      <c r="E2" s="526"/>
      <c r="F2" s="526"/>
      <c r="G2" s="526"/>
      <c r="H2" s="526"/>
      <c r="I2" s="526"/>
      <c r="J2" s="526"/>
    </row>
    <row r="3" spans="1:10" ht="24" x14ac:dyDescent="0.2">
      <c r="A3" s="157"/>
      <c r="B3" s="285" t="s">
        <v>154</v>
      </c>
      <c r="C3" s="285" t="s">
        <v>29</v>
      </c>
      <c r="D3" s="285" t="s">
        <v>30</v>
      </c>
      <c r="E3" s="285" t="s">
        <v>31</v>
      </c>
      <c r="F3" s="285" t="s">
        <v>69</v>
      </c>
      <c r="G3" s="285" t="s">
        <v>153</v>
      </c>
      <c r="H3" s="285" t="s">
        <v>68</v>
      </c>
      <c r="I3" s="285" t="s">
        <v>32</v>
      </c>
      <c r="J3" s="285" t="s">
        <v>76</v>
      </c>
    </row>
    <row r="4" spans="1:10" ht="12.75" thickBot="1" x14ac:dyDescent="0.25">
      <c r="A4" s="134" t="s">
        <v>15</v>
      </c>
      <c r="B4" s="35">
        <f t="shared" ref="B4:I4" si="0">SUM(B5:B18)</f>
        <v>18604058.183070321</v>
      </c>
      <c r="C4" s="35">
        <f t="shared" si="0"/>
        <v>4442729.143262662</v>
      </c>
      <c r="D4" s="35">
        <f t="shared" si="0"/>
        <v>674091.98532729293</v>
      </c>
      <c r="E4" s="35">
        <f t="shared" si="0"/>
        <v>504914.47240247548</v>
      </c>
      <c r="F4" s="35">
        <f t="shared" si="0"/>
        <v>928702.28556282225</v>
      </c>
      <c r="G4" s="35">
        <f t="shared" si="0"/>
        <v>15212835.739622062</v>
      </c>
      <c r="H4" s="35">
        <f t="shared" si="0"/>
        <v>12494854.147507964</v>
      </c>
      <c r="I4" s="35">
        <f t="shared" si="0"/>
        <v>6150586.0962444004</v>
      </c>
      <c r="J4" s="35">
        <f>SUM(B4:I4)</f>
        <v>59012772.053000003</v>
      </c>
    </row>
    <row r="5" spans="1:10" x14ac:dyDescent="0.2">
      <c r="A5" s="41" t="s">
        <v>18</v>
      </c>
      <c r="B5" s="49">
        <v>628687.24994333775</v>
      </c>
      <c r="C5" s="49">
        <v>28022.141871536256</v>
      </c>
      <c r="D5" s="49">
        <v>14873.351461249715</v>
      </c>
      <c r="E5" s="49">
        <v>9313.2360056213329</v>
      </c>
      <c r="F5" s="49">
        <v>73003.90584612418</v>
      </c>
      <c r="G5" s="49">
        <v>1249657.5588718213</v>
      </c>
      <c r="H5" s="49">
        <v>288415.7436228685</v>
      </c>
      <c r="I5" s="49">
        <v>870340.72723982343</v>
      </c>
      <c r="J5" s="10">
        <f>SUM(B5:I5)</f>
        <v>3162313.9148623822</v>
      </c>
    </row>
    <row r="6" spans="1:10" x14ac:dyDescent="0.2">
      <c r="A6" s="43" t="s">
        <v>17</v>
      </c>
      <c r="B6" s="50">
        <v>459082.99848958349</v>
      </c>
      <c r="C6" s="50">
        <v>105210.97345758202</v>
      </c>
      <c r="D6" s="50">
        <v>27984.242811981512</v>
      </c>
      <c r="E6" s="50">
        <v>44722.576800691852</v>
      </c>
      <c r="F6" s="50">
        <v>105661.94230949691</v>
      </c>
      <c r="G6" s="50">
        <v>1311242.4396311126</v>
      </c>
      <c r="H6" s="50">
        <v>488338.71398731042</v>
      </c>
      <c r="I6" s="50">
        <v>2795539.2290812968</v>
      </c>
      <c r="J6" s="22">
        <f t="shared" ref="J6:J18" si="1">SUM(B6:I6)</f>
        <v>5337783.1165690552</v>
      </c>
    </row>
    <row r="7" spans="1:10" x14ac:dyDescent="0.2">
      <c r="A7" s="43" t="s">
        <v>21</v>
      </c>
      <c r="B7" s="50">
        <v>447680.92400000012</v>
      </c>
      <c r="C7" s="50">
        <v>270542.49900000001</v>
      </c>
      <c r="D7" s="50">
        <v>4499.4929999999995</v>
      </c>
      <c r="E7" s="50">
        <v>19091.543999999998</v>
      </c>
      <c r="F7" s="50">
        <v>15859.119000000001</v>
      </c>
      <c r="G7" s="50">
        <v>364675.30899999995</v>
      </c>
      <c r="H7" s="50">
        <v>388434.83299999998</v>
      </c>
      <c r="I7" s="50">
        <v>1506.2330000000004</v>
      </c>
      <c r="J7" s="22">
        <f t="shared" si="1"/>
        <v>1512289.9539999999</v>
      </c>
    </row>
    <row r="8" spans="1:10" x14ac:dyDescent="0.2">
      <c r="A8" s="43" t="s">
        <v>167</v>
      </c>
      <c r="B8" s="50">
        <v>1252324.693</v>
      </c>
      <c r="C8" s="50">
        <v>283892.95500000002</v>
      </c>
      <c r="D8" s="50">
        <v>27246.397000000001</v>
      </c>
      <c r="E8" s="50">
        <v>28347.864999999998</v>
      </c>
      <c r="F8" s="50">
        <v>75088.786999999997</v>
      </c>
      <c r="G8" s="50">
        <v>946130.94300000009</v>
      </c>
      <c r="H8" s="50">
        <v>913195.28099999996</v>
      </c>
      <c r="I8" s="50">
        <v>663.53600000000017</v>
      </c>
      <c r="J8" s="22">
        <f t="shared" si="1"/>
        <v>3526890.4569999999</v>
      </c>
    </row>
    <row r="9" spans="1:10" x14ac:dyDescent="0.2">
      <c r="A9" s="43" t="s">
        <v>22</v>
      </c>
      <c r="B9" s="50">
        <v>1095799.5640000002</v>
      </c>
      <c r="C9" s="50">
        <v>116548.11200000001</v>
      </c>
      <c r="D9" s="50">
        <v>19502.337000000003</v>
      </c>
      <c r="E9" s="50">
        <v>24312.996999999999</v>
      </c>
      <c r="F9" s="50">
        <v>22677.721000000001</v>
      </c>
      <c r="G9" s="50">
        <v>732283.40799999994</v>
      </c>
      <c r="H9" s="50">
        <v>530612.99400000006</v>
      </c>
      <c r="I9" s="50">
        <v>0</v>
      </c>
      <c r="J9" s="22">
        <f t="shared" si="1"/>
        <v>2541737.1329999999</v>
      </c>
    </row>
    <row r="10" spans="1:10" x14ac:dyDescent="0.2">
      <c r="A10" s="43" t="s">
        <v>26</v>
      </c>
      <c r="B10" s="50">
        <v>3730101.736</v>
      </c>
      <c r="C10" s="50">
        <v>1317633.3700000001</v>
      </c>
      <c r="D10" s="50">
        <v>52304.317000000003</v>
      </c>
      <c r="E10" s="50">
        <v>48097.226999999999</v>
      </c>
      <c r="F10" s="50">
        <v>51578.477999999996</v>
      </c>
      <c r="G10" s="50">
        <v>1342856.9130000002</v>
      </c>
      <c r="H10" s="50">
        <v>1446871.66</v>
      </c>
      <c r="I10" s="50">
        <v>10358.387999999999</v>
      </c>
      <c r="J10" s="22">
        <f t="shared" si="1"/>
        <v>7999802.0890000015</v>
      </c>
    </row>
    <row r="11" spans="1:10" x14ac:dyDescent="0.2">
      <c r="A11" s="43" t="s">
        <v>23</v>
      </c>
      <c r="B11" s="50">
        <v>1299546.1858728183</v>
      </c>
      <c r="C11" s="50">
        <v>138908.37550217076</v>
      </c>
      <c r="D11" s="50">
        <v>15931.171093692601</v>
      </c>
      <c r="E11" s="50">
        <v>25093.968390864455</v>
      </c>
      <c r="F11" s="50">
        <v>74498.374912575528</v>
      </c>
      <c r="G11" s="50">
        <v>808272.89523707924</v>
      </c>
      <c r="H11" s="50">
        <v>590790.77466974291</v>
      </c>
      <c r="I11" s="50">
        <v>194993.73252013119</v>
      </c>
      <c r="J11" s="22">
        <f t="shared" si="1"/>
        <v>3148035.478199075</v>
      </c>
    </row>
    <row r="12" spans="1:10" x14ac:dyDescent="0.2">
      <c r="A12" s="43" t="s">
        <v>19</v>
      </c>
      <c r="B12" s="50">
        <v>1037384.6429999999</v>
      </c>
      <c r="C12" s="50">
        <v>104429.47899999999</v>
      </c>
      <c r="D12" s="50">
        <v>18691.421000000002</v>
      </c>
      <c r="E12" s="50">
        <v>19419.147000000001</v>
      </c>
      <c r="F12" s="50">
        <v>86532.188999999998</v>
      </c>
      <c r="G12" s="50">
        <v>718090.33999999985</v>
      </c>
      <c r="H12" s="50">
        <v>490412.25400000002</v>
      </c>
      <c r="I12" s="50">
        <v>3788.7269999999999</v>
      </c>
      <c r="J12" s="22">
        <f t="shared" si="1"/>
        <v>2478748.2000000002</v>
      </c>
    </row>
    <row r="13" spans="1:10" x14ac:dyDescent="0.2">
      <c r="A13" s="43" t="s">
        <v>24</v>
      </c>
      <c r="B13" s="50">
        <v>1160572.933</v>
      </c>
      <c r="C13" s="50">
        <v>143318.82800000001</v>
      </c>
      <c r="D13" s="50">
        <v>30457.388999999992</v>
      </c>
      <c r="E13" s="50">
        <v>43332.211000000003</v>
      </c>
      <c r="F13" s="50">
        <v>79360.671999999991</v>
      </c>
      <c r="G13" s="50">
        <v>855403.6590000001</v>
      </c>
      <c r="H13" s="50">
        <v>794753.179</v>
      </c>
      <c r="I13" s="50">
        <v>272.54200000000003</v>
      </c>
      <c r="J13" s="22">
        <f t="shared" si="1"/>
        <v>3107471.4129999997</v>
      </c>
    </row>
    <row r="14" spans="1:10" x14ac:dyDescent="0.2">
      <c r="A14" s="43" t="s">
        <v>16</v>
      </c>
      <c r="B14" s="50">
        <v>353166.1889999999</v>
      </c>
      <c r="C14" s="50">
        <v>149413.41300000003</v>
      </c>
      <c r="D14" s="50">
        <v>378219.804</v>
      </c>
      <c r="E14" s="50">
        <v>82122.06</v>
      </c>
      <c r="F14" s="50">
        <v>4749.4760000000006</v>
      </c>
      <c r="G14" s="50">
        <v>1520201.6310000001</v>
      </c>
      <c r="H14" s="50">
        <v>3177312.0300000003</v>
      </c>
      <c r="I14" s="50">
        <v>335032.81599999999</v>
      </c>
      <c r="J14" s="22">
        <f t="shared" si="1"/>
        <v>6000217.4189999998</v>
      </c>
    </row>
    <row r="15" spans="1:10" x14ac:dyDescent="0.2">
      <c r="A15" s="43" t="s">
        <v>25</v>
      </c>
      <c r="B15" s="50">
        <v>2938433.8109999998</v>
      </c>
      <c r="C15" s="50">
        <v>393904.13</v>
      </c>
      <c r="D15" s="50">
        <v>40000.385000000009</v>
      </c>
      <c r="E15" s="50">
        <v>92254.738999999987</v>
      </c>
      <c r="F15" s="50">
        <v>149490.883</v>
      </c>
      <c r="G15" s="50">
        <v>2673643.3010000004</v>
      </c>
      <c r="H15" s="50">
        <v>1834463.6449999998</v>
      </c>
      <c r="I15" s="50">
        <v>2692.8079999999991</v>
      </c>
      <c r="J15" s="22">
        <f t="shared" si="1"/>
        <v>8124883.7019999996</v>
      </c>
    </row>
    <row r="16" spans="1:10" x14ac:dyDescent="0.2">
      <c r="A16" s="43" t="s">
        <v>27</v>
      </c>
      <c r="B16" s="50">
        <v>2815920.3139999998</v>
      </c>
      <c r="C16" s="50">
        <v>903160.73</v>
      </c>
      <c r="D16" s="50">
        <v>31353.368999999992</v>
      </c>
      <c r="E16" s="50">
        <v>45518.000999999989</v>
      </c>
      <c r="F16" s="50">
        <v>41752.804999999993</v>
      </c>
      <c r="G16" s="50">
        <v>1032316.6429999999</v>
      </c>
      <c r="H16" s="50">
        <v>1097500.4960000003</v>
      </c>
      <c r="I16" s="50">
        <v>78838.911000000022</v>
      </c>
      <c r="J16" s="22">
        <f t="shared" si="1"/>
        <v>6046361.2690000003</v>
      </c>
    </row>
    <row r="17" spans="1:10" x14ac:dyDescent="0.2">
      <c r="A17" s="43" t="s">
        <v>20</v>
      </c>
      <c r="B17" s="50">
        <v>671874.53453080379</v>
      </c>
      <c r="C17" s="50">
        <v>49473.888122547462</v>
      </c>
      <c r="D17" s="50">
        <v>6975.1132229745899</v>
      </c>
      <c r="E17" s="50">
        <v>7990.9045147881607</v>
      </c>
      <c r="F17" s="50">
        <v>101949.60844819016</v>
      </c>
      <c r="G17" s="50">
        <v>740450.20393583912</v>
      </c>
      <c r="H17" s="50">
        <v>209917.86380256485</v>
      </c>
      <c r="I17" s="50">
        <v>976326.56203112472</v>
      </c>
      <c r="J17" s="22">
        <f t="shared" si="1"/>
        <v>2764958.6786088329</v>
      </c>
    </row>
    <row r="18" spans="1:10" ht="12.75" thickBot="1" x14ac:dyDescent="0.25">
      <c r="A18" s="137" t="s">
        <v>28</v>
      </c>
      <c r="B18" s="51">
        <v>713482.40723378002</v>
      </c>
      <c r="C18" s="51">
        <v>438270.24830882484</v>
      </c>
      <c r="D18" s="51">
        <v>6053.1947373945441</v>
      </c>
      <c r="E18" s="51">
        <v>15297.995690509599</v>
      </c>
      <c r="F18" s="51">
        <v>46498.324046435395</v>
      </c>
      <c r="G18" s="51">
        <v>917610.49494621216</v>
      </c>
      <c r="H18" s="51">
        <v>243834.67942547839</v>
      </c>
      <c r="I18" s="51">
        <v>880231.88437202421</v>
      </c>
      <c r="J18" s="34">
        <f t="shared" si="1"/>
        <v>3261279.2287606592</v>
      </c>
    </row>
    <row r="19" spans="1:10" x14ac:dyDescent="0.2">
      <c r="J19" s="18" t="s">
        <v>524</v>
      </c>
    </row>
  </sheetData>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P23"/>
  <sheetViews>
    <sheetView showGridLines="0" zoomScale="115" zoomScaleNormal="115" zoomScaleSheetLayoutView="130" zoomScalePageLayoutView="115" workbookViewId="0">
      <selection activeCell="C11" sqref="A11:C11"/>
    </sheetView>
  </sheetViews>
  <sheetFormatPr defaultRowHeight="12" x14ac:dyDescent="0.2"/>
  <cols>
    <col min="1" max="1" width="26.28515625" style="9" customWidth="1"/>
    <col min="2" max="16" width="7.85546875" style="9" customWidth="1"/>
    <col min="17" max="16384" width="9.140625" style="9"/>
  </cols>
  <sheetData>
    <row r="1" spans="1:16" ht="18.75" x14ac:dyDescent="0.3">
      <c r="A1" s="448" t="s">
        <v>443</v>
      </c>
      <c r="B1" s="448"/>
      <c r="C1" s="448"/>
      <c r="D1" s="448"/>
      <c r="P1" s="105" t="str">
        <f>Obsah!A1</f>
        <v>2017</v>
      </c>
    </row>
    <row r="2" spans="1:16" ht="7.5" customHeight="1" x14ac:dyDescent="0.2">
      <c r="A2" s="237"/>
      <c r="B2" s="473" t="s">
        <v>467</v>
      </c>
      <c r="C2" s="473" t="s">
        <v>468</v>
      </c>
      <c r="D2" s="473" t="s">
        <v>469</v>
      </c>
      <c r="E2" s="473" t="s">
        <v>517</v>
      </c>
      <c r="F2" s="473" t="s">
        <v>470</v>
      </c>
      <c r="G2" s="473" t="s">
        <v>466</v>
      </c>
      <c r="H2" s="473" t="s">
        <v>471</v>
      </c>
      <c r="I2" s="473" t="s">
        <v>472</v>
      </c>
      <c r="J2" s="473" t="s">
        <v>473</v>
      </c>
      <c r="K2" s="473" t="s">
        <v>474</v>
      </c>
      <c r="L2" s="473" t="s">
        <v>475</v>
      </c>
      <c r="M2" s="473" t="s">
        <v>476</v>
      </c>
      <c r="N2" s="473" t="s">
        <v>477</v>
      </c>
      <c r="O2" s="473" t="s">
        <v>478</v>
      </c>
    </row>
    <row r="3" spans="1:16" x14ac:dyDescent="0.2">
      <c r="A3" s="464"/>
      <c r="B3" s="464" t="s">
        <v>457</v>
      </c>
      <c r="C3" s="464" t="s">
        <v>452</v>
      </c>
      <c r="D3" s="464" t="s">
        <v>453</v>
      </c>
      <c r="E3" s="464" t="s">
        <v>465</v>
      </c>
      <c r="F3" s="464" t="s">
        <v>454</v>
      </c>
      <c r="G3" s="464" t="s">
        <v>460</v>
      </c>
      <c r="H3" s="464" t="s">
        <v>462</v>
      </c>
      <c r="I3" s="464" t="s">
        <v>464</v>
      </c>
      <c r="J3" s="464" t="s">
        <v>458</v>
      </c>
      <c r="K3" s="464" t="s">
        <v>455</v>
      </c>
      <c r="L3" s="464" t="s">
        <v>456</v>
      </c>
      <c r="M3" s="464" t="s">
        <v>459</v>
      </c>
      <c r="N3" s="464" t="s">
        <v>463</v>
      </c>
      <c r="O3" s="464" t="s">
        <v>461</v>
      </c>
      <c r="P3" s="464" t="s">
        <v>76</v>
      </c>
    </row>
    <row r="4" spans="1:16" s="98" customFormat="1" ht="14.25" customHeight="1" thickBot="1" x14ac:dyDescent="0.25">
      <c r="A4" s="121" t="s">
        <v>37</v>
      </c>
      <c r="B4" s="124">
        <f>SUM(B5:B22)</f>
        <v>17664.274570000005</v>
      </c>
      <c r="C4" s="124">
        <f t="shared" ref="C4:O4" si="0">SUM(C5:C22)</f>
        <v>1690.1985480000014</v>
      </c>
      <c r="D4" s="124">
        <f t="shared" si="0"/>
        <v>4970.9692589999995</v>
      </c>
      <c r="E4" s="124">
        <f t="shared" si="0"/>
        <v>1277.7917100000004</v>
      </c>
      <c r="F4" s="124">
        <f t="shared" si="0"/>
        <v>404.37665700000002</v>
      </c>
      <c r="G4" s="124">
        <f t="shared" si="0"/>
        <v>5720.6935399999975</v>
      </c>
      <c r="H4" s="124">
        <f t="shared" si="0"/>
        <v>1481.3954260000003</v>
      </c>
      <c r="I4" s="124">
        <f t="shared" si="0"/>
        <v>5522.7096279999978</v>
      </c>
      <c r="J4" s="124">
        <f t="shared" si="0"/>
        <v>1307.4351359999978</v>
      </c>
      <c r="K4" s="124">
        <f t="shared" si="0"/>
        <v>175.47614400000003</v>
      </c>
      <c r="L4" s="124">
        <f t="shared" si="0"/>
        <v>8596.6588499999962</v>
      </c>
      <c r="M4" s="124">
        <f t="shared" si="0"/>
        <v>24480.509793999972</v>
      </c>
      <c r="N4" s="124">
        <f t="shared" si="0"/>
        <v>13069.692327000001</v>
      </c>
      <c r="O4" s="124">
        <f t="shared" si="0"/>
        <v>675.43531799999971</v>
      </c>
      <c r="P4" s="124">
        <f t="shared" ref="P4:P22" si="1">SUM(B4:O4)</f>
        <v>87037.616906999974</v>
      </c>
    </row>
    <row r="5" spans="1:16" x14ac:dyDescent="0.2">
      <c r="A5" s="442" t="s">
        <v>217</v>
      </c>
      <c r="B5" s="470">
        <v>268.66650199999998</v>
      </c>
      <c r="C5" s="470">
        <v>51.099989999999998</v>
      </c>
      <c r="D5" s="470">
        <v>2923.1044649999999</v>
      </c>
      <c r="E5" s="470">
        <v>505.06953900000002</v>
      </c>
      <c r="F5" s="470">
        <v>0.82115300000000002</v>
      </c>
      <c r="G5" s="470">
        <v>202.34728300000006</v>
      </c>
      <c r="H5" s="470">
        <v>154.74203899999995</v>
      </c>
      <c r="I5" s="470">
        <v>4445.6190279999992</v>
      </c>
      <c r="J5" s="470">
        <v>485.10117999999994</v>
      </c>
      <c r="K5" s="470">
        <v>0</v>
      </c>
      <c r="L5" s="470">
        <v>6312.3543869999958</v>
      </c>
      <c r="M5" s="470">
        <v>21349.205234999972</v>
      </c>
      <c r="N5" s="470">
        <v>18.066943999999999</v>
      </c>
      <c r="O5" s="470">
        <v>261.87351200000001</v>
      </c>
      <c r="P5" s="470">
        <f t="shared" si="1"/>
        <v>36978.07125699996</v>
      </c>
    </row>
    <row r="6" spans="1:16" x14ac:dyDescent="0.2">
      <c r="A6" s="24" t="s">
        <v>399</v>
      </c>
      <c r="B6" s="6">
        <v>16478.932120000001</v>
      </c>
      <c r="C6" s="7">
        <v>0</v>
      </c>
      <c r="D6" s="7">
        <v>0</v>
      </c>
      <c r="E6" s="7">
        <v>0</v>
      </c>
      <c r="F6" s="7">
        <v>0</v>
      </c>
      <c r="G6" s="7">
        <v>0</v>
      </c>
      <c r="H6" s="7">
        <v>0</v>
      </c>
      <c r="I6" s="7">
        <v>0</v>
      </c>
      <c r="J6" s="7">
        <v>0</v>
      </c>
      <c r="K6" s="7">
        <v>0</v>
      </c>
      <c r="L6" s="7">
        <v>0</v>
      </c>
      <c r="M6" s="7">
        <v>0</v>
      </c>
      <c r="N6" s="7">
        <v>11860.644920000001</v>
      </c>
      <c r="O6" s="7">
        <v>0</v>
      </c>
      <c r="P6" s="6">
        <f t="shared" si="1"/>
        <v>28339.577040000004</v>
      </c>
    </row>
    <row r="7" spans="1:16" x14ac:dyDescent="0.2">
      <c r="A7" s="29" t="s">
        <v>218</v>
      </c>
      <c r="B7" s="6">
        <v>0</v>
      </c>
      <c r="C7" s="14">
        <v>0</v>
      </c>
      <c r="D7" s="14">
        <v>0</v>
      </c>
      <c r="E7" s="14">
        <v>4.6409200000000004</v>
      </c>
      <c r="F7" s="14">
        <v>0</v>
      </c>
      <c r="G7" s="14">
        <v>3714.4656770000001</v>
      </c>
      <c r="H7" s="14">
        <v>162.61762200000001</v>
      </c>
      <c r="I7" s="14">
        <v>524.68020500000011</v>
      </c>
      <c r="J7" s="14">
        <v>0</v>
      </c>
      <c r="K7" s="14">
        <v>0</v>
      </c>
      <c r="L7" s="14">
        <v>0</v>
      </c>
      <c r="M7" s="14">
        <v>1.9650000000000001</v>
      </c>
      <c r="N7" s="14">
        <v>0</v>
      </c>
      <c r="O7" s="14">
        <v>44.665399999999998</v>
      </c>
      <c r="P7" s="6">
        <f t="shared" si="1"/>
        <v>4453.0348240000003</v>
      </c>
    </row>
    <row r="8" spans="1:16" x14ac:dyDescent="0.2">
      <c r="A8" s="29" t="s">
        <v>210</v>
      </c>
      <c r="B8" s="6">
        <v>38.31057999999998</v>
      </c>
      <c r="C8" s="14">
        <v>417.76625399999989</v>
      </c>
      <c r="D8" s="14">
        <v>42.658210999999973</v>
      </c>
      <c r="E8" s="14">
        <v>90.145339999999891</v>
      </c>
      <c r="F8" s="14">
        <v>96.97633600000006</v>
      </c>
      <c r="G8" s="14">
        <v>94.279326000000026</v>
      </c>
      <c r="H8" s="14">
        <v>50.582184999999988</v>
      </c>
      <c r="I8" s="14">
        <v>76.976864999999989</v>
      </c>
      <c r="J8" s="14">
        <v>39.526942999999989</v>
      </c>
      <c r="K8" s="14">
        <v>26.219001999999993</v>
      </c>
      <c r="L8" s="14">
        <v>483.07728599999979</v>
      </c>
      <c r="M8" s="14">
        <v>1820.0586210000013</v>
      </c>
      <c r="N8" s="14">
        <v>51.076157999999978</v>
      </c>
      <c r="O8" s="14">
        <v>60.531915999999946</v>
      </c>
      <c r="P8" s="6">
        <f t="shared" si="1"/>
        <v>3388.1850230000005</v>
      </c>
    </row>
    <row r="9" spans="1:16" x14ac:dyDescent="0.2">
      <c r="A9" s="77" t="s">
        <v>212</v>
      </c>
      <c r="B9" s="6">
        <v>0</v>
      </c>
      <c r="C9" s="14">
        <v>0</v>
      </c>
      <c r="D9" s="14">
        <v>1819.5731399999995</v>
      </c>
      <c r="E9" s="14">
        <v>0</v>
      </c>
      <c r="F9" s="14">
        <v>0</v>
      </c>
      <c r="G9" s="14">
        <v>928.79851899999858</v>
      </c>
      <c r="H9" s="14">
        <v>0</v>
      </c>
      <c r="I9" s="14">
        <v>0</v>
      </c>
      <c r="J9" s="14">
        <v>0</v>
      </c>
      <c r="K9" s="14">
        <v>0</v>
      </c>
      <c r="L9" s="14">
        <v>64.538470000000004</v>
      </c>
      <c r="M9" s="14">
        <v>60.288670000000003</v>
      </c>
      <c r="N9" s="14">
        <v>0</v>
      </c>
      <c r="O9" s="14">
        <v>6.5490000000000004</v>
      </c>
      <c r="P9" s="6">
        <f t="shared" si="1"/>
        <v>2879.7477989999979</v>
      </c>
    </row>
    <row r="10" spans="1:16" x14ac:dyDescent="0.2">
      <c r="A10" s="29" t="s">
        <v>219</v>
      </c>
      <c r="B10" s="6">
        <v>257.96218499999981</v>
      </c>
      <c r="C10" s="14">
        <v>250.09476399999997</v>
      </c>
      <c r="D10" s="14">
        <v>39.662507000000012</v>
      </c>
      <c r="E10" s="14">
        <v>232.31875899999986</v>
      </c>
      <c r="F10" s="14">
        <v>28.361802999999998</v>
      </c>
      <c r="G10" s="14">
        <v>155.36270299999993</v>
      </c>
      <c r="H10" s="14">
        <v>222.11049499999984</v>
      </c>
      <c r="I10" s="14">
        <v>294.34397300000006</v>
      </c>
      <c r="J10" s="14">
        <v>210.85272799999993</v>
      </c>
      <c r="K10" s="14">
        <v>42.302638000000016</v>
      </c>
      <c r="L10" s="14">
        <v>313.22413799999998</v>
      </c>
      <c r="M10" s="14">
        <v>87.444107999999943</v>
      </c>
      <c r="N10" s="14">
        <v>433.51860099999982</v>
      </c>
      <c r="O10" s="14">
        <v>71.417483000000018</v>
      </c>
      <c r="P10" s="6">
        <f t="shared" si="1"/>
        <v>2638.9768849999996</v>
      </c>
    </row>
    <row r="11" spans="1:16" x14ac:dyDescent="0.2">
      <c r="A11" s="29" t="s">
        <v>568</v>
      </c>
      <c r="B11" s="6">
        <v>266.28318499999955</v>
      </c>
      <c r="C11" s="14">
        <v>517.0428760000018</v>
      </c>
      <c r="D11" s="14">
        <v>12.449418000000001</v>
      </c>
      <c r="E11" s="14">
        <v>90.28108100000054</v>
      </c>
      <c r="F11" s="14">
        <v>105.47761999999986</v>
      </c>
      <c r="G11" s="14">
        <v>59.499430999999447</v>
      </c>
      <c r="H11" s="14">
        <v>117.09943900000032</v>
      </c>
      <c r="I11" s="14">
        <v>94.249637999999749</v>
      </c>
      <c r="J11" s="14">
        <v>215.28692999999771</v>
      </c>
      <c r="K11" s="14">
        <v>21.214092000000008</v>
      </c>
      <c r="L11" s="14">
        <v>255.66829500000173</v>
      </c>
      <c r="M11" s="14">
        <v>166.87033300000061</v>
      </c>
      <c r="N11" s="14">
        <v>96.009334999999879</v>
      </c>
      <c r="O11" s="14">
        <v>175.93637699999982</v>
      </c>
      <c r="P11" s="6">
        <f t="shared" si="1"/>
        <v>2193.3680500000009</v>
      </c>
    </row>
    <row r="12" spans="1:16" x14ac:dyDescent="0.2">
      <c r="A12" s="29" t="s">
        <v>220</v>
      </c>
      <c r="B12" s="471">
        <v>172.88700299999996</v>
      </c>
      <c r="C12" s="472">
        <v>322.89194099999992</v>
      </c>
      <c r="D12" s="472">
        <v>4.976</v>
      </c>
      <c r="E12" s="472">
        <v>236.85656599999996</v>
      </c>
      <c r="F12" s="472">
        <v>0.38668799999999998</v>
      </c>
      <c r="G12" s="472">
        <v>434.75074599999988</v>
      </c>
      <c r="H12" s="472">
        <v>6.9225199999999996</v>
      </c>
      <c r="I12" s="472">
        <v>1.0026650000000001</v>
      </c>
      <c r="J12" s="472">
        <v>223.69921500000007</v>
      </c>
      <c r="K12" s="472">
        <v>0</v>
      </c>
      <c r="L12" s="472">
        <v>279.35150400000009</v>
      </c>
      <c r="M12" s="472">
        <v>467.75659000000007</v>
      </c>
      <c r="N12" s="472">
        <v>51.710461000000002</v>
      </c>
      <c r="O12" s="472">
        <v>8.1604700000000001</v>
      </c>
      <c r="P12" s="471">
        <f t="shared" si="1"/>
        <v>2211.3523689999997</v>
      </c>
    </row>
    <row r="13" spans="1:16" x14ac:dyDescent="0.2">
      <c r="A13" s="29" t="s">
        <v>569</v>
      </c>
      <c r="B13" s="6">
        <v>180.11193400000013</v>
      </c>
      <c r="C13" s="14">
        <v>47.367136999999957</v>
      </c>
      <c r="D13" s="14">
        <v>25.729238999999993</v>
      </c>
      <c r="E13" s="14">
        <v>101.3395470000001</v>
      </c>
      <c r="F13" s="14">
        <v>83.803846000000078</v>
      </c>
      <c r="G13" s="14">
        <v>45.401311000000028</v>
      </c>
      <c r="H13" s="14">
        <v>37.734716000000013</v>
      </c>
      <c r="I13" s="14">
        <v>62.896861000000008</v>
      </c>
      <c r="J13" s="14">
        <v>73.721332000000046</v>
      </c>
      <c r="K13" s="14">
        <v>28.236151000000021</v>
      </c>
      <c r="L13" s="14">
        <v>802.14212999999938</v>
      </c>
      <c r="M13" s="14">
        <v>316.82360099999948</v>
      </c>
      <c r="N13" s="14">
        <v>37.684372999999951</v>
      </c>
      <c r="O13" s="14">
        <v>26.472586000000007</v>
      </c>
      <c r="P13" s="6">
        <f t="shared" si="1"/>
        <v>1869.4647639999996</v>
      </c>
    </row>
    <row r="14" spans="1:16" x14ac:dyDescent="0.2">
      <c r="A14" s="29" t="s">
        <v>570</v>
      </c>
      <c r="B14" s="6">
        <v>0</v>
      </c>
      <c r="C14" s="14">
        <v>0</v>
      </c>
      <c r="D14" s="14">
        <v>0</v>
      </c>
      <c r="E14" s="14">
        <v>0</v>
      </c>
      <c r="F14" s="14">
        <v>0</v>
      </c>
      <c r="G14" s="14">
        <v>0</v>
      </c>
      <c r="H14" s="14">
        <v>624.51305000000002</v>
      </c>
      <c r="I14" s="14">
        <v>0</v>
      </c>
      <c r="J14" s="14">
        <v>3.431E-3</v>
      </c>
      <c r="K14" s="14">
        <v>0</v>
      </c>
      <c r="L14" s="14">
        <v>50.462420000000002</v>
      </c>
      <c r="M14" s="14">
        <v>0</v>
      </c>
      <c r="N14" s="14">
        <v>495.47620000000001</v>
      </c>
      <c r="O14" s="14">
        <v>0</v>
      </c>
      <c r="P14" s="6">
        <f t="shared" si="1"/>
        <v>1170.455101</v>
      </c>
    </row>
    <row r="15" spans="1:16" x14ac:dyDescent="0.2">
      <c r="A15" s="29" t="s">
        <v>571</v>
      </c>
      <c r="B15" s="6">
        <v>0</v>
      </c>
      <c r="C15" s="14">
        <v>14.817830000000001</v>
      </c>
      <c r="D15" s="14">
        <v>102.33659099999998</v>
      </c>
      <c r="E15" s="14">
        <v>15.735533</v>
      </c>
      <c r="F15" s="14">
        <v>61.223442999999968</v>
      </c>
      <c r="G15" s="14">
        <v>56.794321000000011</v>
      </c>
      <c r="H15" s="14">
        <v>85.586692999999997</v>
      </c>
      <c r="I15" s="14">
        <v>18.141612999999996</v>
      </c>
      <c r="J15" s="14">
        <v>1.2835030000000001</v>
      </c>
      <c r="K15" s="14">
        <v>0</v>
      </c>
      <c r="L15" s="14">
        <v>7.6309570000000004</v>
      </c>
      <c r="M15" s="14">
        <v>204.00046899999995</v>
      </c>
      <c r="N15" s="14">
        <v>23.204509999999999</v>
      </c>
      <c r="O15" s="14">
        <v>0.28287799999999996</v>
      </c>
      <c r="P15" s="6">
        <f t="shared" si="1"/>
        <v>591.03834099999995</v>
      </c>
    </row>
    <row r="16" spans="1:16" x14ac:dyDescent="0.2">
      <c r="A16" s="29" t="s">
        <v>299</v>
      </c>
      <c r="B16" s="6">
        <v>0</v>
      </c>
      <c r="C16" s="14">
        <v>35.663796599999998</v>
      </c>
      <c r="D16" s="14">
        <v>0</v>
      </c>
      <c r="E16" s="14">
        <v>0</v>
      </c>
      <c r="F16" s="14">
        <v>16.1157</v>
      </c>
      <c r="G16" s="14">
        <v>0</v>
      </c>
      <c r="H16" s="14">
        <v>0</v>
      </c>
      <c r="I16" s="14">
        <v>0</v>
      </c>
      <c r="J16" s="14">
        <v>27.955982999999996</v>
      </c>
      <c r="K16" s="14">
        <v>34.502556600000005</v>
      </c>
      <c r="L16" s="14">
        <v>0</v>
      </c>
      <c r="M16" s="14">
        <v>0</v>
      </c>
      <c r="N16" s="14">
        <v>0</v>
      </c>
      <c r="O16" s="14">
        <v>0</v>
      </c>
      <c r="P16" s="6">
        <f t="shared" si="1"/>
        <v>114.2380362</v>
      </c>
    </row>
    <row r="17" spans="1:16" x14ac:dyDescent="0.2">
      <c r="A17" s="29" t="s">
        <v>572</v>
      </c>
      <c r="B17" s="6">
        <v>0</v>
      </c>
      <c r="C17" s="14">
        <v>29.420546400000003</v>
      </c>
      <c r="D17" s="14">
        <v>0</v>
      </c>
      <c r="E17" s="14">
        <v>0</v>
      </c>
      <c r="F17" s="14">
        <v>10.7438</v>
      </c>
      <c r="G17" s="14">
        <v>2.4790010000000002</v>
      </c>
      <c r="H17" s="14">
        <v>0</v>
      </c>
      <c r="I17" s="14">
        <v>0</v>
      </c>
      <c r="J17" s="14">
        <v>21.539921999999994</v>
      </c>
      <c r="K17" s="14">
        <v>23.001704400000001</v>
      </c>
      <c r="L17" s="14">
        <v>0</v>
      </c>
      <c r="M17" s="14">
        <v>0.25580999999999993</v>
      </c>
      <c r="N17" s="14">
        <v>4.7674999999999995E-2</v>
      </c>
      <c r="O17" s="14">
        <v>0.32800000000000001</v>
      </c>
      <c r="P17" s="6">
        <f t="shared" si="1"/>
        <v>87.816458799999992</v>
      </c>
    </row>
    <row r="18" spans="1:16" x14ac:dyDescent="0.2">
      <c r="A18" s="29" t="s">
        <v>215</v>
      </c>
      <c r="B18" s="6">
        <v>0</v>
      </c>
      <c r="C18" s="14">
        <v>0</v>
      </c>
      <c r="D18" s="14">
        <v>0</v>
      </c>
      <c r="E18" s="14">
        <v>0</v>
      </c>
      <c r="F18" s="14">
        <v>0</v>
      </c>
      <c r="G18" s="14">
        <v>25.20637</v>
      </c>
      <c r="H18" s="14">
        <v>18.197234999999996</v>
      </c>
      <c r="I18" s="14">
        <v>0</v>
      </c>
      <c r="J18" s="14">
        <v>0</v>
      </c>
      <c r="K18" s="14">
        <v>0</v>
      </c>
      <c r="L18" s="14">
        <v>0</v>
      </c>
      <c r="M18" s="14">
        <v>0</v>
      </c>
      <c r="N18" s="14">
        <v>0.46382899999999999</v>
      </c>
      <c r="O18" s="14">
        <v>1.7130000000000001</v>
      </c>
      <c r="P18" s="6">
        <f t="shared" si="1"/>
        <v>45.580433999999997</v>
      </c>
    </row>
    <row r="19" spans="1:16" x14ac:dyDescent="0.2">
      <c r="A19" s="29" t="s">
        <v>211</v>
      </c>
      <c r="B19" s="6">
        <v>1.1210609999999999</v>
      </c>
      <c r="C19" s="14">
        <v>2.0296730000000003</v>
      </c>
      <c r="D19" s="14">
        <v>0.479688</v>
      </c>
      <c r="E19" s="14">
        <v>1.1440549999999998</v>
      </c>
      <c r="F19" s="14">
        <v>0.46626800000000002</v>
      </c>
      <c r="G19" s="14">
        <v>1.3088520000000003</v>
      </c>
      <c r="H19" s="14">
        <v>1.2894319999999997</v>
      </c>
      <c r="I19" s="14">
        <v>4.7979700000000021</v>
      </c>
      <c r="J19" s="14">
        <v>8.4639690000000005</v>
      </c>
      <c r="K19" s="14">
        <v>0</v>
      </c>
      <c r="L19" s="14">
        <v>24.429273999999996</v>
      </c>
      <c r="M19" s="14">
        <v>5.8413570000000021</v>
      </c>
      <c r="N19" s="14">
        <v>1.7893210000000002</v>
      </c>
      <c r="O19" s="14">
        <v>0.74869600000000014</v>
      </c>
      <c r="P19" s="6">
        <f t="shared" si="1"/>
        <v>53.909616000000007</v>
      </c>
    </row>
    <row r="20" spans="1:16" x14ac:dyDescent="0.2">
      <c r="A20" s="29" t="s">
        <v>214</v>
      </c>
      <c r="B20" s="6">
        <v>0</v>
      </c>
      <c r="C20" s="14">
        <v>2.0037399999999996</v>
      </c>
      <c r="D20" s="14">
        <v>0</v>
      </c>
      <c r="E20" s="14">
        <v>0.26036999999999999</v>
      </c>
      <c r="F20" s="14">
        <v>0</v>
      </c>
      <c r="G20" s="14">
        <v>0</v>
      </c>
      <c r="H20" s="14">
        <v>0</v>
      </c>
      <c r="I20" s="14">
        <v>8.1000000000000006E-4</v>
      </c>
      <c r="J20" s="14">
        <v>0</v>
      </c>
      <c r="K20" s="14">
        <v>0</v>
      </c>
      <c r="L20" s="14">
        <v>3.7799890000000005</v>
      </c>
      <c r="M20" s="14">
        <v>0</v>
      </c>
      <c r="N20" s="14">
        <v>0</v>
      </c>
      <c r="O20" s="14">
        <v>16.756</v>
      </c>
      <c r="P20" s="6">
        <f t="shared" si="1"/>
        <v>22.800909000000001</v>
      </c>
    </row>
    <row r="21" spans="1:16" x14ac:dyDescent="0.2">
      <c r="A21" s="29" t="s">
        <v>32</v>
      </c>
      <c r="B21" s="6">
        <v>0</v>
      </c>
      <c r="C21" s="14">
        <v>0</v>
      </c>
      <c r="D21" s="14">
        <v>0</v>
      </c>
      <c r="E21" s="14">
        <v>0</v>
      </c>
      <c r="F21" s="14">
        <v>0</v>
      </c>
      <c r="G21" s="14">
        <v>0</v>
      </c>
      <c r="H21" s="14">
        <v>0</v>
      </c>
      <c r="I21" s="14">
        <v>0</v>
      </c>
      <c r="J21" s="14">
        <v>0</v>
      </c>
      <c r="K21" s="14">
        <v>0</v>
      </c>
      <c r="L21" s="14">
        <v>0</v>
      </c>
      <c r="M21" s="14">
        <v>0</v>
      </c>
      <c r="N21" s="14">
        <v>0</v>
      </c>
      <c r="O21" s="14">
        <v>0</v>
      </c>
      <c r="P21" s="6">
        <f t="shared" si="1"/>
        <v>0</v>
      </c>
    </row>
    <row r="22" spans="1:16" ht="12.75" thickBot="1" x14ac:dyDescent="0.25">
      <c r="A22" s="30" t="s">
        <v>216</v>
      </c>
      <c r="B22" s="447">
        <v>0</v>
      </c>
      <c r="C22" s="447">
        <v>0</v>
      </c>
      <c r="D22" s="447">
        <v>0</v>
      </c>
      <c r="E22" s="447">
        <v>0</v>
      </c>
      <c r="F22" s="447">
        <v>0</v>
      </c>
      <c r="G22" s="447">
        <v>0</v>
      </c>
      <c r="H22" s="447">
        <v>0</v>
      </c>
      <c r="I22" s="447">
        <v>0</v>
      </c>
      <c r="J22" s="447">
        <v>0</v>
      </c>
      <c r="K22" s="447">
        <v>0</v>
      </c>
      <c r="L22" s="447">
        <v>0</v>
      </c>
      <c r="M22" s="447">
        <v>0</v>
      </c>
      <c r="N22" s="447">
        <v>0</v>
      </c>
      <c r="O22" s="447">
        <v>0</v>
      </c>
      <c r="P22" s="447">
        <f t="shared" si="1"/>
        <v>0</v>
      </c>
    </row>
    <row r="23" spans="1:16" s="37" customFormat="1" ht="15" customHeight="1" x14ac:dyDescent="0.2">
      <c r="A23" s="465"/>
      <c r="P23" s="15" t="s">
        <v>518</v>
      </c>
    </row>
  </sheetData>
  <sortState ref="A5:P22">
    <sortCondition descending="1" ref="P5:P22"/>
  </sortState>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29"/>
  <sheetViews>
    <sheetView showGridLines="0" zoomScale="115" zoomScaleNormal="115" zoomScaleSheetLayoutView="100" workbookViewId="0">
      <selection activeCell="N4" sqref="N4"/>
    </sheetView>
  </sheetViews>
  <sheetFormatPr defaultRowHeight="12" x14ac:dyDescent="0.2"/>
  <cols>
    <col min="1" max="1" width="17" style="12" customWidth="1"/>
    <col min="2" max="2" width="10" style="12" customWidth="1"/>
    <col min="3" max="13" width="9.7109375" style="12" customWidth="1"/>
    <col min="14" max="14" width="10.140625" style="12" customWidth="1"/>
    <col min="15" max="15" width="12.7109375" style="12" customWidth="1"/>
    <col min="16" max="16384" width="9.140625" style="12"/>
  </cols>
  <sheetData>
    <row r="1" spans="1:14" ht="18.75" x14ac:dyDescent="0.3">
      <c r="A1" s="104" t="s">
        <v>404</v>
      </c>
      <c r="B1" s="47"/>
      <c r="N1" s="105" t="str">
        <f>Obsah!A1</f>
        <v>2017</v>
      </c>
    </row>
    <row r="2" spans="1:14" ht="7.5" customHeight="1" x14ac:dyDescent="0.2"/>
    <row r="3" spans="1:14" x14ac:dyDescent="0.2">
      <c r="A3" s="148"/>
      <c r="B3" s="115" t="s">
        <v>93</v>
      </c>
      <c r="C3" s="115" t="s">
        <v>94</v>
      </c>
      <c r="D3" s="115" t="s">
        <v>95</v>
      </c>
      <c r="E3" s="115" t="s">
        <v>96</v>
      </c>
      <c r="F3" s="115" t="s">
        <v>97</v>
      </c>
      <c r="G3" s="115" t="s">
        <v>98</v>
      </c>
      <c r="H3" s="115" t="s">
        <v>99</v>
      </c>
      <c r="I3" s="115" t="s">
        <v>100</v>
      </c>
      <c r="J3" s="115" t="s">
        <v>101</v>
      </c>
      <c r="K3" s="115" t="s">
        <v>102</v>
      </c>
      <c r="L3" s="115" t="s">
        <v>103</v>
      </c>
      <c r="M3" s="115" t="s">
        <v>104</v>
      </c>
      <c r="N3" s="149" t="s">
        <v>76</v>
      </c>
    </row>
    <row r="4" spans="1:14" ht="12.75" thickBot="1" x14ac:dyDescent="0.25">
      <c r="A4" s="155" t="s">
        <v>119</v>
      </c>
      <c r="B4" s="44">
        <f t="shared" ref="B4:N4" si="0">B9+B14+B19+B24</f>
        <v>5672801.9740000013</v>
      </c>
      <c r="C4" s="44">
        <f t="shared" si="0"/>
        <v>4812398.625</v>
      </c>
      <c r="D4" s="44">
        <f t="shared" si="0"/>
        <v>4879099.6080000009</v>
      </c>
      <c r="E4" s="44">
        <f t="shared" si="0"/>
        <v>4435225.1380000012</v>
      </c>
      <c r="F4" s="44">
        <f t="shared" si="0"/>
        <v>4337032.5380000016</v>
      </c>
      <c r="G4" s="44">
        <f t="shared" si="0"/>
        <v>4164815.3179999995</v>
      </c>
      <c r="H4" s="44">
        <f t="shared" si="0"/>
        <v>4015388.8640000005</v>
      </c>
      <c r="I4" s="44">
        <f t="shared" si="0"/>
        <v>4150477.0490000024</v>
      </c>
      <c r="J4" s="44">
        <f t="shared" si="0"/>
        <v>4255030.6429999992</v>
      </c>
      <c r="K4" s="44">
        <f t="shared" si="0"/>
        <v>4683818.5500000017</v>
      </c>
      <c r="L4" s="44">
        <f t="shared" si="0"/>
        <v>4926704.0419999966</v>
      </c>
      <c r="M4" s="44">
        <f t="shared" si="0"/>
        <v>4981057.1000000034</v>
      </c>
      <c r="N4" s="44">
        <f t="shared" si="0"/>
        <v>55313849.449000001</v>
      </c>
    </row>
    <row r="5" spans="1:14" x14ac:dyDescent="0.2">
      <c r="A5" s="41" t="s">
        <v>13</v>
      </c>
      <c r="B5" s="112">
        <f t="shared" ref="B5:N5" si="1">B10+B15+B20+B25</f>
        <v>668425.79100000008</v>
      </c>
      <c r="C5" s="179">
        <f t="shared" si="1"/>
        <v>595379.65700000001</v>
      </c>
      <c r="D5" s="182">
        <f t="shared" si="1"/>
        <v>674246.29399999999</v>
      </c>
      <c r="E5" s="182">
        <f t="shared" si="1"/>
        <v>637585.04099999997</v>
      </c>
      <c r="F5" s="182">
        <f t="shared" si="1"/>
        <v>671862.05100000009</v>
      </c>
      <c r="G5" s="182">
        <f t="shared" si="1"/>
        <v>694829.81200000003</v>
      </c>
      <c r="H5" s="182">
        <f t="shared" si="1"/>
        <v>679444.00399999996</v>
      </c>
      <c r="I5" s="182">
        <f t="shared" si="1"/>
        <v>641131.00300000003</v>
      </c>
      <c r="J5" s="182">
        <f t="shared" si="1"/>
        <v>669920.20499999996</v>
      </c>
      <c r="K5" s="182">
        <f t="shared" si="1"/>
        <v>683695.57299999997</v>
      </c>
      <c r="L5" s="182">
        <f t="shared" si="1"/>
        <v>629294.91299999994</v>
      </c>
      <c r="M5" s="182">
        <f t="shared" si="1"/>
        <v>575958.79600000009</v>
      </c>
      <c r="N5" s="112">
        <f t="shared" si="1"/>
        <v>7821773.1399999978</v>
      </c>
    </row>
    <row r="6" spans="1:14" x14ac:dyDescent="0.2">
      <c r="A6" s="43" t="s">
        <v>14</v>
      </c>
      <c r="B6" s="109">
        <f t="shared" ref="B6:N6" si="2">B11+B16+B21+B26</f>
        <v>2185704.557</v>
      </c>
      <c r="C6" s="177">
        <f t="shared" si="2"/>
        <v>1962966.4820000001</v>
      </c>
      <c r="D6" s="183">
        <f t="shared" si="2"/>
        <v>2117468.29</v>
      </c>
      <c r="E6" s="183">
        <f t="shared" si="2"/>
        <v>1908395.922</v>
      </c>
      <c r="F6" s="183">
        <f t="shared" si="2"/>
        <v>2015874.844</v>
      </c>
      <c r="G6" s="183">
        <f t="shared" si="2"/>
        <v>2014927.2820000001</v>
      </c>
      <c r="H6" s="183">
        <f t="shared" si="2"/>
        <v>1857790.693</v>
      </c>
      <c r="I6" s="183">
        <f t="shared" si="2"/>
        <v>2003686.6049999997</v>
      </c>
      <c r="J6" s="183">
        <f t="shared" si="2"/>
        <v>1960460.5360000001</v>
      </c>
      <c r="K6" s="183">
        <f t="shared" si="2"/>
        <v>2115561.6919999993</v>
      </c>
      <c r="L6" s="183">
        <f t="shared" si="2"/>
        <v>2122739.0189999999</v>
      </c>
      <c r="M6" s="183">
        <f t="shared" si="2"/>
        <v>1906184.4640000002</v>
      </c>
      <c r="N6" s="110">
        <f t="shared" si="2"/>
        <v>24171760.386</v>
      </c>
    </row>
    <row r="7" spans="1:14" x14ac:dyDescent="0.2">
      <c r="A7" s="43" t="s">
        <v>201</v>
      </c>
      <c r="B7" s="109">
        <f t="shared" ref="B7:N7" si="3">B12+B17+B22+B27</f>
        <v>916584.92284885095</v>
      </c>
      <c r="C7" s="177">
        <f t="shared" si="3"/>
        <v>749308.34945330396</v>
      </c>
      <c r="D7" s="183">
        <f t="shared" si="3"/>
        <v>748529.04134001199</v>
      </c>
      <c r="E7" s="183">
        <f t="shared" si="3"/>
        <v>642299.66787614697</v>
      </c>
      <c r="F7" s="183">
        <f t="shared" si="3"/>
        <v>592486.39464953705</v>
      </c>
      <c r="G7" s="183">
        <f t="shared" si="3"/>
        <v>555524.92532132287</v>
      </c>
      <c r="H7" s="183">
        <f t="shared" si="3"/>
        <v>534989.27414553892</v>
      </c>
      <c r="I7" s="183">
        <f t="shared" si="3"/>
        <v>567302.13150712301</v>
      </c>
      <c r="J7" s="183">
        <f t="shared" si="3"/>
        <v>583552.99847819796</v>
      </c>
      <c r="K7" s="183">
        <f t="shared" si="3"/>
        <v>676141.08498544001</v>
      </c>
      <c r="L7" s="183">
        <f t="shared" si="3"/>
        <v>743525.75324625196</v>
      </c>
      <c r="M7" s="183">
        <f t="shared" si="3"/>
        <v>798801.30552621698</v>
      </c>
      <c r="N7" s="110">
        <f t="shared" si="3"/>
        <v>8109045.8493779432</v>
      </c>
    </row>
    <row r="8" spans="1:14" x14ac:dyDescent="0.2">
      <c r="A8" s="41" t="s">
        <v>199</v>
      </c>
      <c r="B8" s="112">
        <f t="shared" ref="B8:N8" si="4">B13+B18+B23+B28</f>
        <v>1902086.7031511499</v>
      </c>
      <c r="C8" s="179">
        <f t="shared" si="4"/>
        <v>1504744.1365466958</v>
      </c>
      <c r="D8" s="182">
        <f t="shared" si="4"/>
        <v>1338855.9826599879</v>
      </c>
      <c r="E8" s="182">
        <f t="shared" si="4"/>
        <v>1246944.507123854</v>
      </c>
      <c r="F8" s="182">
        <f t="shared" si="4"/>
        <v>1056809.248350464</v>
      </c>
      <c r="G8" s="182">
        <f t="shared" si="4"/>
        <v>899533.2986786759</v>
      </c>
      <c r="H8" s="182">
        <f t="shared" si="4"/>
        <v>943164.89285446098</v>
      </c>
      <c r="I8" s="182">
        <f t="shared" si="4"/>
        <v>938357.30949287908</v>
      </c>
      <c r="J8" s="182">
        <f t="shared" si="4"/>
        <v>1041096.903521802</v>
      </c>
      <c r="K8" s="182">
        <f t="shared" si="4"/>
        <v>1208420.2000145621</v>
      </c>
      <c r="L8" s="182">
        <f t="shared" si="4"/>
        <v>1431144.3567537451</v>
      </c>
      <c r="M8" s="182">
        <f t="shared" si="4"/>
        <v>1700112.5344737871</v>
      </c>
      <c r="N8" s="112">
        <f t="shared" si="4"/>
        <v>15211270.073622065</v>
      </c>
    </row>
    <row r="9" spans="1:14" ht="12.75" thickBot="1" x14ac:dyDescent="0.25">
      <c r="A9" s="155" t="s">
        <v>88</v>
      </c>
      <c r="B9" s="44">
        <f t="shared" ref="B9:N9" si="5">B10+B11+B12+B13</f>
        <v>3672729.8470000001</v>
      </c>
      <c r="C9" s="44">
        <f t="shared" si="5"/>
        <v>3126079.1089999997</v>
      </c>
      <c r="D9" s="44">
        <f t="shared" si="5"/>
        <v>3166937.9820000003</v>
      </c>
      <c r="E9" s="44">
        <f t="shared" si="5"/>
        <v>2877559.2349999999</v>
      </c>
      <c r="F9" s="44">
        <f t="shared" si="5"/>
        <v>2809465.3200000003</v>
      </c>
      <c r="G9" s="44">
        <f t="shared" si="5"/>
        <v>2682771.3360000001</v>
      </c>
      <c r="H9" s="44">
        <f t="shared" si="5"/>
        <v>2591101.3360000001</v>
      </c>
      <c r="I9" s="44">
        <f t="shared" si="5"/>
        <v>2665585.6940000001</v>
      </c>
      <c r="J9" s="44">
        <f t="shared" si="5"/>
        <v>2770707.6439999994</v>
      </c>
      <c r="K9" s="44">
        <f t="shared" si="5"/>
        <v>3038350.8410000005</v>
      </c>
      <c r="L9" s="44">
        <f t="shared" si="5"/>
        <v>3189886.9640000002</v>
      </c>
      <c r="M9" s="44">
        <f t="shared" si="5"/>
        <v>3214168.642</v>
      </c>
      <c r="N9" s="44">
        <f t="shared" si="5"/>
        <v>35805343.949999996</v>
      </c>
    </row>
    <row r="10" spans="1:14" x14ac:dyDescent="0.2">
      <c r="A10" s="41" t="s">
        <v>13</v>
      </c>
      <c r="B10" s="48">
        <v>583346.679</v>
      </c>
      <c r="C10" s="48">
        <v>525061.00199999998</v>
      </c>
      <c r="D10" s="48">
        <v>565842.35699999996</v>
      </c>
      <c r="E10" s="48">
        <v>536318.60199999996</v>
      </c>
      <c r="F10" s="48">
        <v>560108.68900000001</v>
      </c>
      <c r="G10" s="48">
        <v>572292.10699999996</v>
      </c>
      <c r="H10" s="48">
        <v>571003.19499999995</v>
      </c>
      <c r="I10" s="48">
        <v>530958.94299999997</v>
      </c>
      <c r="J10" s="48">
        <v>558022.50899999996</v>
      </c>
      <c r="K10" s="48">
        <v>576147.11699999997</v>
      </c>
      <c r="L10" s="48">
        <v>531164.527</v>
      </c>
      <c r="M10" s="48">
        <v>494230.304</v>
      </c>
      <c r="N10" s="48">
        <v>6604496.0309999976</v>
      </c>
    </row>
    <row r="11" spans="1:14" x14ac:dyDescent="0.2">
      <c r="A11" s="43" t="s">
        <v>14</v>
      </c>
      <c r="B11" s="109">
        <v>1328998.97</v>
      </c>
      <c r="C11" s="177">
        <v>1199666.4720000001</v>
      </c>
      <c r="D11" s="183">
        <v>1297849.6610000001</v>
      </c>
      <c r="E11" s="183">
        <v>1163655.1669999999</v>
      </c>
      <c r="F11" s="183">
        <v>1228977.8999999999</v>
      </c>
      <c r="G11" s="183">
        <v>1218533.4310000001</v>
      </c>
      <c r="H11" s="183">
        <v>1107358.223</v>
      </c>
      <c r="I11" s="183">
        <v>1211513.3529999999</v>
      </c>
      <c r="J11" s="183">
        <v>1202923.1969999999</v>
      </c>
      <c r="K11" s="183">
        <v>1293031.9750000001</v>
      </c>
      <c r="L11" s="183">
        <v>1303127.6610000001</v>
      </c>
      <c r="M11" s="183">
        <v>1146597.8160000001</v>
      </c>
      <c r="N11" s="110">
        <v>14702233.825999999</v>
      </c>
    </row>
    <row r="12" spans="1:14" x14ac:dyDescent="0.2">
      <c r="A12" s="43" t="s">
        <v>201</v>
      </c>
      <c r="B12" s="109">
        <v>551443.35199999996</v>
      </c>
      <c r="C12" s="177">
        <v>454338.14899999998</v>
      </c>
      <c r="D12" s="183">
        <v>437859.14600000001</v>
      </c>
      <c r="E12" s="183">
        <v>379232.02799999999</v>
      </c>
      <c r="F12" s="183">
        <v>354048.66200000001</v>
      </c>
      <c r="G12" s="183">
        <v>324403.20799999998</v>
      </c>
      <c r="H12" s="183">
        <v>316794.86499999999</v>
      </c>
      <c r="I12" s="183">
        <v>338591.09700000001</v>
      </c>
      <c r="J12" s="183">
        <v>352722.462</v>
      </c>
      <c r="K12" s="183">
        <v>404184.76799999998</v>
      </c>
      <c r="L12" s="183">
        <v>448248.299</v>
      </c>
      <c r="M12" s="183">
        <v>475180.30699999997</v>
      </c>
      <c r="N12" s="110">
        <v>4837046.3430000003</v>
      </c>
    </row>
    <row r="13" spans="1:14" x14ac:dyDescent="0.2">
      <c r="A13" s="41" t="s">
        <v>199</v>
      </c>
      <c r="B13" s="112">
        <v>1208940.8459999999</v>
      </c>
      <c r="C13" s="179">
        <v>947013.48600000003</v>
      </c>
      <c r="D13" s="182">
        <v>865386.81799999997</v>
      </c>
      <c r="E13" s="182">
        <v>798353.43799999997</v>
      </c>
      <c r="F13" s="182">
        <v>666330.06900000002</v>
      </c>
      <c r="G13" s="182">
        <v>567542.59</v>
      </c>
      <c r="H13" s="182">
        <v>595945.05299999996</v>
      </c>
      <c r="I13" s="182">
        <v>584522.30099999998</v>
      </c>
      <c r="J13" s="182">
        <v>657039.47600000002</v>
      </c>
      <c r="K13" s="182">
        <v>764986.98100000003</v>
      </c>
      <c r="L13" s="182">
        <v>907346.47699999996</v>
      </c>
      <c r="M13" s="182">
        <v>1098160.2150000001</v>
      </c>
      <c r="N13" s="112">
        <v>9661567.75</v>
      </c>
    </row>
    <row r="14" spans="1:14" ht="12.75" thickBot="1" x14ac:dyDescent="0.25">
      <c r="A14" s="155" t="s">
        <v>87</v>
      </c>
      <c r="B14" s="44">
        <f t="shared" ref="B14:N14" si="6">B15+B16+B17+B18</f>
        <v>1382567.326000001</v>
      </c>
      <c r="C14" s="44">
        <f t="shared" si="6"/>
        <v>1166108.7830000001</v>
      </c>
      <c r="D14" s="44">
        <f t="shared" si="6"/>
        <v>1184895.2390000001</v>
      </c>
      <c r="E14" s="44">
        <f t="shared" si="6"/>
        <v>1077118.891000001</v>
      </c>
      <c r="F14" s="44">
        <f t="shared" si="6"/>
        <v>1051960.851000001</v>
      </c>
      <c r="G14" s="44">
        <f t="shared" si="6"/>
        <v>1020281.6539999989</v>
      </c>
      <c r="H14" s="44">
        <f t="shared" si="6"/>
        <v>977042.17099999997</v>
      </c>
      <c r="I14" s="44">
        <f t="shared" si="6"/>
        <v>1024319.6040000019</v>
      </c>
      <c r="J14" s="44">
        <f t="shared" si="6"/>
        <v>1029903.4669999999</v>
      </c>
      <c r="K14" s="44">
        <f t="shared" si="6"/>
        <v>1138727.4020000009</v>
      </c>
      <c r="L14" s="44">
        <f t="shared" si="6"/>
        <v>1199218.107999997</v>
      </c>
      <c r="M14" s="44">
        <f t="shared" si="6"/>
        <v>1201888.019000004</v>
      </c>
      <c r="N14" s="44">
        <f t="shared" si="6"/>
        <v>13454031.515000008</v>
      </c>
    </row>
    <row r="15" spans="1:14" x14ac:dyDescent="0.2">
      <c r="A15" s="41" t="s">
        <v>13</v>
      </c>
      <c r="B15" s="112">
        <v>78486.422000000093</v>
      </c>
      <c r="C15" s="179">
        <v>63542.845000000001</v>
      </c>
      <c r="D15" s="182">
        <v>99772.399000000005</v>
      </c>
      <c r="E15" s="182">
        <v>92375.356</v>
      </c>
      <c r="F15" s="182">
        <v>103483.587</v>
      </c>
      <c r="G15" s="182">
        <v>114070.035</v>
      </c>
      <c r="H15" s="182">
        <v>99687.576000000001</v>
      </c>
      <c r="I15" s="182">
        <v>102050.962</v>
      </c>
      <c r="J15" s="182">
        <v>102767.818</v>
      </c>
      <c r="K15" s="182">
        <v>97595.645999999993</v>
      </c>
      <c r="L15" s="182">
        <v>88222.537999999899</v>
      </c>
      <c r="M15" s="182">
        <v>71286.968999999997</v>
      </c>
      <c r="N15" s="112">
        <v>1113342.1529999999</v>
      </c>
    </row>
    <row r="16" spans="1:14" x14ac:dyDescent="0.2">
      <c r="A16" s="43" t="s">
        <v>14</v>
      </c>
      <c r="B16" s="109">
        <v>548406.19299999997</v>
      </c>
      <c r="C16" s="177">
        <v>495876.46500000003</v>
      </c>
      <c r="D16" s="183">
        <v>537454.87199999997</v>
      </c>
      <c r="E16" s="183">
        <v>483702.625</v>
      </c>
      <c r="F16" s="183">
        <v>512834.19099999999</v>
      </c>
      <c r="G16" s="183">
        <v>517531.27399999998</v>
      </c>
      <c r="H16" s="183">
        <v>479756.29399999999</v>
      </c>
      <c r="I16" s="183">
        <v>510982.33199999999</v>
      </c>
      <c r="J16" s="183">
        <v>498446.10700000002</v>
      </c>
      <c r="K16" s="183">
        <v>543250.42099999904</v>
      </c>
      <c r="L16" s="183">
        <v>537991.65399999998</v>
      </c>
      <c r="M16" s="183">
        <v>476065.22499999998</v>
      </c>
      <c r="N16" s="110">
        <v>6142297.652999999</v>
      </c>
    </row>
    <row r="17" spans="1:14" x14ac:dyDescent="0.2">
      <c r="A17" s="353" t="s">
        <v>201</v>
      </c>
      <c r="B17" s="109">
        <v>247211.350848851</v>
      </c>
      <c r="C17" s="177">
        <v>189976.55645330399</v>
      </c>
      <c r="D17" s="183">
        <v>197597.36734001199</v>
      </c>
      <c r="E17" s="183">
        <v>174986.41387614701</v>
      </c>
      <c r="F17" s="183">
        <v>158768.51964953699</v>
      </c>
      <c r="G17" s="183">
        <v>158057.87532132299</v>
      </c>
      <c r="H17" s="183">
        <v>146038.182145539</v>
      </c>
      <c r="I17" s="183">
        <v>154042.814507123</v>
      </c>
      <c r="J17" s="183">
        <v>155264.89747819799</v>
      </c>
      <c r="K17" s="183">
        <v>178478.11898544</v>
      </c>
      <c r="L17" s="183">
        <v>192288.366246252</v>
      </c>
      <c r="M17" s="183">
        <v>214925.10052621699</v>
      </c>
      <c r="N17" s="110">
        <v>2167635.5633779434</v>
      </c>
    </row>
    <row r="18" spans="1:14" x14ac:dyDescent="0.2">
      <c r="A18" s="352" t="s">
        <v>199</v>
      </c>
      <c r="B18" s="112">
        <v>508463.36015114997</v>
      </c>
      <c r="C18" s="179">
        <v>416712.91654669598</v>
      </c>
      <c r="D18" s="182">
        <v>350070.60065998801</v>
      </c>
      <c r="E18" s="182">
        <v>326054.49612385401</v>
      </c>
      <c r="F18" s="182">
        <v>276874.55335046398</v>
      </c>
      <c r="G18" s="182">
        <v>230622.46967867599</v>
      </c>
      <c r="H18" s="182">
        <v>251560.118854461</v>
      </c>
      <c r="I18" s="182">
        <v>257243.49549287901</v>
      </c>
      <c r="J18" s="182">
        <v>273424.64452180202</v>
      </c>
      <c r="K18" s="182">
        <v>319403.216014562</v>
      </c>
      <c r="L18" s="182">
        <v>380715.54975374503</v>
      </c>
      <c r="M18" s="182">
        <v>439610.72447378701</v>
      </c>
      <c r="N18" s="112">
        <v>4030756.1456220648</v>
      </c>
    </row>
    <row r="19" spans="1:14" ht="12.75" thickBot="1" x14ac:dyDescent="0.25">
      <c r="A19" s="155" t="s">
        <v>89</v>
      </c>
      <c r="B19" s="44">
        <f t="shared" ref="B19:N19" si="7">B20+B21+B22+B23</f>
        <v>611781.33200000005</v>
      </c>
      <c r="C19" s="44">
        <f t="shared" si="7"/>
        <v>515101.86499999999</v>
      </c>
      <c r="D19" s="44">
        <f t="shared" si="7"/>
        <v>521854.11900000001</v>
      </c>
      <c r="E19" s="44">
        <f t="shared" si="7"/>
        <v>475369.777</v>
      </c>
      <c r="F19" s="44">
        <f t="shared" si="7"/>
        <v>470355.978</v>
      </c>
      <c r="G19" s="44">
        <f t="shared" si="7"/>
        <v>456287.696</v>
      </c>
      <c r="H19" s="44">
        <f t="shared" si="7"/>
        <v>443579.15500000003</v>
      </c>
      <c r="I19" s="44">
        <f t="shared" si="7"/>
        <v>455874.26300000004</v>
      </c>
      <c r="J19" s="44">
        <f t="shared" si="7"/>
        <v>449467.522</v>
      </c>
      <c r="K19" s="44">
        <f t="shared" si="7"/>
        <v>501029.48199999996</v>
      </c>
      <c r="L19" s="44">
        <f t="shared" si="7"/>
        <v>531937.59499999997</v>
      </c>
      <c r="M19" s="44">
        <f t="shared" si="7"/>
        <v>559800.05999999994</v>
      </c>
      <c r="N19" s="44">
        <f t="shared" si="7"/>
        <v>5992438.8440000005</v>
      </c>
    </row>
    <row r="20" spans="1:14" x14ac:dyDescent="0.2">
      <c r="A20" s="41" t="s">
        <v>13</v>
      </c>
      <c r="B20" s="112">
        <v>6592.69</v>
      </c>
      <c r="C20" s="179">
        <v>6775.81</v>
      </c>
      <c r="D20" s="182">
        <v>8631.5380000000005</v>
      </c>
      <c r="E20" s="182">
        <v>8891.0830000000005</v>
      </c>
      <c r="F20" s="182">
        <v>8269.7749999999996</v>
      </c>
      <c r="G20" s="182">
        <v>8467.67</v>
      </c>
      <c r="H20" s="182">
        <v>8753.2330000000002</v>
      </c>
      <c r="I20" s="182">
        <v>8121.098</v>
      </c>
      <c r="J20" s="182">
        <v>9129.8780000000006</v>
      </c>
      <c r="K20" s="182">
        <v>9952.81</v>
      </c>
      <c r="L20" s="182">
        <v>9907.848</v>
      </c>
      <c r="M20" s="182">
        <v>10441.522999999999</v>
      </c>
      <c r="N20" s="112">
        <v>103934.95599999999</v>
      </c>
    </row>
    <row r="21" spans="1:14" x14ac:dyDescent="0.2">
      <c r="A21" s="43" t="s">
        <v>14</v>
      </c>
      <c r="B21" s="109">
        <v>302686.59000000003</v>
      </c>
      <c r="C21" s="177">
        <v>262408.321</v>
      </c>
      <c r="D21" s="183">
        <v>276843.57199999999</v>
      </c>
      <c r="E21" s="183">
        <v>255942.12100000001</v>
      </c>
      <c r="F21" s="183">
        <v>268881.57699999999</v>
      </c>
      <c r="G21" s="183">
        <v>273451.78700000001</v>
      </c>
      <c r="H21" s="183">
        <v>267066.201</v>
      </c>
      <c r="I21" s="183">
        <v>276561.652</v>
      </c>
      <c r="J21" s="183">
        <v>254204.861</v>
      </c>
      <c r="K21" s="183">
        <v>273646.66899999999</v>
      </c>
      <c r="L21" s="183">
        <v>276047.41700000002</v>
      </c>
      <c r="M21" s="183">
        <v>278416.94199999998</v>
      </c>
      <c r="N21" s="110">
        <v>3266157.7100000004</v>
      </c>
    </row>
    <row r="22" spans="1:14" x14ac:dyDescent="0.2">
      <c r="A22" s="353" t="s">
        <v>201</v>
      </c>
      <c r="B22" s="109">
        <v>117819.55499999999</v>
      </c>
      <c r="C22" s="177">
        <v>104900</v>
      </c>
      <c r="D22" s="183">
        <v>112980.44500000001</v>
      </c>
      <c r="E22" s="183">
        <v>88000</v>
      </c>
      <c r="F22" s="183">
        <v>79600</v>
      </c>
      <c r="G22" s="183">
        <v>73000</v>
      </c>
      <c r="H22" s="183">
        <v>72100</v>
      </c>
      <c r="I22" s="183">
        <v>74600</v>
      </c>
      <c r="J22" s="183">
        <v>75500</v>
      </c>
      <c r="K22" s="183">
        <v>93400</v>
      </c>
      <c r="L22" s="183">
        <v>102900</v>
      </c>
      <c r="M22" s="183">
        <v>108600</v>
      </c>
      <c r="N22" s="110">
        <v>1103400</v>
      </c>
    </row>
    <row r="23" spans="1:14" x14ac:dyDescent="0.2">
      <c r="A23" s="352" t="s">
        <v>199</v>
      </c>
      <c r="B23" s="112">
        <v>184682.497</v>
      </c>
      <c r="C23" s="179">
        <v>141017.734</v>
      </c>
      <c r="D23" s="182">
        <v>123398.564</v>
      </c>
      <c r="E23" s="182">
        <v>122536.573</v>
      </c>
      <c r="F23" s="182">
        <v>113604.626</v>
      </c>
      <c r="G23" s="182">
        <v>101368.239</v>
      </c>
      <c r="H23" s="182">
        <v>95659.721000000005</v>
      </c>
      <c r="I23" s="182">
        <v>96591.513000000006</v>
      </c>
      <c r="J23" s="182">
        <v>110632.783</v>
      </c>
      <c r="K23" s="182">
        <v>124030.003</v>
      </c>
      <c r="L23" s="182">
        <v>143082.32999999999</v>
      </c>
      <c r="M23" s="182">
        <v>162341.595</v>
      </c>
      <c r="N23" s="112">
        <v>1518946.1780000001</v>
      </c>
    </row>
    <row r="24" spans="1:14" ht="12.75" thickBot="1" x14ac:dyDescent="0.25">
      <c r="A24" s="155" t="s">
        <v>150</v>
      </c>
      <c r="B24" s="44">
        <f t="shared" ref="B24:N24" si="8">B25+B26+B27+B28</f>
        <v>5723.4690000000001</v>
      </c>
      <c r="C24" s="44">
        <f t="shared" si="8"/>
        <v>5108.8680000000004</v>
      </c>
      <c r="D24" s="44">
        <f t="shared" si="8"/>
        <v>5412.268</v>
      </c>
      <c r="E24" s="44">
        <f t="shared" si="8"/>
        <v>5177.2349999999997</v>
      </c>
      <c r="F24" s="44">
        <f t="shared" si="8"/>
        <v>5250.3890000000001</v>
      </c>
      <c r="G24" s="44">
        <f t="shared" si="8"/>
        <v>5474.6319999999996</v>
      </c>
      <c r="H24" s="44">
        <f t="shared" si="8"/>
        <v>3666.2019999999998</v>
      </c>
      <c r="I24" s="44">
        <f t="shared" si="8"/>
        <v>4697.4880000000003</v>
      </c>
      <c r="J24" s="44">
        <f t="shared" si="8"/>
        <v>4952.01</v>
      </c>
      <c r="K24" s="44">
        <f t="shared" si="8"/>
        <v>5710.8250000000007</v>
      </c>
      <c r="L24" s="44">
        <f t="shared" si="8"/>
        <v>5661.375</v>
      </c>
      <c r="M24" s="44">
        <f t="shared" si="8"/>
        <v>5200.3789999999999</v>
      </c>
      <c r="N24" s="44">
        <f t="shared" si="8"/>
        <v>62035.14</v>
      </c>
    </row>
    <row r="25" spans="1:14" x14ac:dyDescent="0.2">
      <c r="A25" s="41" t="s">
        <v>13</v>
      </c>
      <c r="B25" s="112">
        <v>0</v>
      </c>
      <c r="C25" s="179">
        <v>0</v>
      </c>
      <c r="D25" s="182">
        <v>0</v>
      </c>
      <c r="E25" s="182">
        <v>0</v>
      </c>
      <c r="F25" s="182">
        <v>0</v>
      </c>
      <c r="G25" s="182">
        <v>0</v>
      </c>
      <c r="H25" s="182">
        <v>0</v>
      </c>
      <c r="I25" s="182">
        <v>0</v>
      </c>
      <c r="J25" s="182">
        <v>0</v>
      </c>
      <c r="K25" s="182">
        <v>0</v>
      </c>
      <c r="L25" s="182">
        <v>0</v>
      </c>
      <c r="M25" s="182">
        <v>0</v>
      </c>
      <c r="N25" s="112">
        <v>0</v>
      </c>
    </row>
    <row r="26" spans="1:14" x14ac:dyDescent="0.2">
      <c r="A26" s="43" t="s">
        <v>14</v>
      </c>
      <c r="B26" s="109">
        <v>5612.8040000000001</v>
      </c>
      <c r="C26" s="177">
        <v>5015.2240000000002</v>
      </c>
      <c r="D26" s="183">
        <v>5320.1850000000004</v>
      </c>
      <c r="E26" s="183">
        <v>5096.009</v>
      </c>
      <c r="F26" s="183">
        <v>5181.1760000000004</v>
      </c>
      <c r="G26" s="183">
        <v>5410.79</v>
      </c>
      <c r="H26" s="183">
        <v>3609.9749999999999</v>
      </c>
      <c r="I26" s="183">
        <v>4629.268</v>
      </c>
      <c r="J26" s="183">
        <v>4886.3710000000001</v>
      </c>
      <c r="K26" s="183">
        <v>5632.6270000000004</v>
      </c>
      <c r="L26" s="183">
        <v>5572.2870000000003</v>
      </c>
      <c r="M26" s="183">
        <v>5104.4809999999998</v>
      </c>
      <c r="N26" s="110">
        <v>61071.197</v>
      </c>
    </row>
    <row r="27" spans="1:14" x14ac:dyDescent="0.2">
      <c r="A27" s="43" t="s">
        <v>201</v>
      </c>
      <c r="B27" s="109">
        <v>110.66500000000001</v>
      </c>
      <c r="C27" s="177">
        <v>93.644000000000005</v>
      </c>
      <c r="D27" s="183">
        <v>92.082999999999998</v>
      </c>
      <c r="E27" s="183">
        <v>81.225999999999999</v>
      </c>
      <c r="F27" s="183">
        <v>69.212999999999994</v>
      </c>
      <c r="G27" s="183">
        <v>63.841999999999999</v>
      </c>
      <c r="H27" s="183">
        <v>56.226999999999997</v>
      </c>
      <c r="I27" s="183">
        <v>68.22</v>
      </c>
      <c r="J27" s="183">
        <v>65.638999999999996</v>
      </c>
      <c r="K27" s="183">
        <v>78.197999999999993</v>
      </c>
      <c r="L27" s="183">
        <v>89.087999999999994</v>
      </c>
      <c r="M27" s="183">
        <v>95.897999999999996</v>
      </c>
      <c r="N27" s="110">
        <v>963.94299999999998</v>
      </c>
    </row>
    <row r="28" spans="1:14" ht="12.75" thickBot="1" x14ac:dyDescent="0.25">
      <c r="A28" s="137" t="s">
        <v>199</v>
      </c>
      <c r="B28" s="111">
        <v>0</v>
      </c>
      <c r="C28" s="178">
        <v>0</v>
      </c>
      <c r="D28" s="178">
        <v>0</v>
      </c>
      <c r="E28" s="178">
        <v>0</v>
      </c>
      <c r="F28" s="178">
        <v>0</v>
      </c>
      <c r="G28" s="178">
        <v>0</v>
      </c>
      <c r="H28" s="178">
        <v>0</v>
      </c>
      <c r="I28" s="178">
        <v>0</v>
      </c>
      <c r="J28" s="178">
        <v>0</v>
      </c>
      <c r="K28" s="178">
        <v>0</v>
      </c>
      <c r="L28" s="178">
        <v>0</v>
      </c>
      <c r="M28" s="178">
        <v>0</v>
      </c>
      <c r="N28" s="111">
        <v>0</v>
      </c>
    </row>
    <row r="29" spans="1:14" x14ac:dyDescent="0.2">
      <c r="A29" s="47"/>
      <c r="B29" s="39"/>
      <c r="N29" s="18" t="s">
        <v>523</v>
      </c>
    </row>
  </sheetData>
  <phoneticPr fontId="30"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47"/>
  <sheetViews>
    <sheetView showGridLines="0" zoomScale="115" zoomScaleNormal="115" zoomScaleSheetLayoutView="100" workbookViewId="0">
      <selection activeCell="M19" sqref="M19"/>
    </sheetView>
  </sheetViews>
  <sheetFormatPr defaultRowHeight="12" x14ac:dyDescent="0.2"/>
  <cols>
    <col min="1" max="1" width="26.7109375" style="9" customWidth="1"/>
    <col min="2" max="2" width="21.42578125" style="9" customWidth="1"/>
    <col min="3" max="4" width="24.85546875" style="9" customWidth="1"/>
    <col min="5" max="5" width="21.42578125" style="9" customWidth="1"/>
    <col min="6" max="6" width="24.85546875" style="9" customWidth="1"/>
    <col min="7" max="7" width="15.140625" style="9" customWidth="1"/>
    <col min="8" max="8" width="9.140625" style="9" customWidth="1"/>
    <col min="9" max="16384" width="9.140625" style="9"/>
  </cols>
  <sheetData>
    <row r="1" spans="1:7" ht="18.75" x14ac:dyDescent="0.3">
      <c r="A1" s="104" t="s">
        <v>427</v>
      </c>
      <c r="B1" s="237"/>
      <c r="C1" s="237"/>
      <c r="D1" s="237"/>
      <c r="E1" s="237"/>
      <c r="F1" s="105" t="str">
        <f>Obsah!A1</f>
        <v>2017</v>
      </c>
    </row>
    <row r="2" spans="1:7" ht="7.5" customHeight="1" x14ac:dyDescent="0.2">
      <c r="A2" s="237"/>
      <c r="B2" s="237"/>
      <c r="C2" s="237"/>
      <c r="D2" s="237"/>
      <c r="E2" s="237"/>
      <c r="F2" s="237"/>
    </row>
    <row r="3" spans="1:7" ht="24" x14ac:dyDescent="0.2">
      <c r="A3" s="125"/>
      <c r="B3" s="125" t="s">
        <v>37</v>
      </c>
      <c r="C3" s="125" t="s">
        <v>392</v>
      </c>
      <c r="D3" s="125" t="s">
        <v>393</v>
      </c>
      <c r="E3" s="125" t="s">
        <v>7</v>
      </c>
      <c r="F3" s="125" t="s">
        <v>81</v>
      </c>
      <c r="G3" s="94"/>
    </row>
    <row r="4" spans="1:7" ht="13.5" x14ac:dyDescent="0.2">
      <c r="A4" s="126"/>
      <c r="B4" s="127" t="s">
        <v>4</v>
      </c>
      <c r="C4" s="127" t="s">
        <v>4</v>
      </c>
      <c r="D4" s="127" t="s">
        <v>4</v>
      </c>
      <c r="E4" s="127" t="s">
        <v>4</v>
      </c>
      <c r="F4" s="127" t="s">
        <v>266</v>
      </c>
      <c r="G4" s="94"/>
    </row>
    <row r="5" spans="1:7" s="98" customFormat="1" ht="14.25" customHeight="1" thickBot="1" x14ac:dyDescent="0.25">
      <c r="A5" s="121" t="s">
        <v>38</v>
      </c>
      <c r="B5" s="124">
        <v>28339.577040000004</v>
      </c>
      <c r="C5" s="124">
        <v>1554.0122699999999</v>
      </c>
      <c r="D5" s="124">
        <v>2.9791499999999997</v>
      </c>
      <c r="E5" s="124">
        <v>26785.564770000005</v>
      </c>
      <c r="F5" s="124">
        <v>4290</v>
      </c>
      <c r="G5" s="494"/>
    </row>
    <row r="6" spans="1:7" s="98" customFormat="1" ht="14.25" customHeight="1" thickBot="1" x14ac:dyDescent="0.25">
      <c r="A6" s="121" t="s">
        <v>39</v>
      </c>
      <c r="B6" s="122">
        <f>SUM(B7:B18)</f>
        <v>45431.68018800002</v>
      </c>
      <c r="C6" s="122">
        <f>SUM(C7:C18)</f>
        <v>4148.9235750000016</v>
      </c>
      <c r="D6" s="122">
        <f>SUM(D7:D18)</f>
        <v>1140.8143569999997</v>
      </c>
      <c r="E6" s="122">
        <f>SUM(E7:E18)</f>
        <v>41282.75661300002</v>
      </c>
      <c r="F6" s="122">
        <v>11075.392000000002</v>
      </c>
      <c r="G6" s="494"/>
    </row>
    <row r="7" spans="1:7" x14ac:dyDescent="0.2">
      <c r="A7" s="23" t="s">
        <v>220</v>
      </c>
      <c r="B7" s="6">
        <v>2206.488315999999</v>
      </c>
      <c r="C7" s="6">
        <v>178.4409340000002</v>
      </c>
      <c r="D7" s="6">
        <v>50.451340000000023</v>
      </c>
      <c r="E7" s="6">
        <v>2028.0473819999988</v>
      </c>
      <c r="F7" s="437"/>
      <c r="G7" s="94"/>
    </row>
    <row r="8" spans="1:7" x14ac:dyDescent="0.2">
      <c r="A8" s="24" t="s">
        <v>219</v>
      </c>
      <c r="B8" s="7">
        <v>12.567809</v>
      </c>
      <c r="C8" s="7">
        <v>1.2277580000000003</v>
      </c>
      <c r="D8" s="7">
        <v>0.52654999999999996</v>
      </c>
      <c r="E8" s="7">
        <v>11.340051000000001</v>
      </c>
      <c r="F8" s="438"/>
      <c r="G8" s="94"/>
    </row>
    <row r="9" spans="1:7" x14ac:dyDescent="0.2">
      <c r="A9" s="29" t="s">
        <v>218</v>
      </c>
      <c r="B9" s="14">
        <v>4453.0348240000021</v>
      </c>
      <c r="C9" s="14">
        <v>340.77994799999971</v>
      </c>
      <c r="D9" s="14">
        <v>219.69612099999992</v>
      </c>
      <c r="E9" s="14">
        <v>4112.2548760000027</v>
      </c>
      <c r="F9" s="438"/>
      <c r="G9" s="94"/>
    </row>
    <row r="10" spans="1:7" x14ac:dyDescent="0.2">
      <c r="A10" s="29" t="s">
        <v>217</v>
      </c>
      <c r="B10" s="14">
        <v>36978.071257000018</v>
      </c>
      <c r="C10" s="14">
        <v>3484.0158390000011</v>
      </c>
      <c r="D10" s="14">
        <v>720.62884799999949</v>
      </c>
      <c r="E10" s="14">
        <v>33494.055418000018</v>
      </c>
      <c r="F10" s="438"/>
      <c r="G10" s="94"/>
    </row>
    <row r="11" spans="1:7" x14ac:dyDescent="0.2">
      <c r="A11" s="29" t="s">
        <v>216</v>
      </c>
      <c r="B11" s="14">
        <v>0</v>
      </c>
      <c r="C11" s="14">
        <v>0</v>
      </c>
      <c r="D11" s="14">
        <v>0</v>
      </c>
      <c r="E11" s="14">
        <v>0</v>
      </c>
      <c r="F11" s="438"/>
      <c r="G11" s="94"/>
    </row>
    <row r="12" spans="1:7" x14ac:dyDescent="0.2">
      <c r="A12" s="29" t="s">
        <v>215</v>
      </c>
      <c r="B12" s="14">
        <v>45.116604999999986</v>
      </c>
      <c r="C12" s="14">
        <v>6.123956999999999</v>
      </c>
      <c r="D12" s="14">
        <v>1.8716090000000005</v>
      </c>
      <c r="E12" s="14">
        <v>38.992647999999988</v>
      </c>
      <c r="F12" s="438"/>
      <c r="G12" s="94"/>
    </row>
    <row r="13" spans="1:7" x14ac:dyDescent="0.2">
      <c r="A13" s="29" t="s">
        <v>214</v>
      </c>
      <c r="B13" s="14">
        <v>22.791072</v>
      </c>
      <c r="C13" s="14">
        <v>0.81746399999999986</v>
      </c>
      <c r="D13" s="14">
        <v>2.4796949999999995</v>
      </c>
      <c r="E13" s="14">
        <v>21.973607999999999</v>
      </c>
      <c r="F13" s="438"/>
      <c r="G13" s="94"/>
    </row>
    <row r="14" spans="1:7" x14ac:dyDescent="0.2">
      <c r="A14" s="29" t="s">
        <v>213</v>
      </c>
      <c r="B14" s="14">
        <v>202.05449500000003</v>
      </c>
      <c r="C14" s="14">
        <v>26.582939000000003</v>
      </c>
      <c r="D14" s="14">
        <v>34.864589000000009</v>
      </c>
      <c r="E14" s="14">
        <v>175.47155600000002</v>
      </c>
      <c r="F14" s="438"/>
      <c r="G14" s="94"/>
    </row>
    <row r="15" spans="1:7" x14ac:dyDescent="0.2">
      <c r="A15" s="29" t="s">
        <v>212</v>
      </c>
      <c r="B15" s="14">
        <v>841.87353299999984</v>
      </c>
      <c r="C15" s="14">
        <v>74.949656000000047</v>
      </c>
      <c r="D15" s="14">
        <v>67.855566999999994</v>
      </c>
      <c r="E15" s="14">
        <v>766.92387699999983</v>
      </c>
      <c r="F15" s="438"/>
      <c r="G15" s="94"/>
    </row>
    <row r="16" spans="1:7" x14ac:dyDescent="0.2">
      <c r="A16" s="29" t="s">
        <v>32</v>
      </c>
      <c r="B16" s="14">
        <v>0</v>
      </c>
      <c r="C16" s="14">
        <v>0</v>
      </c>
      <c r="D16" s="14">
        <v>0</v>
      </c>
      <c r="E16" s="14">
        <v>0</v>
      </c>
      <c r="F16" s="438"/>
      <c r="G16" s="94"/>
    </row>
    <row r="17" spans="1:7" x14ac:dyDescent="0.2">
      <c r="A17" s="29" t="s">
        <v>211</v>
      </c>
      <c r="B17" s="14">
        <v>40.484080999999982</v>
      </c>
      <c r="C17" s="14">
        <v>3.8090380000000028</v>
      </c>
      <c r="D17" s="14">
        <v>1.8199440000000002</v>
      </c>
      <c r="E17" s="14">
        <v>36.675042999999981</v>
      </c>
      <c r="F17" s="438"/>
      <c r="G17" s="94"/>
    </row>
    <row r="18" spans="1:7" ht="12.75" thickBot="1" x14ac:dyDescent="0.25">
      <c r="A18" s="25" t="s">
        <v>210</v>
      </c>
      <c r="B18" s="447">
        <v>629.19819600000039</v>
      </c>
      <c r="C18" s="447">
        <v>32.176042000000002</v>
      </c>
      <c r="D18" s="447">
        <v>40.620093999999995</v>
      </c>
      <c r="E18" s="447">
        <v>597.02215400000034</v>
      </c>
      <c r="F18" s="452"/>
      <c r="G18" s="94"/>
    </row>
    <row r="19" spans="1:7" s="37" customFormat="1" ht="11.25" x14ac:dyDescent="0.2">
      <c r="F19" s="15" t="s">
        <v>525</v>
      </c>
    </row>
    <row r="20" spans="1:7" x14ac:dyDescent="0.2">
      <c r="A20" s="219"/>
      <c r="B20" s="219">
        <v>2008</v>
      </c>
      <c r="C20" s="219">
        <v>2009</v>
      </c>
      <c r="D20" s="219">
        <v>2010</v>
      </c>
      <c r="E20" s="219">
        <v>2011</v>
      </c>
      <c r="F20" s="219">
        <v>2012</v>
      </c>
    </row>
    <row r="21" spans="1:7" x14ac:dyDescent="0.2">
      <c r="A21" s="219" t="s">
        <v>220</v>
      </c>
      <c r="B21" s="219">
        <v>0</v>
      </c>
      <c r="C21" s="219">
        <v>0</v>
      </c>
      <c r="D21" s="219">
        <v>0</v>
      </c>
      <c r="E21" s="219">
        <v>0</v>
      </c>
      <c r="F21" s="219">
        <v>0</v>
      </c>
    </row>
    <row r="22" spans="1:7" x14ac:dyDescent="0.2">
      <c r="A22" s="219" t="s">
        <v>219</v>
      </c>
      <c r="B22" s="219">
        <v>0</v>
      </c>
      <c r="C22" s="219">
        <v>0</v>
      </c>
      <c r="D22" s="219">
        <v>0</v>
      </c>
      <c r="E22" s="219">
        <v>0</v>
      </c>
      <c r="F22" s="219">
        <v>0</v>
      </c>
    </row>
    <row r="23" spans="1:7" x14ac:dyDescent="0.2">
      <c r="A23" s="219" t="s">
        <v>218</v>
      </c>
      <c r="B23" s="219">
        <v>0</v>
      </c>
      <c r="C23" s="219">
        <v>0</v>
      </c>
      <c r="D23" s="219">
        <v>0</v>
      </c>
      <c r="E23" s="219">
        <v>0</v>
      </c>
      <c r="F23" s="219">
        <v>0</v>
      </c>
    </row>
    <row r="24" spans="1:7" x14ac:dyDescent="0.2">
      <c r="A24" s="219" t="s">
        <v>217</v>
      </c>
      <c r="B24" s="219">
        <v>0</v>
      </c>
      <c r="C24" s="219">
        <v>0</v>
      </c>
      <c r="D24" s="219">
        <v>0</v>
      </c>
      <c r="E24" s="219">
        <v>0</v>
      </c>
      <c r="F24" s="219">
        <v>0</v>
      </c>
    </row>
    <row r="25" spans="1:7" x14ac:dyDescent="0.2">
      <c r="A25" s="219" t="s">
        <v>216</v>
      </c>
      <c r="B25" s="219">
        <v>0</v>
      </c>
      <c r="C25" s="219">
        <v>0</v>
      </c>
      <c r="D25" s="219">
        <v>0</v>
      </c>
      <c r="E25" s="219">
        <v>0</v>
      </c>
      <c r="F25" s="219">
        <v>0</v>
      </c>
    </row>
    <row r="26" spans="1:7" x14ac:dyDescent="0.2">
      <c r="A26" s="219" t="s">
        <v>215</v>
      </c>
      <c r="B26" s="219">
        <v>0</v>
      </c>
      <c r="C26" s="219">
        <v>0</v>
      </c>
      <c r="D26" s="219">
        <v>0</v>
      </c>
      <c r="E26" s="219">
        <v>0</v>
      </c>
      <c r="F26" s="219">
        <v>0</v>
      </c>
    </row>
    <row r="27" spans="1:7" x14ac:dyDescent="0.2">
      <c r="A27" s="219" t="s">
        <v>214</v>
      </c>
      <c r="B27" s="219">
        <v>0</v>
      </c>
      <c r="C27" s="219">
        <v>0</v>
      </c>
      <c r="D27" s="219">
        <v>0</v>
      </c>
      <c r="E27" s="219">
        <v>0</v>
      </c>
      <c r="F27" s="219">
        <v>0</v>
      </c>
    </row>
    <row r="28" spans="1:7" x14ac:dyDescent="0.2">
      <c r="A28" s="219" t="s">
        <v>213</v>
      </c>
      <c r="B28" s="219">
        <v>0</v>
      </c>
      <c r="C28" s="219">
        <v>0</v>
      </c>
      <c r="D28" s="219">
        <v>0</v>
      </c>
      <c r="E28" s="219">
        <v>0</v>
      </c>
      <c r="F28" s="219">
        <v>0</v>
      </c>
    </row>
    <row r="29" spans="1:7" x14ac:dyDescent="0.2">
      <c r="A29" s="219" t="s">
        <v>212</v>
      </c>
      <c r="B29" s="219">
        <v>0</v>
      </c>
      <c r="C29" s="219">
        <v>0</v>
      </c>
      <c r="D29" s="219">
        <v>0</v>
      </c>
      <c r="E29" s="219">
        <v>0</v>
      </c>
      <c r="F29" s="219">
        <v>0</v>
      </c>
    </row>
    <row r="30" spans="1:7" x14ac:dyDescent="0.2">
      <c r="A30" s="219" t="s">
        <v>32</v>
      </c>
      <c r="B30" s="219">
        <v>0</v>
      </c>
      <c r="C30" s="219">
        <v>0</v>
      </c>
      <c r="D30" s="219">
        <v>0</v>
      </c>
      <c r="E30" s="219">
        <v>0</v>
      </c>
      <c r="F30" s="219">
        <v>0</v>
      </c>
    </row>
    <row r="31" spans="1:7" x14ac:dyDescent="0.2">
      <c r="A31" s="219" t="s">
        <v>211</v>
      </c>
      <c r="B31" s="219">
        <v>0</v>
      </c>
      <c r="C31" s="219">
        <v>0</v>
      </c>
      <c r="D31" s="219">
        <v>0</v>
      </c>
      <c r="E31" s="219">
        <v>0</v>
      </c>
      <c r="F31" s="219">
        <v>0</v>
      </c>
    </row>
    <row r="32" spans="1:7" x14ac:dyDescent="0.2">
      <c r="A32" s="219" t="s">
        <v>210</v>
      </c>
      <c r="B32" s="219">
        <v>0</v>
      </c>
      <c r="C32" s="219">
        <v>0</v>
      </c>
      <c r="D32" s="219">
        <v>0</v>
      </c>
      <c r="E32" s="219">
        <v>0</v>
      </c>
      <c r="F32" s="219">
        <v>0</v>
      </c>
    </row>
    <row r="33" spans="1:7" x14ac:dyDescent="0.2">
      <c r="A33" s="219" t="s">
        <v>479</v>
      </c>
      <c r="B33" s="219">
        <v>51218.8</v>
      </c>
      <c r="C33" s="219">
        <v>48457.4</v>
      </c>
      <c r="D33" s="219">
        <v>49979.7</v>
      </c>
      <c r="E33" s="219">
        <v>49973.017663658815</v>
      </c>
      <c r="F33" s="219">
        <v>47261.007437886903</v>
      </c>
    </row>
    <row r="34" spans="1:7" x14ac:dyDescent="0.2">
      <c r="A34" s="219">
        <v>2013</v>
      </c>
      <c r="B34" s="219">
        <v>2014</v>
      </c>
      <c r="C34" s="219">
        <v>2015</v>
      </c>
      <c r="D34" s="219">
        <v>2016</v>
      </c>
      <c r="E34" s="219">
        <v>2017</v>
      </c>
      <c r="F34" s="219"/>
    </row>
    <row r="35" spans="1:7" x14ac:dyDescent="0.2">
      <c r="A35" s="219">
        <v>0</v>
      </c>
      <c r="B35" s="219">
        <v>1992.5497399999992</v>
      </c>
      <c r="C35" s="219">
        <v>2078.8107699999991</v>
      </c>
      <c r="D35" s="219">
        <v>2051.2915150000017</v>
      </c>
      <c r="E35" s="219">
        <v>2206.488315999999</v>
      </c>
      <c r="F35" s="219"/>
    </row>
    <row r="36" spans="1:7" x14ac:dyDescent="0.2">
      <c r="A36" s="219">
        <v>0</v>
      </c>
      <c r="B36" s="219">
        <v>6.5015700000000001</v>
      </c>
      <c r="C36" s="219">
        <v>9.6688799999999997</v>
      </c>
      <c r="D36" s="219">
        <v>10.779804999999998</v>
      </c>
      <c r="E36" s="219">
        <v>12.567809</v>
      </c>
      <c r="F36" s="219"/>
    </row>
    <row r="37" spans="1:7" x14ac:dyDescent="0.2">
      <c r="A37" s="219">
        <v>0</v>
      </c>
      <c r="B37" s="219">
        <v>4889.8065399999978</v>
      </c>
      <c r="C37" s="219">
        <v>5165.638719999999</v>
      </c>
      <c r="D37" s="219">
        <v>5719.850639999996</v>
      </c>
      <c r="E37" s="219">
        <v>4453.0348240000021</v>
      </c>
      <c r="F37" s="219"/>
    </row>
    <row r="38" spans="1:7" x14ac:dyDescent="0.2">
      <c r="A38" s="219">
        <v>0</v>
      </c>
      <c r="B38" s="219">
        <v>35832.172599999969</v>
      </c>
      <c r="C38" s="219">
        <v>35944.483260000052</v>
      </c>
      <c r="D38" s="219">
        <v>36228.083022999956</v>
      </c>
      <c r="E38" s="219">
        <v>36978.071257000018</v>
      </c>
      <c r="F38" s="219"/>
    </row>
    <row r="39" spans="1:7" x14ac:dyDescent="0.2">
      <c r="A39" s="219">
        <v>0</v>
      </c>
      <c r="B39" s="219">
        <v>0</v>
      </c>
      <c r="C39" s="219">
        <v>0</v>
      </c>
      <c r="D39" s="219">
        <v>0</v>
      </c>
      <c r="E39" s="219">
        <v>0</v>
      </c>
      <c r="F39" s="219"/>
    </row>
    <row r="40" spans="1:7" x14ac:dyDescent="0.2">
      <c r="A40" s="219">
        <v>0</v>
      </c>
      <c r="B40" s="219">
        <v>33.414000000000001</v>
      </c>
      <c r="C40" s="219">
        <v>31.775639999999996</v>
      </c>
      <c r="D40" s="219">
        <v>45.296569999999996</v>
      </c>
      <c r="E40" s="219">
        <v>45.116604999999986</v>
      </c>
      <c r="F40" s="219"/>
    </row>
    <row r="41" spans="1:7" x14ac:dyDescent="0.2">
      <c r="A41" s="219">
        <v>0</v>
      </c>
      <c r="B41" s="219">
        <v>10.678619999999999</v>
      </c>
      <c r="C41" s="219">
        <v>15.967789999999997</v>
      </c>
      <c r="D41" s="219">
        <v>24.827180999999996</v>
      </c>
      <c r="E41" s="219">
        <v>22.791072</v>
      </c>
      <c r="F41" s="219"/>
    </row>
    <row r="42" spans="1:7" x14ac:dyDescent="0.2">
      <c r="A42" s="219">
        <v>0</v>
      </c>
      <c r="B42" s="219">
        <v>154.83791999999988</v>
      </c>
      <c r="C42" s="219">
        <v>162.50556999999992</v>
      </c>
      <c r="D42" s="219">
        <v>176.82091099999997</v>
      </c>
      <c r="E42" s="219">
        <v>202.05449500000003</v>
      </c>
      <c r="F42" s="219"/>
    </row>
    <row r="43" spans="1:7" ht="10.5" customHeight="1" x14ac:dyDescent="0.2">
      <c r="A43" s="219">
        <v>0</v>
      </c>
      <c r="B43" s="219">
        <v>948.37748000000067</v>
      </c>
      <c r="C43" s="219">
        <v>831.1158700000002</v>
      </c>
      <c r="D43" s="219">
        <v>784.0688199999995</v>
      </c>
      <c r="E43" s="219">
        <v>841.87353299999984</v>
      </c>
      <c r="F43" s="219"/>
    </row>
    <row r="44" spans="1:7" x14ac:dyDescent="0.2">
      <c r="A44" s="219">
        <v>0</v>
      </c>
      <c r="B44" s="219">
        <v>0</v>
      </c>
      <c r="C44" s="219">
        <v>0</v>
      </c>
      <c r="D44" s="219">
        <v>0</v>
      </c>
      <c r="E44" s="219">
        <v>0</v>
      </c>
      <c r="F44" s="219"/>
      <c r="G44" s="467"/>
    </row>
    <row r="45" spans="1:7" x14ac:dyDescent="0.2">
      <c r="A45" s="219">
        <v>0</v>
      </c>
      <c r="B45" s="219">
        <v>34.981389999999969</v>
      </c>
      <c r="C45" s="219">
        <v>37.128279999999982</v>
      </c>
      <c r="D45" s="219">
        <v>31.241092999999996</v>
      </c>
      <c r="E45" s="219">
        <v>40.484080999999982</v>
      </c>
      <c r="F45" s="219"/>
    </row>
    <row r="46" spans="1:7" ht="0.75" customHeight="1" x14ac:dyDescent="0.2">
      <c r="A46" s="219">
        <v>0</v>
      </c>
      <c r="B46" s="219">
        <v>515.95992000000001</v>
      </c>
      <c r="C46" s="219">
        <v>542.06642999999997</v>
      </c>
      <c r="D46" s="219">
        <v>631.81109200000049</v>
      </c>
      <c r="E46" s="219">
        <v>629.19819600000039</v>
      </c>
    </row>
    <row r="47" spans="1:7" ht="0.75" customHeight="1" x14ac:dyDescent="0.2">
      <c r="A47" s="219">
        <v>44737</v>
      </c>
      <c r="B47" s="219">
        <v>44419.279779999961</v>
      </c>
      <c r="C47" s="219">
        <v>44819.161210000049</v>
      </c>
      <c r="D47" s="219">
        <v>45704.070649999958</v>
      </c>
      <c r="E47" s="219">
        <v>45431.68018800002</v>
      </c>
    </row>
  </sheetData>
  <phoneticPr fontId="30"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G46"/>
  <sheetViews>
    <sheetView showGridLines="0" zoomScale="115" zoomScaleNormal="115" zoomScaleSheetLayoutView="100" workbookViewId="0">
      <selection activeCell="M19" sqref="M19"/>
    </sheetView>
  </sheetViews>
  <sheetFormatPr defaultRowHeight="12" x14ac:dyDescent="0.2"/>
  <cols>
    <col min="1" max="1" width="26.7109375" style="9" customWidth="1"/>
    <col min="2" max="2" width="21.42578125" style="9" customWidth="1"/>
    <col min="3" max="4" width="24.85546875" style="9" customWidth="1"/>
    <col min="5" max="5" width="21.42578125" style="9" customWidth="1"/>
    <col min="6" max="6" width="24.85546875" style="9" customWidth="1"/>
    <col min="7" max="7" width="15.140625" style="9" customWidth="1"/>
    <col min="8" max="8" width="9.140625" style="9" customWidth="1"/>
    <col min="9" max="16384" width="9.140625" style="9"/>
  </cols>
  <sheetData>
    <row r="1" spans="1:7" ht="18.75" x14ac:dyDescent="0.3">
      <c r="A1" s="104" t="s">
        <v>451</v>
      </c>
      <c r="B1" s="237"/>
      <c r="C1" s="237"/>
      <c r="D1" s="237"/>
      <c r="E1" s="237"/>
      <c r="F1" s="105" t="str">
        <f>Obsah!A1</f>
        <v>2017</v>
      </c>
    </row>
    <row r="2" spans="1:7" ht="7.5" customHeight="1" x14ac:dyDescent="0.2">
      <c r="A2" s="237"/>
      <c r="B2" s="237"/>
      <c r="C2" s="237"/>
      <c r="D2" s="237"/>
      <c r="E2" s="237"/>
      <c r="F2" s="237"/>
    </row>
    <row r="3" spans="1:7" ht="24" x14ac:dyDescent="0.2">
      <c r="A3" s="125"/>
      <c r="B3" s="125" t="s">
        <v>37</v>
      </c>
      <c r="C3" s="125" t="s">
        <v>392</v>
      </c>
      <c r="D3" s="125" t="s">
        <v>393</v>
      </c>
      <c r="E3" s="125" t="s">
        <v>7</v>
      </c>
      <c r="F3" s="125" t="s">
        <v>81</v>
      </c>
      <c r="G3" s="94"/>
    </row>
    <row r="4" spans="1:7" ht="13.5" x14ac:dyDescent="0.2">
      <c r="A4" s="126"/>
      <c r="B4" s="136" t="s">
        <v>4</v>
      </c>
      <c r="C4" s="136" t="s">
        <v>4</v>
      </c>
      <c r="D4" s="136" t="s">
        <v>4</v>
      </c>
      <c r="E4" s="136" t="s">
        <v>4</v>
      </c>
      <c r="F4" s="136" t="s">
        <v>266</v>
      </c>
      <c r="G4" s="94"/>
    </row>
    <row r="5" spans="1:7" s="98" customFormat="1" ht="14.25" customHeight="1" thickBot="1" x14ac:dyDescent="0.25">
      <c r="A5" s="128" t="s">
        <v>151</v>
      </c>
      <c r="B5" s="122">
        <f>SUM(B6:B17)</f>
        <v>3722.4054340000002</v>
      </c>
      <c r="C5" s="122">
        <f>SUM(C6:C17)</f>
        <v>39.152190000000004</v>
      </c>
      <c r="D5" s="122">
        <f>SUM(D6:D17)</f>
        <v>4.8969110000000011</v>
      </c>
      <c r="E5" s="122">
        <f>SUM(E6:E17)</f>
        <v>3683.2532440000004</v>
      </c>
      <c r="F5" s="122">
        <v>1363.5</v>
      </c>
      <c r="G5" s="494"/>
    </row>
    <row r="6" spans="1:7" x14ac:dyDescent="0.2">
      <c r="A6" s="23" t="s">
        <v>220</v>
      </c>
      <c r="B6" s="6">
        <v>0</v>
      </c>
      <c r="C6" s="6">
        <v>0</v>
      </c>
      <c r="D6" s="6">
        <v>0</v>
      </c>
      <c r="E6" s="6">
        <v>0</v>
      </c>
      <c r="F6" s="437"/>
      <c r="G6" s="94"/>
    </row>
    <row r="7" spans="1:7" x14ac:dyDescent="0.2">
      <c r="A7" s="24" t="s">
        <v>219</v>
      </c>
      <c r="B7" s="7">
        <v>0</v>
      </c>
      <c r="C7" s="7">
        <v>0</v>
      </c>
      <c r="D7" s="7">
        <v>0</v>
      </c>
      <c r="E7" s="7">
        <v>0</v>
      </c>
      <c r="F7" s="438"/>
      <c r="G7" s="94"/>
    </row>
    <row r="8" spans="1:7" x14ac:dyDescent="0.2">
      <c r="A8" s="29" t="s">
        <v>218</v>
      </c>
      <c r="B8" s="14">
        <v>0</v>
      </c>
      <c r="C8" s="14">
        <v>0</v>
      </c>
      <c r="D8" s="14">
        <v>0</v>
      </c>
      <c r="E8" s="14">
        <v>0</v>
      </c>
      <c r="F8" s="438"/>
      <c r="G8" s="94"/>
    </row>
    <row r="9" spans="1:7" x14ac:dyDescent="0.2">
      <c r="A9" s="29" t="s">
        <v>217</v>
      </c>
      <c r="B9" s="14">
        <v>0</v>
      </c>
      <c r="C9" s="14">
        <v>0</v>
      </c>
      <c r="D9" s="14">
        <v>0</v>
      </c>
      <c r="E9" s="14">
        <v>0</v>
      </c>
      <c r="F9" s="438"/>
      <c r="G9" s="94"/>
    </row>
    <row r="10" spans="1:7" x14ac:dyDescent="0.2">
      <c r="A10" s="29" t="s">
        <v>216</v>
      </c>
      <c r="B10" s="14">
        <v>0</v>
      </c>
      <c r="C10" s="14">
        <v>0</v>
      </c>
      <c r="D10" s="14">
        <v>0</v>
      </c>
      <c r="E10" s="14">
        <v>0</v>
      </c>
      <c r="F10" s="438"/>
      <c r="G10" s="94"/>
    </row>
    <row r="11" spans="1:7" x14ac:dyDescent="0.2">
      <c r="A11" s="29" t="s">
        <v>215</v>
      </c>
      <c r="B11" s="14">
        <v>0</v>
      </c>
      <c r="C11" s="14">
        <v>0</v>
      </c>
      <c r="D11" s="14">
        <v>0</v>
      </c>
      <c r="E11" s="14">
        <v>0</v>
      </c>
      <c r="F11" s="438"/>
      <c r="G11" s="94"/>
    </row>
    <row r="12" spans="1:7" x14ac:dyDescent="0.2">
      <c r="A12" s="29" t="s">
        <v>214</v>
      </c>
      <c r="B12" s="14">
        <v>0</v>
      </c>
      <c r="C12" s="14">
        <v>0</v>
      </c>
      <c r="D12" s="14">
        <v>0</v>
      </c>
      <c r="E12" s="14">
        <v>0</v>
      </c>
      <c r="F12" s="438"/>
      <c r="G12" s="94"/>
    </row>
    <row r="13" spans="1:7" x14ac:dyDescent="0.2">
      <c r="A13" s="29" t="s">
        <v>213</v>
      </c>
      <c r="B13" s="14">
        <v>0</v>
      </c>
      <c r="C13" s="14">
        <v>0</v>
      </c>
      <c r="D13" s="14">
        <v>0</v>
      </c>
      <c r="E13" s="14">
        <v>0</v>
      </c>
      <c r="F13" s="438"/>
      <c r="G13" s="94"/>
    </row>
    <row r="14" spans="1:7" x14ac:dyDescent="0.2">
      <c r="A14" s="29" t="s">
        <v>212</v>
      </c>
      <c r="B14" s="14">
        <v>1773.43984</v>
      </c>
      <c r="C14" s="14">
        <v>16.876750000000001</v>
      </c>
      <c r="D14" s="14">
        <v>0.26819999999999999</v>
      </c>
      <c r="E14" s="14">
        <v>1756.5630900000001</v>
      </c>
      <c r="F14" s="438"/>
      <c r="G14" s="94"/>
    </row>
    <row r="15" spans="1:7" x14ac:dyDescent="0.2">
      <c r="A15" s="29" t="s">
        <v>32</v>
      </c>
      <c r="B15" s="14">
        <v>0</v>
      </c>
      <c r="C15" s="14">
        <v>0</v>
      </c>
      <c r="D15" s="14">
        <v>0</v>
      </c>
      <c r="E15" s="14">
        <v>0</v>
      </c>
      <c r="F15" s="438"/>
      <c r="G15" s="94"/>
    </row>
    <row r="16" spans="1:7" x14ac:dyDescent="0.2">
      <c r="A16" s="29" t="s">
        <v>211</v>
      </c>
      <c r="B16" s="14">
        <v>0</v>
      </c>
      <c r="C16" s="14">
        <v>0</v>
      </c>
      <c r="D16" s="14">
        <v>0</v>
      </c>
      <c r="E16" s="14">
        <v>0</v>
      </c>
      <c r="F16" s="438"/>
      <c r="G16" s="94"/>
    </row>
    <row r="17" spans="1:7" ht="12.75" thickBot="1" x14ac:dyDescent="0.25">
      <c r="A17" s="25" t="s">
        <v>210</v>
      </c>
      <c r="B17" s="447">
        <v>1948.9655940000002</v>
      </c>
      <c r="C17" s="447">
        <v>22.275440000000003</v>
      </c>
      <c r="D17" s="447">
        <v>4.6287110000000009</v>
      </c>
      <c r="E17" s="447">
        <v>1926.6901540000003</v>
      </c>
      <c r="F17" s="452"/>
      <c r="G17" s="94"/>
    </row>
    <row r="18" spans="1:7" s="37" customFormat="1" ht="11.25" x14ac:dyDescent="0.2">
      <c r="F18" s="15" t="s">
        <v>525</v>
      </c>
    </row>
    <row r="19" spans="1:7" x14ac:dyDescent="0.2">
      <c r="A19" s="219"/>
      <c r="B19" s="219">
        <v>2008</v>
      </c>
      <c r="C19" s="219">
        <v>2009</v>
      </c>
      <c r="D19" s="219">
        <v>2010</v>
      </c>
      <c r="E19" s="219">
        <v>2011</v>
      </c>
      <c r="F19" s="219">
        <v>2012</v>
      </c>
    </row>
    <row r="20" spans="1:7" x14ac:dyDescent="0.2">
      <c r="A20" s="219" t="s">
        <v>220</v>
      </c>
      <c r="B20" s="219">
        <v>0</v>
      </c>
      <c r="C20" s="219">
        <v>0</v>
      </c>
      <c r="D20" s="219">
        <v>0</v>
      </c>
      <c r="E20" s="219">
        <v>0</v>
      </c>
      <c r="F20" s="219">
        <v>0</v>
      </c>
    </row>
    <row r="21" spans="1:7" x14ac:dyDescent="0.2">
      <c r="A21" s="219" t="s">
        <v>219</v>
      </c>
      <c r="B21" s="219">
        <v>0</v>
      </c>
      <c r="C21" s="219">
        <v>0</v>
      </c>
      <c r="D21" s="219">
        <v>0</v>
      </c>
      <c r="E21" s="219">
        <v>0</v>
      </c>
      <c r="F21" s="219">
        <v>0</v>
      </c>
    </row>
    <row r="22" spans="1:7" x14ac:dyDescent="0.2">
      <c r="A22" s="219" t="s">
        <v>218</v>
      </c>
      <c r="B22" s="219">
        <v>0</v>
      </c>
      <c r="C22" s="219">
        <v>0</v>
      </c>
      <c r="D22" s="219">
        <v>0</v>
      </c>
      <c r="E22" s="219">
        <v>0</v>
      </c>
      <c r="F22" s="219">
        <v>0</v>
      </c>
    </row>
    <row r="23" spans="1:7" x14ac:dyDescent="0.2">
      <c r="A23" s="219" t="s">
        <v>217</v>
      </c>
      <c r="B23" s="219">
        <v>0</v>
      </c>
      <c r="C23" s="219">
        <v>0</v>
      </c>
      <c r="D23" s="219">
        <v>0</v>
      </c>
      <c r="E23" s="219">
        <v>0</v>
      </c>
      <c r="F23" s="219">
        <v>0</v>
      </c>
    </row>
    <row r="24" spans="1:7" x14ac:dyDescent="0.2">
      <c r="A24" s="219" t="s">
        <v>216</v>
      </c>
      <c r="B24" s="219">
        <v>0</v>
      </c>
      <c r="C24" s="219">
        <v>0</v>
      </c>
      <c r="D24" s="219">
        <v>0</v>
      </c>
      <c r="E24" s="219">
        <v>0</v>
      </c>
      <c r="F24" s="219">
        <v>0</v>
      </c>
    </row>
    <row r="25" spans="1:7" x14ac:dyDescent="0.2">
      <c r="A25" s="219" t="s">
        <v>215</v>
      </c>
      <c r="B25" s="219">
        <v>0</v>
      </c>
      <c r="C25" s="219">
        <v>0</v>
      </c>
      <c r="D25" s="219">
        <v>0</v>
      </c>
      <c r="E25" s="219">
        <v>0</v>
      </c>
      <c r="F25" s="219">
        <v>0</v>
      </c>
    </row>
    <row r="26" spans="1:7" x14ac:dyDescent="0.2">
      <c r="A26" s="219" t="s">
        <v>214</v>
      </c>
      <c r="B26" s="219">
        <v>0</v>
      </c>
      <c r="C26" s="219">
        <v>0</v>
      </c>
      <c r="D26" s="219">
        <v>0</v>
      </c>
      <c r="E26" s="219">
        <v>0</v>
      </c>
      <c r="F26" s="219">
        <v>0</v>
      </c>
    </row>
    <row r="27" spans="1:7" x14ac:dyDescent="0.2">
      <c r="A27" s="219" t="s">
        <v>213</v>
      </c>
      <c r="B27" s="219">
        <v>0</v>
      </c>
      <c r="C27" s="219">
        <v>0</v>
      </c>
      <c r="D27" s="219">
        <v>0</v>
      </c>
      <c r="E27" s="219">
        <v>0</v>
      </c>
      <c r="F27" s="219">
        <v>0</v>
      </c>
    </row>
    <row r="28" spans="1:7" x14ac:dyDescent="0.2">
      <c r="A28" s="219" t="s">
        <v>212</v>
      </c>
      <c r="B28" s="219">
        <v>0</v>
      </c>
      <c r="C28" s="219">
        <v>0</v>
      </c>
      <c r="D28" s="219">
        <v>0</v>
      </c>
      <c r="E28" s="219">
        <v>0</v>
      </c>
      <c r="F28" s="219">
        <v>0</v>
      </c>
    </row>
    <row r="29" spans="1:7" x14ac:dyDescent="0.2">
      <c r="A29" s="219" t="s">
        <v>32</v>
      </c>
      <c r="B29" s="219">
        <v>0</v>
      </c>
      <c r="C29" s="219">
        <v>0</v>
      </c>
      <c r="D29" s="219">
        <v>0</v>
      </c>
      <c r="E29" s="219">
        <v>0</v>
      </c>
      <c r="F29" s="219">
        <v>0</v>
      </c>
    </row>
    <row r="30" spans="1:7" x14ac:dyDescent="0.2">
      <c r="A30" s="219" t="s">
        <v>211</v>
      </c>
      <c r="B30" s="219">
        <v>0</v>
      </c>
      <c r="C30" s="219">
        <v>0</v>
      </c>
      <c r="D30" s="219">
        <v>0</v>
      </c>
      <c r="E30" s="219">
        <v>0</v>
      </c>
      <c r="F30" s="219">
        <v>0</v>
      </c>
    </row>
    <row r="31" spans="1:7" x14ac:dyDescent="0.2">
      <c r="A31" s="219" t="s">
        <v>210</v>
      </c>
      <c r="B31" s="219">
        <v>0</v>
      </c>
      <c r="C31" s="219">
        <v>0</v>
      </c>
      <c r="D31" s="219">
        <v>0</v>
      </c>
      <c r="E31" s="219">
        <v>0</v>
      </c>
      <c r="F31" s="219">
        <v>0</v>
      </c>
    </row>
    <row r="32" spans="1:7" x14ac:dyDescent="0.2">
      <c r="A32" s="219" t="s">
        <v>479</v>
      </c>
      <c r="B32" s="219">
        <v>2431.6999999999998</v>
      </c>
      <c r="C32" s="219">
        <v>2250.9</v>
      </c>
      <c r="D32" s="219">
        <v>2349.6</v>
      </c>
      <c r="E32" s="219">
        <v>2344.4</v>
      </c>
      <c r="F32" s="219">
        <v>2200.4</v>
      </c>
    </row>
    <row r="33" spans="1:7" x14ac:dyDescent="0.2">
      <c r="A33" s="219">
        <v>2013</v>
      </c>
      <c r="B33" s="219">
        <v>2014</v>
      </c>
      <c r="C33" s="219">
        <v>2015</v>
      </c>
      <c r="D33" s="219">
        <v>2016</v>
      </c>
      <c r="E33" s="219">
        <v>2017</v>
      </c>
    </row>
    <row r="34" spans="1:7" x14ac:dyDescent="0.2">
      <c r="A34" s="219">
        <v>0</v>
      </c>
      <c r="B34" s="219">
        <v>0</v>
      </c>
      <c r="C34" s="219">
        <v>0</v>
      </c>
      <c r="D34" s="219">
        <v>0</v>
      </c>
      <c r="E34" s="219">
        <v>0</v>
      </c>
    </row>
    <row r="35" spans="1:7" x14ac:dyDescent="0.2">
      <c r="A35" s="219">
        <v>0</v>
      </c>
      <c r="B35" s="219">
        <v>0</v>
      </c>
      <c r="C35" s="219">
        <v>1.1000000000000001</v>
      </c>
      <c r="D35" s="219">
        <v>0</v>
      </c>
      <c r="E35" s="219">
        <v>0</v>
      </c>
    </row>
    <row r="36" spans="1:7" x14ac:dyDescent="0.2">
      <c r="A36" s="219">
        <v>0</v>
      </c>
      <c r="B36" s="219">
        <v>0</v>
      </c>
      <c r="C36" s="219">
        <v>0</v>
      </c>
      <c r="D36" s="219">
        <v>0</v>
      </c>
      <c r="E36" s="219">
        <v>0</v>
      </c>
    </row>
    <row r="37" spans="1:7" x14ac:dyDescent="0.2">
      <c r="A37" s="219">
        <v>0</v>
      </c>
      <c r="B37" s="219">
        <v>0</v>
      </c>
      <c r="C37" s="219">
        <v>0</v>
      </c>
      <c r="D37" s="219">
        <v>0</v>
      </c>
      <c r="E37" s="219">
        <v>0</v>
      </c>
    </row>
    <row r="38" spans="1:7" x14ac:dyDescent="0.2">
      <c r="A38" s="219">
        <v>0</v>
      </c>
      <c r="B38" s="219">
        <v>0</v>
      </c>
      <c r="C38" s="219">
        <v>0</v>
      </c>
      <c r="D38" s="219">
        <v>0</v>
      </c>
      <c r="E38" s="219">
        <v>0</v>
      </c>
    </row>
    <row r="39" spans="1:7" x14ac:dyDescent="0.2">
      <c r="A39" s="219">
        <v>0</v>
      </c>
      <c r="B39" s="219">
        <v>1.13141</v>
      </c>
      <c r="C39" s="219">
        <v>0</v>
      </c>
      <c r="D39" s="219">
        <v>0</v>
      </c>
      <c r="E39" s="219">
        <v>0</v>
      </c>
    </row>
    <row r="40" spans="1:7" x14ac:dyDescent="0.2">
      <c r="A40" s="219">
        <v>0</v>
      </c>
      <c r="B40" s="219">
        <v>0</v>
      </c>
      <c r="C40" s="219">
        <v>0</v>
      </c>
      <c r="D40" s="219">
        <v>0</v>
      </c>
      <c r="E40" s="219">
        <v>0</v>
      </c>
    </row>
    <row r="41" spans="1:7" x14ac:dyDescent="0.2">
      <c r="A41" s="219">
        <v>0</v>
      </c>
      <c r="B41" s="219">
        <v>0</v>
      </c>
      <c r="C41" s="219">
        <v>0</v>
      </c>
      <c r="D41" s="219">
        <v>0</v>
      </c>
      <c r="E41" s="219">
        <v>0</v>
      </c>
    </row>
    <row r="42" spans="1:7" x14ac:dyDescent="0.2">
      <c r="A42" s="219">
        <v>0</v>
      </c>
      <c r="B42" s="219">
        <v>1998.1867900000002</v>
      </c>
      <c r="C42" s="219">
        <v>1995.0726800000004</v>
      </c>
      <c r="D42" s="219">
        <v>1994.4568400000001</v>
      </c>
      <c r="E42" s="219">
        <v>1773.43984</v>
      </c>
    </row>
    <row r="43" spans="1:7" x14ac:dyDescent="0.2">
      <c r="A43" s="219">
        <v>0</v>
      </c>
      <c r="B43" s="219">
        <v>0</v>
      </c>
      <c r="C43" s="219">
        <v>0</v>
      </c>
      <c r="D43" s="219">
        <v>0</v>
      </c>
      <c r="E43" s="219">
        <v>0</v>
      </c>
      <c r="G43" s="15"/>
    </row>
    <row r="44" spans="1:7" x14ac:dyDescent="0.2">
      <c r="A44" s="219">
        <v>0</v>
      </c>
      <c r="B44" s="219">
        <v>0</v>
      </c>
      <c r="C44" s="219">
        <v>0</v>
      </c>
      <c r="D44" s="219">
        <v>0</v>
      </c>
      <c r="E44" s="219">
        <v>0</v>
      </c>
      <c r="G44" s="467"/>
    </row>
    <row r="45" spans="1:7" x14ac:dyDescent="0.2">
      <c r="A45" s="219">
        <v>0</v>
      </c>
      <c r="B45" s="219">
        <v>205.35669999999999</v>
      </c>
      <c r="C45" s="219">
        <v>752.85042000000033</v>
      </c>
      <c r="D45" s="219">
        <v>2054.786838</v>
      </c>
      <c r="E45" s="219">
        <v>1948.9655940000002</v>
      </c>
    </row>
    <row r="46" spans="1:7" ht="0.75" customHeight="1" x14ac:dyDescent="0.2">
      <c r="A46" s="219">
        <v>2092.8000000000002</v>
      </c>
      <c r="B46" s="219">
        <v>2204.6749</v>
      </c>
      <c r="C46" s="219">
        <v>2749.0231000000008</v>
      </c>
      <c r="D46" s="219">
        <v>4049.2436779999998</v>
      </c>
      <c r="E46" s="219">
        <v>3722.4054340000002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G46"/>
  <sheetViews>
    <sheetView showGridLines="0" zoomScale="115" zoomScaleNormal="115" zoomScaleSheetLayoutView="100" workbookViewId="0">
      <selection activeCell="M19" sqref="M19"/>
    </sheetView>
  </sheetViews>
  <sheetFormatPr defaultRowHeight="12" x14ac:dyDescent="0.2"/>
  <cols>
    <col min="1" max="1" width="26.7109375" style="9" customWidth="1"/>
    <col min="2" max="2" width="21.42578125" style="9" customWidth="1"/>
    <col min="3" max="4" width="24.85546875" style="9" customWidth="1"/>
    <col min="5" max="5" width="21.42578125" style="9" customWidth="1"/>
    <col min="6" max="6" width="24.85546875" style="9" customWidth="1"/>
    <col min="7" max="7" width="15.140625" style="9" customWidth="1"/>
    <col min="8" max="8" width="9.140625" style="9" customWidth="1"/>
    <col min="9" max="16384" width="9.140625" style="9"/>
  </cols>
  <sheetData>
    <row r="1" spans="1:7" ht="18.75" x14ac:dyDescent="0.3">
      <c r="A1" s="104" t="s">
        <v>481</v>
      </c>
      <c r="B1" s="237"/>
      <c r="C1" s="237"/>
      <c r="D1" s="237"/>
      <c r="E1" s="237"/>
      <c r="F1" s="105" t="str">
        <f>Obsah!A1</f>
        <v>2017</v>
      </c>
    </row>
    <row r="2" spans="1:7" ht="7.5" customHeight="1" x14ac:dyDescent="0.2">
      <c r="A2" s="237"/>
      <c r="B2" s="237"/>
      <c r="C2" s="237"/>
      <c r="D2" s="237"/>
      <c r="E2" s="237"/>
      <c r="F2" s="237"/>
    </row>
    <row r="3" spans="1:7" ht="24" x14ac:dyDescent="0.2">
      <c r="A3" s="125"/>
      <c r="B3" s="125" t="s">
        <v>37</v>
      </c>
      <c r="C3" s="125" t="s">
        <v>392</v>
      </c>
      <c r="D3" s="125" t="s">
        <v>393</v>
      </c>
      <c r="E3" s="125" t="s">
        <v>7</v>
      </c>
      <c r="F3" s="125" t="s">
        <v>81</v>
      </c>
      <c r="G3" s="94"/>
    </row>
    <row r="4" spans="1:7" ht="13.5" x14ac:dyDescent="0.2">
      <c r="A4" s="126"/>
      <c r="B4" s="136" t="s">
        <v>4</v>
      </c>
      <c r="C4" s="136" t="s">
        <v>4</v>
      </c>
      <c r="D4" s="136" t="s">
        <v>4</v>
      </c>
      <c r="E4" s="136" t="s">
        <v>4</v>
      </c>
      <c r="F4" s="136" t="s">
        <v>266</v>
      </c>
      <c r="G4" s="94"/>
    </row>
    <row r="5" spans="1:7" s="98" customFormat="1" ht="14.25" customHeight="1" thickBot="1" x14ac:dyDescent="0.25">
      <c r="A5" s="481" t="s">
        <v>40</v>
      </c>
      <c r="B5" s="122">
        <f>SUM(B6:B17)</f>
        <v>3719.6279890000005</v>
      </c>
      <c r="C5" s="122">
        <f>SUM(C6:C17)</f>
        <v>224.78770799999936</v>
      </c>
      <c r="D5" s="122">
        <f>SUM(D6:D17)</f>
        <v>35.029292000000034</v>
      </c>
      <c r="E5" s="122">
        <f>SUM(E6:E17)</f>
        <v>3494.8402810000016</v>
      </c>
      <c r="F5" s="122">
        <v>895.90899999999738</v>
      </c>
      <c r="G5" s="494"/>
    </row>
    <row r="6" spans="1:7" x14ac:dyDescent="0.2">
      <c r="A6" s="23" t="s">
        <v>220</v>
      </c>
      <c r="B6" s="6">
        <v>4.8640529999999975</v>
      </c>
      <c r="C6" s="6">
        <v>0.78663300000000036</v>
      </c>
      <c r="D6" s="6">
        <v>0</v>
      </c>
      <c r="E6" s="6">
        <v>4.0774199999999974</v>
      </c>
      <c r="F6" s="437"/>
      <c r="G6" s="94"/>
    </row>
    <row r="7" spans="1:7" x14ac:dyDescent="0.2">
      <c r="A7" s="24" t="s">
        <v>219</v>
      </c>
      <c r="B7" s="7">
        <v>2626.4090760000008</v>
      </c>
      <c r="C7" s="7">
        <v>189.16539899999964</v>
      </c>
      <c r="D7" s="7">
        <v>20.779543000000025</v>
      </c>
      <c r="E7" s="7">
        <v>2437.2436770000013</v>
      </c>
      <c r="F7" s="438"/>
      <c r="G7" s="94"/>
    </row>
    <row r="8" spans="1:7" x14ac:dyDescent="0.2">
      <c r="A8" s="29" t="s">
        <v>218</v>
      </c>
      <c r="B8" s="14">
        <v>0</v>
      </c>
      <c r="C8" s="14">
        <v>0</v>
      </c>
      <c r="D8" s="14">
        <v>0</v>
      </c>
      <c r="E8" s="14">
        <v>0</v>
      </c>
      <c r="F8" s="438"/>
      <c r="G8" s="94"/>
    </row>
    <row r="9" spans="1:7" x14ac:dyDescent="0.2">
      <c r="A9" s="29" t="s">
        <v>217</v>
      </c>
      <c r="B9" s="14">
        <v>0</v>
      </c>
      <c r="C9" s="14">
        <v>0</v>
      </c>
      <c r="D9" s="14">
        <v>0</v>
      </c>
      <c r="E9" s="14">
        <v>0</v>
      </c>
      <c r="F9" s="438"/>
      <c r="G9" s="94"/>
    </row>
    <row r="10" spans="1:7" x14ac:dyDescent="0.2">
      <c r="A10" s="29" t="s">
        <v>216</v>
      </c>
      <c r="B10" s="14">
        <v>0</v>
      </c>
      <c r="C10" s="14">
        <v>0</v>
      </c>
      <c r="D10" s="14">
        <v>0</v>
      </c>
      <c r="E10" s="14">
        <v>0</v>
      </c>
      <c r="F10" s="438"/>
      <c r="G10" s="94"/>
    </row>
    <row r="11" spans="1:7" x14ac:dyDescent="0.2">
      <c r="A11" s="29" t="s">
        <v>215</v>
      </c>
      <c r="B11" s="14">
        <v>0.46382899999999999</v>
      </c>
      <c r="C11" s="14">
        <v>3.7577999999999993E-2</v>
      </c>
      <c r="D11" s="14">
        <v>0</v>
      </c>
      <c r="E11" s="14">
        <v>0.42625099999999999</v>
      </c>
      <c r="F11" s="438"/>
      <c r="G11" s="94"/>
    </row>
    <row r="12" spans="1:7" x14ac:dyDescent="0.2">
      <c r="A12" s="29" t="s">
        <v>214</v>
      </c>
      <c r="B12" s="14">
        <v>9.8370000000000003E-3</v>
      </c>
      <c r="C12" s="14">
        <v>0</v>
      </c>
      <c r="D12" s="14">
        <v>2.7E-4</v>
      </c>
      <c r="E12" s="14">
        <v>9.8370000000000003E-3</v>
      </c>
      <c r="F12" s="438"/>
      <c r="G12" s="94"/>
    </row>
    <row r="13" spans="1:7" x14ac:dyDescent="0.2">
      <c r="A13" s="29" t="s">
        <v>213</v>
      </c>
      <c r="B13" s="14">
        <v>0</v>
      </c>
      <c r="C13" s="14">
        <v>0</v>
      </c>
      <c r="D13" s="14">
        <v>0</v>
      </c>
      <c r="E13" s="14">
        <v>0</v>
      </c>
      <c r="F13" s="438"/>
      <c r="G13" s="94"/>
    </row>
    <row r="14" spans="1:7" x14ac:dyDescent="0.2">
      <c r="A14" s="29" t="s">
        <v>212</v>
      </c>
      <c r="B14" s="14">
        <v>264.43442600000003</v>
      </c>
      <c r="C14" s="14">
        <v>11.053448999999988</v>
      </c>
      <c r="D14" s="14">
        <v>8.2241999999999996E-2</v>
      </c>
      <c r="E14" s="14">
        <v>253.38097700000003</v>
      </c>
      <c r="F14" s="438"/>
      <c r="G14" s="94"/>
    </row>
    <row r="15" spans="1:7" x14ac:dyDescent="0.2">
      <c r="A15" s="29" t="s">
        <v>32</v>
      </c>
      <c r="B15" s="14">
        <v>0</v>
      </c>
      <c r="C15" s="14">
        <v>0</v>
      </c>
      <c r="D15" s="14">
        <v>0</v>
      </c>
      <c r="E15" s="14">
        <v>0</v>
      </c>
      <c r="F15" s="438"/>
      <c r="G15" s="94"/>
    </row>
    <row r="16" spans="1:7" x14ac:dyDescent="0.2">
      <c r="A16" s="29" t="s">
        <v>211</v>
      </c>
      <c r="B16" s="14">
        <v>13.425534999999995</v>
      </c>
      <c r="C16" s="14">
        <v>1.7780709999999986</v>
      </c>
      <c r="D16" s="14">
        <v>0.11408200000000006</v>
      </c>
      <c r="E16" s="14">
        <v>11.647463999999996</v>
      </c>
      <c r="F16" s="438"/>
      <c r="G16" s="94"/>
    </row>
    <row r="17" spans="1:7" ht="12.75" thickBot="1" x14ac:dyDescent="0.25">
      <c r="A17" s="30" t="s">
        <v>210</v>
      </c>
      <c r="B17" s="27">
        <v>810.02123300000017</v>
      </c>
      <c r="C17" s="27">
        <v>21.966577999999707</v>
      </c>
      <c r="D17" s="27">
        <v>14.053155000000009</v>
      </c>
      <c r="E17" s="27">
        <v>788.05465500000048</v>
      </c>
      <c r="F17" s="439"/>
      <c r="G17" s="94"/>
    </row>
    <row r="18" spans="1:7" s="37" customFormat="1" ht="11.25" x14ac:dyDescent="0.2">
      <c r="F18" s="15" t="s">
        <v>525</v>
      </c>
    </row>
    <row r="19" spans="1:7" x14ac:dyDescent="0.2">
      <c r="A19" s="219"/>
      <c r="B19" s="219">
        <v>2008</v>
      </c>
      <c r="C19" s="219">
        <v>2009</v>
      </c>
      <c r="D19" s="219">
        <v>2010</v>
      </c>
      <c r="E19" s="219">
        <v>2011</v>
      </c>
      <c r="F19" s="219">
        <v>2012</v>
      </c>
    </row>
    <row r="20" spans="1:7" x14ac:dyDescent="0.2">
      <c r="A20" s="219" t="s">
        <v>220</v>
      </c>
      <c r="B20" s="219">
        <v>0</v>
      </c>
      <c r="C20" s="219">
        <v>0</v>
      </c>
      <c r="D20" s="219">
        <v>0</v>
      </c>
      <c r="E20" s="219">
        <v>0</v>
      </c>
      <c r="F20" s="219">
        <v>0</v>
      </c>
    </row>
    <row r="21" spans="1:7" x14ac:dyDescent="0.2">
      <c r="A21" s="219" t="s">
        <v>219</v>
      </c>
      <c r="B21" s="219">
        <v>0</v>
      </c>
      <c r="C21" s="219">
        <v>0</v>
      </c>
      <c r="D21" s="219">
        <v>0</v>
      </c>
      <c r="E21" s="219">
        <v>0</v>
      </c>
      <c r="F21" s="219">
        <v>0</v>
      </c>
    </row>
    <row r="22" spans="1:7" x14ac:dyDescent="0.2">
      <c r="A22" s="219" t="s">
        <v>218</v>
      </c>
      <c r="B22" s="219">
        <v>0</v>
      </c>
      <c r="C22" s="219">
        <v>0</v>
      </c>
      <c r="D22" s="219">
        <v>0</v>
      </c>
      <c r="E22" s="219">
        <v>0</v>
      </c>
      <c r="F22" s="219">
        <v>0</v>
      </c>
    </row>
    <row r="23" spans="1:7" x14ac:dyDescent="0.2">
      <c r="A23" s="219" t="s">
        <v>217</v>
      </c>
      <c r="B23" s="219">
        <v>0</v>
      </c>
      <c r="C23" s="219">
        <v>0</v>
      </c>
      <c r="D23" s="219">
        <v>0</v>
      </c>
      <c r="E23" s="219">
        <v>0</v>
      </c>
      <c r="F23" s="219">
        <v>0</v>
      </c>
    </row>
    <row r="24" spans="1:7" x14ac:dyDescent="0.2">
      <c r="A24" s="219" t="s">
        <v>216</v>
      </c>
      <c r="B24" s="219">
        <v>0</v>
      </c>
      <c r="C24" s="219">
        <v>0</v>
      </c>
      <c r="D24" s="219">
        <v>0</v>
      </c>
      <c r="E24" s="219">
        <v>0</v>
      </c>
      <c r="F24" s="219">
        <v>0</v>
      </c>
    </row>
    <row r="25" spans="1:7" x14ac:dyDescent="0.2">
      <c r="A25" s="219" t="s">
        <v>215</v>
      </c>
      <c r="B25" s="219">
        <v>0</v>
      </c>
      <c r="C25" s="219">
        <v>0</v>
      </c>
      <c r="D25" s="219">
        <v>0</v>
      </c>
      <c r="E25" s="219">
        <v>0</v>
      </c>
      <c r="F25" s="219">
        <v>0</v>
      </c>
    </row>
    <row r="26" spans="1:7" x14ac:dyDescent="0.2">
      <c r="A26" s="219" t="s">
        <v>214</v>
      </c>
      <c r="B26" s="219">
        <v>0</v>
      </c>
      <c r="C26" s="219">
        <v>0</v>
      </c>
      <c r="D26" s="219">
        <v>0</v>
      </c>
      <c r="E26" s="219">
        <v>0</v>
      </c>
      <c r="F26" s="219">
        <v>0</v>
      </c>
    </row>
    <row r="27" spans="1:7" x14ac:dyDescent="0.2">
      <c r="A27" s="219" t="s">
        <v>213</v>
      </c>
      <c r="B27" s="219">
        <v>0</v>
      </c>
      <c r="C27" s="219">
        <v>0</v>
      </c>
      <c r="D27" s="219">
        <v>0</v>
      </c>
      <c r="E27" s="219">
        <v>0</v>
      </c>
      <c r="F27" s="219">
        <v>0</v>
      </c>
    </row>
    <row r="28" spans="1:7" x14ac:dyDescent="0.2">
      <c r="A28" s="219" t="s">
        <v>212</v>
      </c>
      <c r="B28" s="219">
        <v>0</v>
      </c>
      <c r="C28" s="219">
        <v>0</v>
      </c>
      <c r="D28" s="219">
        <v>0</v>
      </c>
      <c r="E28" s="219">
        <v>0</v>
      </c>
      <c r="F28" s="219">
        <v>0</v>
      </c>
    </row>
    <row r="29" spans="1:7" x14ac:dyDescent="0.2">
      <c r="A29" s="219" t="s">
        <v>32</v>
      </c>
      <c r="B29" s="219">
        <v>0</v>
      </c>
      <c r="C29" s="219">
        <v>0</v>
      </c>
      <c r="D29" s="219">
        <v>0</v>
      </c>
      <c r="E29" s="219">
        <v>0</v>
      </c>
      <c r="F29" s="219">
        <v>0</v>
      </c>
    </row>
    <row r="30" spans="1:7" x14ac:dyDescent="0.2">
      <c r="A30" s="219" t="s">
        <v>211</v>
      </c>
      <c r="B30" s="219">
        <v>0</v>
      </c>
      <c r="C30" s="219">
        <v>0</v>
      </c>
      <c r="D30" s="219">
        <v>0</v>
      </c>
      <c r="E30" s="219">
        <v>0</v>
      </c>
      <c r="F30" s="219">
        <v>0</v>
      </c>
    </row>
    <row r="31" spans="1:7" x14ac:dyDescent="0.2">
      <c r="A31" s="219" t="s">
        <v>210</v>
      </c>
      <c r="B31" s="219">
        <v>0</v>
      </c>
      <c r="C31" s="219">
        <v>0</v>
      </c>
      <c r="D31" s="219">
        <v>0</v>
      </c>
      <c r="E31" s="219">
        <v>0</v>
      </c>
      <c r="F31" s="219">
        <v>0</v>
      </c>
    </row>
    <row r="32" spans="1:7" x14ac:dyDescent="0.2">
      <c r="A32" s="219" t="s">
        <v>479</v>
      </c>
      <c r="B32" s="219">
        <v>681</v>
      </c>
      <c r="C32" s="219">
        <v>974.3</v>
      </c>
      <c r="D32" s="219">
        <v>1250.8</v>
      </c>
      <c r="E32" s="219">
        <v>1610.7</v>
      </c>
      <c r="F32" s="219">
        <v>2234.6999999999998</v>
      </c>
    </row>
    <row r="33" spans="1:7" x14ac:dyDescent="0.2">
      <c r="A33" s="219">
        <v>2013</v>
      </c>
      <c r="B33" s="219">
        <v>2014</v>
      </c>
      <c r="C33" s="219">
        <v>2015</v>
      </c>
      <c r="D33" s="219">
        <v>2016</v>
      </c>
      <c r="E33" s="219">
        <v>2017</v>
      </c>
    </row>
    <row r="34" spans="1:7" x14ac:dyDescent="0.2">
      <c r="A34" s="219">
        <v>0</v>
      </c>
      <c r="B34" s="219">
        <v>14.489239999999999</v>
      </c>
      <c r="C34" s="219">
        <v>12.044630000000005</v>
      </c>
      <c r="D34" s="219">
        <v>16.151604999999996</v>
      </c>
      <c r="E34" s="219">
        <v>4.8640529999999975</v>
      </c>
    </row>
    <row r="35" spans="1:7" x14ac:dyDescent="0.2">
      <c r="A35" s="219">
        <v>0</v>
      </c>
      <c r="B35" s="219">
        <v>2560.1970230000061</v>
      </c>
      <c r="C35" s="219">
        <v>2603.4192899999885</v>
      </c>
      <c r="D35" s="219">
        <v>2589.7657380000019</v>
      </c>
      <c r="E35" s="219">
        <v>2626.4090760000008</v>
      </c>
    </row>
    <row r="36" spans="1:7" x14ac:dyDescent="0.2">
      <c r="A36" s="219">
        <v>0</v>
      </c>
      <c r="B36" s="219">
        <v>0</v>
      </c>
      <c r="C36" s="219">
        <v>0</v>
      </c>
      <c r="D36" s="219">
        <v>0</v>
      </c>
      <c r="E36" s="219">
        <v>0</v>
      </c>
    </row>
    <row r="37" spans="1:7" x14ac:dyDescent="0.2">
      <c r="A37" s="219">
        <v>0</v>
      </c>
      <c r="B37" s="219">
        <v>0</v>
      </c>
      <c r="C37" s="219">
        <v>0</v>
      </c>
      <c r="D37" s="219">
        <v>0</v>
      </c>
      <c r="E37" s="219">
        <v>0</v>
      </c>
    </row>
    <row r="38" spans="1:7" x14ac:dyDescent="0.2">
      <c r="A38" s="219">
        <v>0</v>
      </c>
      <c r="B38" s="219">
        <v>0</v>
      </c>
      <c r="C38" s="219">
        <v>0</v>
      </c>
      <c r="D38" s="219">
        <v>0</v>
      </c>
      <c r="E38" s="219">
        <v>0</v>
      </c>
    </row>
    <row r="39" spans="1:7" x14ac:dyDescent="0.2">
      <c r="A39" s="219">
        <v>0</v>
      </c>
      <c r="B39" s="219">
        <v>0.83716000000000013</v>
      </c>
      <c r="C39" s="219">
        <v>0.62447000000000008</v>
      </c>
      <c r="D39" s="219">
        <v>0.72448400000000013</v>
      </c>
      <c r="E39" s="219">
        <v>0.46382899999999999</v>
      </c>
    </row>
    <row r="40" spans="1:7" x14ac:dyDescent="0.2">
      <c r="A40" s="219">
        <v>0</v>
      </c>
      <c r="B40" s="219">
        <v>5.0690000000000006E-2</v>
      </c>
      <c r="C40" s="219">
        <v>9.5970000000000014E-2</v>
      </c>
      <c r="D40" s="219">
        <v>0.15790199999999999</v>
      </c>
      <c r="E40" s="219">
        <v>9.8370000000000003E-3</v>
      </c>
    </row>
    <row r="41" spans="1:7" x14ac:dyDescent="0.2">
      <c r="A41" s="219">
        <v>0</v>
      </c>
      <c r="B41" s="219">
        <v>2.7E-4</v>
      </c>
      <c r="C41" s="219">
        <v>0</v>
      </c>
      <c r="D41" s="219">
        <v>0</v>
      </c>
      <c r="E41" s="219">
        <v>0</v>
      </c>
    </row>
    <row r="42" spans="1:7" x14ac:dyDescent="0.2">
      <c r="A42" s="219">
        <v>0</v>
      </c>
      <c r="B42" s="219">
        <v>273.30187000000018</v>
      </c>
      <c r="C42" s="219">
        <v>262.58914999999996</v>
      </c>
      <c r="D42" s="219">
        <v>257.64991399999997</v>
      </c>
      <c r="E42" s="219">
        <v>264.43442600000003</v>
      </c>
    </row>
    <row r="43" spans="1:7" x14ac:dyDescent="0.2">
      <c r="A43" s="219">
        <v>0</v>
      </c>
      <c r="B43" s="219">
        <v>0</v>
      </c>
      <c r="C43" s="219">
        <v>0</v>
      </c>
      <c r="D43" s="219">
        <v>0.77049999999999996</v>
      </c>
      <c r="E43" s="219">
        <v>0</v>
      </c>
      <c r="G43" s="15"/>
    </row>
    <row r="44" spans="1:7" x14ac:dyDescent="0.2">
      <c r="A44" s="219">
        <v>0</v>
      </c>
      <c r="B44" s="219">
        <v>10.759939999999997</v>
      </c>
      <c r="C44" s="219">
        <v>9.956019999999997</v>
      </c>
      <c r="D44" s="219">
        <v>13.082451000000001</v>
      </c>
      <c r="E44" s="219">
        <v>13.425534999999995</v>
      </c>
      <c r="G44" s="467"/>
    </row>
    <row r="45" spans="1:7" x14ac:dyDescent="0.2">
      <c r="A45" s="219">
        <v>0</v>
      </c>
      <c r="B45" s="219">
        <v>634.80537000000061</v>
      </c>
      <c r="C45" s="219">
        <v>683.34097000000008</v>
      </c>
      <c r="D45" s="219">
        <v>735.59491599999797</v>
      </c>
      <c r="E45" s="219">
        <v>810.02123300000017</v>
      </c>
    </row>
    <row r="46" spans="1:7" ht="0.75" customHeight="1" x14ac:dyDescent="0.2">
      <c r="A46" s="219">
        <v>3179.6</v>
      </c>
      <c r="B46" s="219">
        <v>3494.4415630000067</v>
      </c>
      <c r="C46" s="219">
        <v>3572.0704999999884</v>
      </c>
      <c r="D46" s="219">
        <v>3613.8975099999998</v>
      </c>
      <c r="E46" s="219">
        <v>3719.6279890000005</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H39"/>
  <sheetViews>
    <sheetView showGridLines="0" zoomScale="115" zoomScaleNormal="115" zoomScaleSheetLayoutView="100" workbookViewId="0">
      <selection activeCell="A9" sqref="A9"/>
    </sheetView>
  </sheetViews>
  <sheetFormatPr defaultRowHeight="12.75" x14ac:dyDescent="0.2"/>
  <cols>
    <col min="1" max="1" width="33.28515625" style="3" customWidth="1"/>
    <col min="2" max="3" width="15.5703125" style="3" customWidth="1"/>
    <col min="4" max="4" width="16.28515625" style="3" customWidth="1"/>
    <col min="5" max="5" width="15.5703125" style="3" customWidth="1"/>
    <col min="6" max="6" width="16.7109375" style="3" customWidth="1"/>
    <col min="7" max="8" width="15.5703125" style="3" customWidth="1"/>
    <col min="9" max="9" width="15.85546875" style="3" customWidth="1"/>
    <col min="10" max="10" width="15" style="3" customWidth="1"/>
    <col min="11" max="11" width="12.7109375" style="3" customWidth="1"/>
    <col min="12" max="12" width="11.7109375" style="3" customWidth="1"/>
    <col min="13" max="16384" width="9.140625" style="3"/>
  </cols>
  <sheetData>
    <row r="1" spans="1:8" s="16" customFormat="1" ht="18.75" x14ac:dyDescent="0.3">
      <c r="A1" s="104" t="s">
        <v>482</v>
      </c>
      <c r="B1" s="12"/>
      <c r="C1" s="12"/>
      <c r="D1" s="12"/>
      <c r="E1" s="12"/>
      <c r="F1" s="12"/>
      <c r="G1" s="12"/>
      <c r="H1" s="105" t="str">
        <f>Obsah!A1</f>
        <v>2017</v>
      </c>
    </row>
    <row r="2" spans="1:8" s="16" customFormat="1" ht="7.5" customHeight="1" x14ac:dyDescent="0.2">
      <c r="B2" s="12"/>
      <c r="C2" s="12"/>
      <c r="D2" s="12"/>
      <c r="E2" s="12"/>
      <c r="F2" s="12"/>
      <c r="G2" s="12"/>
      <c r="H2" s="12"/>
    </row>
    <row r="3" spans="1:8" s="16" customFormat="1" ht="46.5" customHeight="1" x14ac:dyDescent="0.2">
      <c r="A3" s="527"/>
      <c r="B3" s="129" t="s">
        <v>269</v>
      </c>
      <c r="C3" s="129" t="s">
        <v>270</v>
      </c>
      <c r="D3" s="125" t="s">
        <v>392</v>
      </c>
      <c r="E3" s="129" t="s">
        <v>271</v>
      </c>
      <c r="F3" s="129" t="s">
        <v>272</v>
      </c>
      <c r="G3" s="12"/>
      <c r="H3" s="12"/>
    </row>
    <row r="4" spans="1:8" s="16" customFormat="1" ht="13.5" x14ac:dyDescent="0.2">
      <c r="A4" s="527"/>
      <c r="B4" s="127" t="s">
        <v>266</v>
      </c>
      <c r="C4" s="127" t="s">
        <v>6</v>
      </c>
      <c r="D4" s="127" t="s">
        <v>6</v>
      </c>
      <c r="E4" s="127" t="s">
        <v>6</v>
      </c>
      <c r="F4" s="127" t="s">
        <v>6</v>
      </c>
      <c r="G4" s="12"/>
      <c r="H4" s="12"/>
    </row>
    <row r="5" spans="1:8" s="16" customFormat="1" ht="15" thickBot="1" x14ac:dyDescent="0.25">
      <c r="A5" s="131" t="s">
        <v>556</v>
      </c>
      <c r="B5" s="28">
        <f>SUM(B6:B8)</f>
        <v>1092.7141000000008</v>
      </c>
      <c r="C5" s="28">
        <f>SUM(C6:C8)</f>
        <v>1869464.7639999983</v>
      </c>
      <c r="D5" s="28">
        <f>SUM(D6:D8)</f>
        <v>17552.802000000102</v>
      </c>
      <c r="E5" s="28">
        <f>SUM(E6:E8)</f>
        <v>1851911.9619999984</v>
      </c>
      <c r="F5" s="28">
        <f>SUM(F6:F8)</f>
        <v>1781598.3530000004</v>
      </c>
      <c r="G5" s="12"/>
      <c r="H5" s="12"/>
    </row>
    <row r="6" spans="1:8" s="16" customFormat="1" x14ac:dyDescent="0.2">
      <c r="A6" s="31" t="s">
        <v>131</v>
      </c>
      <c r="B6" s="10">
        <v>156.7001000000009</v>
      </c>
      <c r="C6" s="10">
        <v>511326.26599999802</v>
      </c>
      <c r="D6" s="10">
        <v>5933.9460000001009</v>
      </c>
      <c r="E6" s="10">
        <v>505392.31999999791</v>
      </c>
      <c r="F6" s="10">
        <v>466620.57600000018</v>
      </c>
      <c r="G6" s="12"/>
      <c r="H6" s="12"/>
    </row>
    <row r="7" spans="1:8" s="16" customFormat="1" x14ac:dyDescent="0.2">
      <c r="A7" s="32" t="s">
        <v>284</v>
      </c>
      <c r="B7" s="21">
        <v>183.23399999999995</v>
      </c>
      <c r="C7" s="21">
        <v>551153.20500000031</v>
      </c>
      <c r="D7" s="21">
        <v>7986.273000000001</v>
      </c>
      <c r="E7" s="21">
        <v>543166.93200000026</v>
      </c>
      <c r="F7" s="22">
        <v>522192.29100000032</v>
      </c>
      <c r="G7" s="12"/>
      <c r="H7" s="12"/>
    </row>
    <row r="8" spans="1:8" s="16" customFormat="1" ht="13.5" thickBot="1" x14ac:dyDescent="0.25">
      <c r="A8" s="33" t="s">
        <v>289</v>
      </c>
      <c r="B8" s="34">
        <v>752.78</v>
      </c>
      <c r="C8" s="34">
        <v>806985.29300000006</v>
      </c>
      <c r="D8" s="34">
        <v>3632.5830000000001</v>
      </c>
      <c r="E8" s="34">
        <v>803352.71000000008</v>
      </c>
      <c r="F8" s="34">
        <v>792785.4859999998</v>
      </c>
      <c r="G8" s="12"/>
      <c r="H8" s="12"/>
    </row>
    <row r="9" spans="1:8" s="16" customFormat="1" x14ac:dyDescent="0.2">
      <c r="A9" s="132" t="s">
        <v>559</v>
      </c>
      <c r="B9" s="12"/>
      <c r="C9" s="12"/>
      <c r="D9" s="12"/>
      <c r="E9" s="12"/>
      <c r="F9" s="18" t="s">
        <v>526</v>
      </c>
      <c r="G9" s="12"/>
      <c r="H9" s="12"/>
    </row>
    <row r="10" spans="1:8" s="16" customFormat="1" ht="12.75" customHeight="1" x14ac:dyDescent="0.2">
      <c r="A10" s="12"/>
      <c r="B10" s="449"/>
      <c r="C10" s="12"/>
      <c r="D10" s="12"/>
      <c r="E10" s="12"/>
      <c r="F10" s="20"/>
      <c r="G10" s="12"/>
      <c r="H10" s="12"/>
    </row>
    <row r="11" spans="1:8" s="16" customFormat="1" ht="36" x14ac:dyDescent="0.2">
      <c r="A11" s="527"/>
      <c r="B11" s="129" t="s">
        <v>269</v>
      </c>
      <c r="C11" s="129" t="s">
        <v>270</v>
      </c>
      <c r="D11" s="129" t="s">
        <v>292</v>
      </c>
      <c r="E11" s="129" t="s">
        <v>271</v>
      </c>
      <c r="F11" s="129" t="s">
        <v>272</v>
      </c>
      <c r="G11" s="12"/>
      <c r="H11" s="12"/>
    </row>
    <row r="12" spans="1:8" s="16" customFormat="1" ht="13.5" x14ac:dyDescent="0.2">
      <c r="A12" s="527"/>
      <c r="B12" s="127" t="s">
        <v>266</v>
      </c>
      <c r="C12" s="127" t="s">
        <v>6</v>
      </c>
      <c r="D12" s="127" t="s">
        <v>6</v>
      </c>
      <c r="E12" s="127" t="s">
        <v>6</v>
      </c>
      <c r="F12" s="127" t="s">
        <v>6</v>
      </c>
      <c r="G12" s="12"/>
      <c r="H12" s="12"/>
    </row>
    <row r="13" spans="1:8" s="16" customFormat="1" ht="13.5" thickBot="1" x14ac:dyDescent="0.25">
      <c r="A13" s="130" t="s">
        <v>449</v>
      </c>
      <c r="B13" s="35">
        <v>1171.5</v>
      </c>
      <c r="C13" s="35">
        <v>1170455.101</v>
      </c>
      <c r="D13" s="35">
        <v>1518326.8199999994</v>
      </c>
      <c r="E13" s="35">
        <v>1155491.6810000001</v>
      </c>
      <c r="F13" s="35">
        <v>1173592.781</v>
      </c>
      <c r="G13" s="12"/>
      <c r="H13" s="12"/>
    </row>
    <row r="14" spans="1:8" s="16" customFormat="1" ht="10.5" customHeight="1" x14ac:dyDescent="0.2">
      <c r="A14" s="13"/>
      <c r="B14" s="11"/>
      <c r="C14" s="11"/>
      <c r="D14" s="11"/>
      <c r="E14" s="11"/>
      <c r="F14" s="18" t="s">
        <v>525</v>
      </c>
      <c r="G14" s="12"/>
      <c r="H14" s="12"/>
    </row>
    <row r="15" spans="1:8" x14ac:dyDescent="0.2">
      <c r="A15" s="457"/>
      <c r="B15" s="457"/>
      <c r="C15" s="457"/>
      <c r="D15" s="457"/>
      <c r="E15" s="457"/>
      <c r="F15" s="457"/>
      <c r="G15" s="457"/>
      <c r="H15" s="457"/>
    </row>
    <row r="16" spans="1:8" x14ac:dyDescent="0.2">
      <c r="A16" s="457"/>
      <c r="B16" s="457">
        <v>2008</v>
      </c>
      <c r="C16" s="457">
        <v>2009</v>
      </c>
      <c r="D16" s="457">
        <v>2010</v>
      </c>
      <c r="E16" s="457">
        <v>2011</v>
      </c>
      <c r="F16" s="457">
        <v>2012</v>
      </c>
      <c r="G16" s="457"/>
      <c r="H16" s="457"/>
    </row>
    <row r="17" spans="1:8" x14ac:dyDescent="0.2">
      <c r="A17" s="457" t="s">
        <v>131</v>
      </c>
      <c r="B17" s="457">
        <v>0</v>
      </c>
      <c r="C17" s="457">
        <v>0</v>
      </c>
      <c r="D17" s="457">
        <v>0</v>
      </c>
      <c r="E17" s="457">
        <v>0</v>
      </c>
      <c r="F17" s="457">
        <v>0</v>
      </c>
      <c r="G17" s="457"/>
      <c r="H17" s="457"/>
    </row>
    <row r="18" spans="1:8" x14ac:dyDescent="0.2">
      <c r="A18" s="457" t="s">
        <v>284</v>
      </c>
      <c r="B18" s="457">
        <v>0</v>
      </c>
      <c r="C18" s="457">
        <v>0</v>
      </c>
      <c r="D18" s="457">
        <v>0</v>
      </c>
      <c r="E18" s="457">
        <v>0</v>
      </c>
      <c r="F18" s="457">
        <v>0</v>
      </c>
      <c r="G18" s="457"/>
      <c r="H18" s="457"/>
    </row>
    <row r="19" spans="1:8" x14ac:dyDescent="0.2">
      <c r="A19" s="457" t="s">
        <v>289</v>
      </c>
      <c r="B19" s="457">
        <v>0</v>
      </c>
      <c r="C19" s="457">
        <v>0</v>
      </c>
      <c r="D19" s="457">
        <v>0</v>
      </c>
      <c r="E19" s="457">
        <v>0</v>
      </c>
      <c r="F19" s="457">
        <v>0</v>
      </c>
      <c r="G19" s="457"/>
      <c r="H19" s="457"/>
    </row>
    <row r="20" spans="1:8" x14ac:dyDescent="0.2">
      <c r="A20" s="219" t="s">
        <v>480</v>
      </c>
      <c r="B20" s="457">
        <v>1045.3000000000002</v>
      </c>
      <c r="C20" s="457">
        <v>1036.5</v>
      </c>
      <c r="D20" s="457">
        <v>1056.0999999999999</v>
      </c>
      <c r="E20" s="457">
        <v>1054.5999999999999</v>
      </c>
      <c r="F20" s="457">
        <v>1069.1999999999998</v>
      </c>
      <c r="G20" s="457"/>
      <c r="H20" s="457"/>
    </row>
    <row r="21" spans="1:8" x14ac:dyDescent="0.2">
      <c r="A21" s="457"/>
      <c r="B21" s="457"/>
      <c r="C21" s="457"/>
      <c r="D21" s="457"/>
      <c r="E21" s="457"/>
      <c r="F21" s="457"/>
      <c r="G21" s="457"/>
      <c r="H21" s="457"/>
    </row>
    <row r="22" spans="1:8" x14ac:dyDescent="0.2">
      <c r="A22" s="457"/>
      <c r="B22" s="457">
        <v>2013</v>
      </c>
      <c r="C22" s="457">
        <v>2014</v>
      </c>
      <c r="D22" s="457">
        <v>2015</v>
      </c>
      <c r="E22" s="457">
        <v>2016</v>
      </c>
      <c r="F22" s="457">
        <v>2017</v>
      </c>
      <c r="G22" s="457"/>
      <c r="H22" s="457"/>
    </row>
    <row r="23" spans="1:8" x14ac:dyDescent="0.2">
      <c r="A23" s="457"/>
      <c r="B23" s="457">
        <v>0</v>
      </c>
      <c r="C23" s="457">
        <v>150.34520000000057</v>
      </c>
      <c r="D23" s="457">
        <v>154.16550000000069</v>
      </c>
      <c r="E23" s="457">
        <v>155.91910000000078</v>
      </c>
      <c r="F23" s="457">
        <v>156.7001000000009</v>
      </c>
      <c r="G23" s="457"/>
      <c r="H23" s="457"/>
    </row>
    <row r="24" spans="1:8" x14ac:dyDescent="0.2">
      <c r="A24" s="457"/>
      <c r="B24" s="457">
        <v>0</v>
      </c>
      <c r="C24" s="457">
        <v>177.22499999999997</v>
      </c>
      <c r="D24" s="457">
        <v>180.58800000000002</v>
      </c>
      <c r="E24" s="457">
        <v>181.48800000000006</v>
      </c>
      <c r="F24" s="457">
        <v>183.23399999999995</v>
      </c>
      <c r="G24" s="457"/>
      <c r="H24" s="457"/>
    </row>
    <row r="25" spans="1:8" x14ac:dyDescent="0.2">
      <c r="A25" s="457"/>
      <c r="B25" s="457">
        <v>0</v>
      </c>
      <c r="C25" s="457">
        <v>752.78</v>
      </c>
      <c r="D25" s="457">
        <v>752.78</v>
      </c>
      <c r="E25" s="457">
        <v>752.78</v>
      </c>
      <c r="F25" s="457">
        <v>752.78</v>
      </c>
      <c r="G25" s="457"/>
      <c r="H25" s="457"/>
    </row>
    <row r="26" spans="1:8" x14ac:dyDescent="0.2">
      <c r="A26" s="457"/>
      <c r="B26" s="457">
        <v>1082.6999999999998</v>
      </c>
      <c r="C26" s="457">
        <v>1080.3502000000005</v>
      </c>
      <c r="D26" s="457">
        <v>1087.5335000000007</v>
      </c>
      <c r="E26" s="457">
        <v>1090.1871000000008</v>
      </c>
      <c r="F26" s="457">
        <v>1092.7141000000008</v>
      </c>
      <c r="G26" s="457"/>
      <c r="H26" s="457"/>
    </row>
    <row r="27" spans="1:8" x14ac:dyDescent="0.2">
      <c r="A27" s="465"/>
      <c r="B27" s="457"/>
      <c r="C27" s="457"/>
      <c r="D27" s="457"/>
      <c r="E27" s="457"/>
      <c r="F27" s="457"/>
      <c r="G27" s="457"/>
      <c r="H27" s="457"/>
    </row>
    <row r="28" spans="1:8" x14ac:dyDescent="0.2">
      <c r="A28" s="457"/>
      <c r="B28" s="457">
        <v>2008</v>
      </c>
      <c r="C28" s="457">
        <v>2009</v>
      </c>
      <c r="D28" s="457">
        <v>2010</v>
      </c>
      <c r="E28" s="457">
        <v>2011</v>
      </c>
      <c r="F28" s="457">
        <v>2012</v>
      </c>
      <c r="G28" s="457"/>
      <c r="H28" s="457"/>
    </row>
    <row r="29" spans="1:8" ht="12.75" customHeight="1" x14ac:dyDescent="0.2">
      <c r="A29" s="457" t="s">
        <v>131</v>
      </c>
      <c r="B29" s="457">
        <v>0</v>
      </c>
      <c r="C29" s="457">
        <v>0</v>
      </c>
      <c r="D29" s="457">
        <v>0</v>
      </c>
      <c r="E29" s="457">
        <v>0</v>
      </c>
      <c r="F29" s="457">
        <v>0</v>
      </c>
      <c r="G29" s="457"/>
      <c r="H29" s="457"/>
    </row>
    <row r="30" spans="1:8" x14ac:dyDescent="0.2">
      <c r="A30" s="457" t="s">
        <v>284</v>
      </c>
      <c r="B30" s="457">
        <v>0</v>
      </c>
      <c r="C30" s="457">
        <v>0</v>
      </c>
      <c r="D30" s="457">
        <v>0</v>
      </c>
      <c r="E30" s="457">
        <v>0</v>
      </c>
      <c r="F30" s="457">
        <v>0</v>
      </c>
      <c r="G30" s="457"/>
      <c r="H30" s="457"/>
    </row>
    <row r="31" spans="1:8" x14ac:dyDescent="0.2">
      <c r="A31" s="457" t="s">
        <v>289</v>
      </c>
      <c r="B31" s="457">
        <v>0</v>
      </c>
      <c r="C31" s="457">
        <v>0</v>
      </c>
      <c r="D31" s="457">
        <v>0</v>
      </c>
      <c r="E31" s="457">
        <v>0</v>
      </c>
      <c r="F31" s="457">
        <v>0</v>
      </c>
      <c r="G31" s="457"/>
      <c r="H31" s="457"/>
    </row>
    <row r="32" spans="1:8" x14ac:dyDescent="0.2">
      <c r="A32" s="219" t="s">
        <v>480</v>
      </c>
      <c r="B32" s="457">
        <v>2024.3059410000001</v>
      </c>
      <c r="C32" s="457">
        <v>2429.5577789999998</v>
      </c>
      <c r="D32" s="457">
        <v>2789.4292639999999</v>
      </c>
      <c r="E32" s="457">
        <v>2134.13170101789</v>
      </c>
      <c r="F32" s="457">
        <v>2231.5493615839096</v>
      </c>
      <c r="G32" s="457"/>
      <c r="H32" s="457"/>
    </row>
    <row r="33" spans="1:8" x14ac:dyDescent="0.2">
      <c r="A33" s="457"/>
      <c r="B33" s="457"/>
      <c r="C33" s="457"/>
      <c r="D33" s="457"/>
      <c r="E33" s="457"/>
      <c r="F33" s="457"/>
      <c r="G33" s="457"/>
      <c r="H33" s="457"/>
    </row>
    <row r="34" spans="1:8" ht="12.75" customHeight="1" x14ac:dyDescent="0.2">
      <c r="A34" s="457"/>
      <c r="B34" s="457">
        <v>2013</v>
      </c>
      <c r="C34" s="457">
        <v>2014</v>
      </c>
      <c r="D34" s="457">
        <v>2015</v>
      </c>
      <c r="E34" s="457">
        <v>2016</v>
      </c>
      <c r="F34" s="457">
        <v>2017</v>
      </c>
      <c r="G34" s="457"/>
      <c r="H34" s="457"/>
    </row>
    <row r="35" spans="1:8" x14ac:dyDescent="0.2">
      <c r="A35" s="457"/>
      <c r="B35" s="457">
        <v>0</v>
      </c>
      <c r="C35" s="457">
        <v>465.48191800000075</v>
      </c>
      <c r="D35" s="457">
        <v>445.8878729999999</v>
      </c>
      <c r="E35" s="457">
        <v>482.56343499999781</v>
      </c>
      <c r="F35" s="457">
        <v>511.32626599999804</v>
      </c>
      <c r="G35" s="457"/>
      <c r="H35" s="457"/>
    </row>
    <row r="36" spans="1:8" x14ac:dyDescent="0.2">
      <c r="A36" s="457"/>
      <c r="B36" s="457">
        <v>0</v>
      </c>
      <c r="C36" s="457">
        <v>546.19163700000013</v>
      </c>
      <c r="D36" s="457">
        <v>555.90920700000061</v>
      </c>
      <c r="E36" s="457">
        <v>570.53690200000017</v>
      </c>
      <c r="F36" s="457">
        <v>551.1532050000003</v>
      </c>
      <c r="G36" s="457"/>
      <c r="H36" s="457"/>
    </row>
    <row r="37" spans="1:8" ht="12.75" customHeight="1" x14ac:dyDescent="0.2">
      <c r="A37" s="457"/>
      <c r="B37" s="457">
        <v>0</v>
      </c>
      <c r="C37" s="457">
        <v>897.54893600000037</v>
      </c>
      <c r="D37" s="457">
        <v>793.01001000000019</v>
      </c>
      <c r="E37" s="457">
        <v>947.38790899999992</v>
      </c>
      <c r="F37" s="457">
        <v>806.98529300000007</v>
      </c>
      <c r="G37" s="457"/>
      <c r="H37" s="457"/>
    </row>
    <row r="38" spans="1:8" x14ac:dyDescent="0.2">
      <c r="A38" s="457"/>
      <c r="B38" s="457">
        <v>2856.3917619999997</v>
      </c>
      <c r="C38" s="457">
        <v>1909.2224910000014</v>
      </c>
      <c r="D38" s="457">
        <v>1794.8070900000007</v>
      </c>
      <c r="E38" s="457">
        <v>2000.4882459999978</v>
      </c>
      <c r="F38" s="457">
        <v>1869.4647639999982</v>
      </c>
      <c r="G38" s="457"/>
      <c r="H38" s="457"/>
    </row>
    <row r="39" spans="1:8" ht="12.75" customHeight="1" x14ac:dyDescent="0.2"/>
  </sheetData>
  <mergeCells count="2">
    <mergeCell ref="A3:A4"/>
    <mergeCell ref="A11:A12"/>
  </mergeCells>
  <phoneticPr fontId="30"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K31"/>
  <sheetViews>
    <sheetView showGridLines="0" zoomScale="115" zoomScaleNormal="115" workbookViewId="0">
      <selection activeCell="A10" sqref="A10"/>
    </sheetView>
  </sheetViews>
  <sheetFormatPr defaultRowHeight="12.75" x14ac:dyDescent="0.2"/>
  <cols>
    <col min="1" max="1" width="16.28515625" style="3" customWidth="1"/>
    <col min="2" max="2" width="12.5703125" style="3" customWidth="1"/>
    <col min="3" max="4" width="13.42578125" style="3" customWidth="1"/>
    <col min="5" max="5" width="18.5703125" style="3" customWidth="1"/>
    <col min="6" max="6" width="14.7109375" style="3" customWidth="1"/>
    <col min="7" max="7" width="15.42578125" style="3" customWidth="1"/>
    <col min="8" max="8" width="14.7109375" style="3" customWidth="1"/>
    <col min="9" max="10" width="9.140625" style="3"/>
    <col min="11" max="11" width="6.5703125" style="3" customWidth="1"/>
    <col min="12" max="25" width="9.140625" style="3"/>
    <col min="26" max="26" width="14.42578125" style="3" customWidth="1"/>
    <col min="27" max="16384" width="9.140625" style="3"/>
  </cols>
  <sheetData>
    <row r="1" spans="1:11" ht="18.75" x14ac:dyDescent="0.3">
      <c r="A1" s="106" t="s">
        <v>483</v>
      </c>
      <c r="K1" s="107" t="str">
        <f>Obsah!A1</f>
        <v>2017</v>
      </c>
    </row>
    <row r="2" spans="1:11" ht="7.5" customHeight="1" x14ac:dyDescent="0.2"/>
    <row r="3" spans="1:11" s="9" customFormat="1" ht="36" x14ac:dyDescent="0.2">
      <c r="A3" s="528"/>
      <c r="B3" s="528"/>
      <c r="C3" s="129" t="s">
        <v>269</v>
      </c>
      <c r="D3" s="129" t="s">
        <v>270</v>
      </c>
      <c r="E3" s="125" t="s">
        <v>392</v>
      </c>
      <c r="F3" s="129" t="s">
        <v>271</v>
      </c>
      <c r="G3" s="129" t="s">
        <v>272</v>
      </c>
    </row>
    <row r="4" spans="1:11" s="9" customFormat="1" ht="13.5" x14ac:dyDescent="0.2">
      <c r="A4" s="528"/>
      <c r="B4" s="528"/>
      <c r="C4" s="127" t="s">
        <v>266</v>
      </c>
      <c r="D4" s="127" t="s">
        <v>6</v>
      </c>
      <c r="E4" s="127" t="s">
        <v>6</v>
      </c>
      <c r="F4" s="127" t="s">
        <v>6</v>
      </c>
      <c r="G4" s="127" t="s">
        <v>6</v>
      </c>
    </row>
    <row r="5" spans="1:11" s="9" customFormat="1" ht="15" thickBot="1" x14ac:dyDescent="0.25">
      <c r="A5" s="533" t="s">
        <v>557</v>
      </c>
      <c r="B5" s="533"/>
      <c r="C5" s="35">
        <f>SUM(C6:C9)</f>
        <v>308.20490000000012</v>
      </c>
      <c r="D5" s="35">
        <f>SUM(D6:D9)</f>
        <v>591038.34100000013</v>
      </c>
      <c r="E5" s="35">
        <f>SUM(E6:E9)</f>
        <v>9121.4439999999995</v>
      </c>
      <c r="F5" s="35">
        <f>SUM(F6:F9)</f>
        <v>581916.89700000011</v>
      </c>
      <c r="G5" s="35">
        <f>SUM(G6:G9)</f>
        <v>581899.0769999997</v>
      </c>
    </row>
    <row r="6" spans="1:11" s="9" customFormat="1" ht="12" x14ac:dyDescent="0.2">
      <c r="A6" s="529" t="s">
        <v>9</v>
      </c>
      <c r="B6" s="529"/>
      <c r="C6" s="10">
        <v>2.9148999999999985</v>
      </c>
      <c r="D6" s="10">
        <v>1951.3919999999998</v>
      </c>
      <c r="E6" s="10">
        <v>48.032000000000004</v>
      </c>
      <c r="F6" s="10">
        <v>1903.36</v>
      </c>
      <c r="G6" s="10">
        <v>1851.3560000000009</v>
      </c>
    </row>
    <row r="7" spans="1:11" s="9" customFormat="1" ht="12" x14ac:dyDescent="0.2">
      <c r="A7" s="530" t="s">
        <v>290</v>
      </c>
      <c r="B7" s="531"/>
      <c r="C7" s="21">
        <v>5.76</v>
      </c>
      <c r="D7" s="21">
        <v>9409.8489999999983</v>
      </c>
      <c r="E7" s="21">
        <v>146.20300000000003</v>
      </c>
      <c r="F7" s="21">
        <v>9263.6459999999988</v>
      </c>
      <c r="G7" s="22">
        <v>9254.0690000000013</v>
      </c>
    </row>
    <row r="8" spans="1:11" s="9" customFormat="1" ht="12" x14ac:dyDescent="0.2">
      <c r="A8" s="530" t="s">
        <v>291</v>
      </c>
      <c r="B8" s="531"/>
      <c r="C8" s="21">
        <v>59.879999999999995</v>
      </c>
      <c r="D8" s="21">
        <v>126994.19900000002</v>
      </c>
      <c r="E8" s="21">
        <v>1103.8759999999997</v>
      </c>
      <c r="F8" s="21">
        <v>125890.32300000002</v>
      </c>
      <c r="G8" s="22">
        <v>125918.17700000001</v>
      </c>
    </row>
    <row r="9" spans="1:11" s="9" customFormat="1" thickBot="1" x14ac:dyDescent="0.25">
      <c r="A9" s="532" t="s">
        <v>10</v>
      </c>
      <c r="B9" s="532"/>
      <c r="C9" s="40">
        <v>239.65000000000012</v>
      </c>
      <c r="D9" s="40">
        <v>452682.90100000013</v>
      </c>
      <c r="E9" s="40">
        <v>7823.3330000000005</v>
      </c>
      <c r="F9" s="40">
        <v>444859.56800000014</v>
      </c>
      <c r="G9" s="40">
        <v>444875.47499999969</v>
      </c>
    </row>
    <row r="10" spans="1:11" s="9" customFormat="1" x14ac:dyDescent="0.2">
      <c r="A10" s="132" t="s">
        <v>559</v>
      </c>
      <c r="G10" s="18" t="s">
        <v>162</v>
      </c>
    </row>
    <row r="13" spans="1:11" x14ac:dyDescent="0.2">
      <c r="A13" s="457"/>
      <c r="B13" s="457">
        <v>2008</v>
      </c>
      <c r="C13" s="457">
        <v>2009</v>
      </c>
      <c r="D13" s="457">
        <v>2010</v>
      </c>
      <c r="E13" s="457">
        <v>2011</v>
      </c>
      <c r="F13" s="457">
        <v>2012</v>
      </c>
      <c r="G13" s="457">
        <v>2013</v>
      </c>
      <c r="H13" s="457">
        <v>2014</v>
      </c>
      <c r="I13" s="457">
        <v>2015</v>
      </c>
      <c r="J13" s="457">
        <v>2016</v>
      </c>
      <c r="K13" s="457">
        <v>2017</v>
      </c>
    </row>
    <row r="14" spans="1:11" x14ac:dyDescent="0.2">
      <c r="A14" s="457" t="s">
        <v>9</v>
      </c>
      <c r="B14" s="457">
        <v>0</v>
      </c>
      <c r="C14" s="457">
        <v>0</v>
      </c>
      <c r="D14" s="457">
        <v>0</v>
      </c>
      <c r="E14" s="457">
        <v>0</v>
      </c>
      <c r="F14" s="457">
        <v>0</v>
      </c>
      <c r="G14" s="457">
        <v>0</v>
      </c>
      <c r="H14" s="457">
        <v>2.8648999999999991</v>
      </c>
      <c r="I14" s="457">
        <v>2.9598999999999993</v>
      </c>
      <c r="J14" s="457">
        <v>2.8148999999999993</v>
      </c>
      <c r="K14" s="457">
        <v>2.9148999999999985</v>
      </c>
    </row>
    <row r="15" spans="1:11" x14ac:dyDescent="0.2">
      <c r="A15" s="457" t="s">
        <v>290</v>
      </c>
      <c r="B15" s="457">
        <v>0</v>
      </c>
      <c r="C15" s="457">
        <v>0</v>
      </c>
      <c r="D15" s="457">
        <v>0</v>
      </c>
      <c r="E15" s="457">
        <v>0</v>
      </c>
      <c r="F15" s="457">
        <v>0</v>
      </c>
      <c r="G15" s="457">
        <v>0</v>
      </c>
      <c r="H15" s="457">
        <v>5.7600000000000007</v>
      </c>
      <c r="I15" s="457">
        <v>5.7600000000000007</v>
      </c>
      <c r="J15" s="457">
        <v>5.7600000000000007</v>
      </c>
      <c r="K15" s="457">
        <v>5.76</v>
      </c>
    </row>
    <row r="16" spans="1:11" x14ac:dyDescent="0.2">
      <c r="A16" s="457" t="s">
        <v>291</v>
      </c>
      <c r="B16" s="457">
        <v>0</v>
      </c>
      <c r="C16" s="457">
        <v>0</v>
      </c>
      <c r="D16" s="457">
        <v>0</v>
      </c>
      <c r="E16" s="457">
        <v>0</v>
      </c>
      <c r="F16" s="457">
        <v>0</v>
      </c>
      <c r="G16" s="457">
        <v>0</v>
      </c>
      <c r="H16" s="457">
        <v>59.88</v>
      </c>
      <c r="I16" s="457">
        <v>58.38</v>
      </c>
      <c r="J16" s="457">
        <v>59.88</v>
      </c>
      <c r="K16" s="457">
        <v>59.879999999999995</v>
      </c>
    </row>
    <row r="17" spans="1:11" ht="14.25" customHeight="1" x14ac:dyDescent="0.2">
      <c r="A17" s="457" t="s">
        <v>10</v>
      </c>
      <c r="B17" s="457">
        <v>0</v>
      </c>
      <c r="C17" s="457">
        <v>0</v>
      </c>
      <c r="D17" s="457">
        <v>0</v>
      </c>
      <c r="E17" s="457">
        <v>0</v>
      </c>
      <c r="F17" s="457">
        <v>0</v>
      </c>
      <c r="G17" s="457">
        <v>0</v>
      </c>
      <c r="H17" s="457">
        <v>209.54999999999998</v>
      </c>
      <c r="I17" s="457">
        <v>213.54999999999998</v>
      </c>
      <c r="J17" s="457">
        <v>213.54999999999998</v>
      </c>
      <c r="K17" s="457">
        <v>239.65000000000012</v>
      </c>
    </row>
    <row r="18" spans="1:11" x14ac:dyDescent="0.2">
      <c r="A18" s="219" t="s">
        <v>480</v>
      </c>
      <c r="B18" s="457">
        <v>150</v>
      </c>
      <c r="C18" s="457">
        <v>193.2</v>
      </c>
      <c r="D18" s="457">
        <v>217.8</v>
      </c>
      <c r="E18" s="457">
        <v>218.9</v>
      </c>
      <c r="F18" s="457">
        <v>262.96019999446298</v>
      </c>
      <c r="G18" s="457">
        <v>270</v>
      </c>
      <c r="H18" s="457">
        <v>278.05489999999998</v>
      </c>
      <c r="I18" s="457">
        <v>280.6499</v>
      </c>
      <c r="J18" s="457">
        <v>282.00490000000002</v>
      </c>
      <c r="K18" s="457">
        <v>308.20490000000012</v>
      </c>
    </row>
    <row r="19" spans="1:11" x14ac:dyDescent="0.2">
      <c r="A19" s="457"/>
      <c r="B19" s="457"/>
      <c r="C19" s="457"/>
      <c r="D19" s="457"/>
      <c r="E19" s="457"/>
      <c r="F19" s="457"/>
      <c r="G19" s="457"/>
      <c r="H19" s="457"/>
      <c r="I19" s="457"/>
      <c r="J19" s="457"/>
      <c r="K19" s="457"/>
    </row>
    <row r="20" spans="1:11" x14ac:dyDescent="0.2">
      <c r="A20" s="457"/>
      <c r="B20" s="457">
        <v>2008</v>
      </c>
      <c r="C20" s="457">
        <v>2009</v>
      </c>
      <c r="D20" s="457">
        <v>2010</v>
      </c>
      <c r="E20" s="457">
        <v>2011</v>
      </c>
      <c r="F20" s="457">
        <v>2012</v>
      </c>
      <c r="G20" s="457">
        <v>2013</v>
      </c>
      <c r="H20" s="457">
        <v>2014</v>
      </c>
      <c r="I20" s="457">
        <v>2015</v>
      </c>
      <c r="J20" s="457">
        <v>2016</v>
      </c>
      <c r="K20" s="457">
        <v>2017</v>
      </c>
    </row>
    <row r="21" spans="1:11" x14ac:dyDescent="0.2">
      <c r="A21" s="457" t="s">
        <v>9</v>
      </c>
      <c r="B21" s="457">
        <v>0</v>
      </c>
      <c r="C21" s="457">
        <v>0</v>
      </c>
      <c r="D21" s="457">
        <v>0</v>
      </c>
      <c r="E21" s="457">
        <v>0</v>
      </c>
      <c r="F21" s="457">
        <v>0</v>
      </c>
      <c r="G21" s="457">
        <v>0</v>
      </c>
      <c r="H21" s="457">
        <v>1.7144950000000008</v>
      </c>
      <c r="I21" s="457">
        <v>1.8760329999999996</v>
      </c>
      <c r="J21" s="457">
        <v>1.5234890000000008</v>
      </c>
      <c r="K21" s="457">
        <v>1.9513919999999998</v>
      </c>
    </row>
    <row r="22" spans="1:11" x14ac:dyDescent="0.2">
      <c r="A22" s="457" t="s">
        <v>290</v>
      </c>
      <c r="B22" s="457">
        <v>0</v>
      </c>
      <c r="C22" s="457">
        <v>0</v>
      </c>
      <c r="D22" s="457">
        <v>0</v>
      </c>
      <c r="E22" s="457">
        <v>0</v>
      </c>
      <c r="F22" s="457">
        <v>0</v>
      </c>
      <c r="G22" s="457">
        <v>0</v>
      </c>
      <c r="H22" s="457">
        <v>8.4198009999999961</v>
      </c>
      <c r="I22" s="457">
        <v>9.4178200000000007</v>
      </c>
      <c r="J22" s="457">
        <v>7.9727270000000008</v>
      </c>
      <c r="K22" s="457">
        <v>9.4098489999999977</v>
      </c>
    </row>
    <row r="23" spans="1:11" x14ac:dyDescent="0.2">
      <c r="A23" s="457" t="s">
        <v>291</v>
      </c>
      <c r="B23" s="457">
        <v>0</v>
      </c>
      <c r="C23" s="457">
        <v>0</v>
      </c>
      <c r="D23" s="457">
        <v>0</v>
      </c>
      <c r="E23" s="457">
        <v>0</v>
      </c>
      <c r="F23" s="457">
        <v>0</v>
      </c>
      <c r="G23" s="457">
        <v>0</v>
      </c>
      <c r="H23" s="457">
        <v>98.789523000000017</v>
      </c>
      <c r="I23" s="457">
        <v>125.41812</v>
      </c>
      <c r="J23" s="457">
        <v>107.328681</v>
      </c>
      <c r="K23" s="457">
        <v>126.99419900000002</v>
      </c>
    </row>
    <row r="24" spans="1:11" x14ac:dyDescent="0.2">
      <c r="A24" s="457" t="s">
        <v>10</v>
      </c>
      <c r="B24" s="457">
        <v>0</v>
      </c>
      <c r="C24" s="457">
        <v>0</v>
      </c>
      <c r="D24" s="457">
        <v>0</v>
      </c>
      <c r="E24" s="457">
        <v>0</v>
      </c>
      <c r="F24" s="457">
        <v>0</v>
      </c>
      <c r="G24" s="457">
        <v>0</v>
      </c>
      <c r="H24" s="457">
        <v>367.62057499999958</v>
      </c>
      <c r="I24" s="457">
        <v>435.89959500000015</v>
      </c>
      <c r="J24" s="457">
        <v>380.13228399999997</v>
      </c>
      <c r="K24" s="457">
        <v>452.68290100000013</v>
      </c>
    </row>
    <row r="25" spans="1:11" x14ac:dyDescent="0.2">
      <c r="A25" s="219" t="s">
        <v>480</v>
      </c>
      <c r="B25" s="457">
        <v>244.7</v>
      </c>
      <c r="C25" s="457">
        <v>288.10000000000002</v>
      </c>
      <c r="D25" s="457">
        <v>335.5</v>
      </c>
      <c r="E25" s="457">
        <v>396.83279189143764</v>
      </c>
      <c r="F25" s="457">
        <v>417.32282571972775</v>
      </c>
      <c r="G25" s="457">
        <v>478.3</v>
      </c>
      <c r="H25" s="457">
        <v>476.54439400000001</v>
      </c>
      <c r="I25" s="457">
        <v>572.61156800000003</v>
      </c>
      <c r="J25" s="457">
        <v>496.95718099999999</v>
      </c>
      <c r="K25" s="457">
        <v>591.03834100000017</v>
      </c>
    </row>
    <row r="31" spans="1:11" ht="12.75" customHeight="1" x14ac:dyDescent="0.2">
      <c r="A31" s="462"/>
    </row>
  </sheetData>
  <mergeCells count="6">
    <mergeCell ref="A3:B4"/>
    <mergeCell ref="A6:B6"/>
    <mergeCell ref="A7:B7"/>
    <mergeCell ref="A8:B8"/>
    <mergeCell ref="A9:B9"/>
    <mergeCell ref="A5:B5"/>
  </mergeCells>
  <phoneticPr fontId="30"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53"/>
  <sheetViews>
    <sheetView showGridLines="0" topLeftCell="A22" zoomScale="115" zoomScaleNormal="115" zoomScaleSheetLayoutView="100" zoomScalePageLayoutView="70" workbookViewId="0">
      <selection activeCell="B47" sqref="B47"/>
    </sheetView>
  </sheetViews>
  <sheetFormatPr defaultRowHeight="12" x14ac:dyDescent="0.2"/>
  <cols>
    <col min="1" max="1" width="8" style="237" customWidth="1"/>
    <col min="2" max="6" width="9.140625" style="237"/>
    <col min="7" max="7" width="9.140625" style="237" customWidth="1"/>
    <col min="8" max="8" width="9.140625" style="372" customWidth="1"/>
    <col min="9" max="10" width="9.140625" style="237" customWidth="1"/>
    <col min="11" max="11" width="9" style="237" customWidth="1"/>
    <col min="12" max="16384" width="9.140625" style="237"/>
  </cols>
  <sheetData>
    <row r="1" spans="1:11" ht="12.75" x14ac:dyDescent="0.2">
      <c r="A1" s="221" t="s">
        <v>503</v>
      </c>
    </row>
    <row r="3" spans="1:11" x14ac:dyDescent="0.2">
      <c r="A3" s="373"/>
      <c r="B3" s="373"/>
      <c r="C3" s="373"/>
      <c r="D3" s="373"/>
      <c r="E3" s="373"/>
      <c r="F3" s="373"/>
      <c r="G3" s="373"/>
      <c r="H3" s="374"/>
      <c r="I3" s="373"/>
    </row>
    <row r="4" spans="1:11" x14ac:dyDescent="0.2">
      <c r="C4" s="375"/>
      <c r="D4" s="376"/>
      <c r="E4" s="376"/>
      <c r="F4" s="376"/>
      <c r="I4" s="377"/>
      <c r="J4" s="377"/>
      <c r="K4" s="377"/>
    </row>
    <row r="5" spans="1:11" ht="18.75" x14ac:dyDescent="0.2">
      <c r="A5" s="378" t="s">
        <v>245</v>
      </c>
      <c r="J5" s="377"/>
      <c r="K5" s="377"/>
    </row>
    <row r="6" spans="1:11" ht="12.75" x14ac:dyDescent="0.2">
      <c r="A6" s="379"/>
      <c r="B6" s="380"/>
      <c r="C6" s="380"/>
      <c r="D6" s="380"/>
      <c r="E6" s="380"/>
      <c r="F6" s="380"/>
      <c r="G6" s="380"/>
      <c r="H6" s="381"/>
      <c r="I6" s="380"/>
      <c r="J6" s="382"/>
      <c r="K6" s="382"/>
    </row>
    <row r="7" spans="1:11" ht="12.75" x14ac:dyDescent="0.2">
      <c r="A7" s="463" t="s">
        <v>428</v>
      </c>
      <c r="B7" s="385"/>
      <c r="C7" s="385"/>
      <c r="D7" s="385"/>
      <c r="E7" s="385"/>
      <c r="F7" s="385"/>
      <c r="G7" s="385"/>
      <c r="H7" s="386"/>
      <c r="I7" s="385"/>
      <c r="J7" s="388"/>
      <c r="K7" s="388"/>
    </row>
    <row r="8" spans="1:11" s="380" customFormat="1" ht="15.95" customHeight="1" x14ac:dyDescent="0.2">
      <c r="A8" s="460">
        <v>1</v>
      </c>
      <c r="B8" s="384" t="s">
        <v>169</v>
      </c>
      <c r="C8" s="385"/>
      <c r="D8" s="385"/>
      <c r="E8" s="385"/>
      <c r="F8" s="385"/>
      <c r="G8" s="385"/>
      <c r="H8" s="386"/>
      <c r="I8" s="387"/>
      <c r="J8" s="388"/>
      <c r="K8" s="389" t="s">
        <v>132</v>
      </c>
    </row>
    <row r="9" spans="1:11" s="380" customFormat="1" ht="15.95" customHeight="1" x14ac:dyDescent="0.2">
      <c r="A9" s="460" t="s">
        <v>246</v>
      </c>
      <c r="B9" s="324" t="s">
        <v>334</v>
      </c>
      <c r="C9" s="325"/>
      <c r="D9" s="390"/>
      <c r="E9" s="326"/>
      <c r="F9" s="326"/>
      <c r="G9" s="326"/>
      <c r="H9" s="391"/>
      <c r="I9" s="326"/>
      <c r="J9" s="392"/>
      <c r="K9" s="327" t="s">
        <v>133</v>
      </c>
    </row>
    <row r="10" spans="1:11" s="380" customFormat="1" ht="15.95" customHeight="1" x14ac:dyDescent="0.2">
      <c r="A10" s="383" t="s">
        <v>429</v>
      </c>
      <c r="B10" s="324"/>
      <c r="C10" s="325"/>
      <c r="D10" s="390"/>
      <c r="E10" s="326"/>
      <c r="F10" s="326"/>
      <c r="G10" s="326"/>
      <c r="H10" s="391"/>
      <c r="I10" s="326"/>
      <c r="J10" s="392"/>
      <c r="K10" s="327"/>
    </row>
    <row r="11" spans="1:11" s="380" customFormat="1" ht="15.95" customHeight="1" x14ac:dyDescent="0.2">
      <c r="A11" s="460" t="s">
        <v>247</v>
      </c>
      <c r="B11" s="324" t="s">
        <v>335</v>
      </c>
      <c r="C11" s="325"/>
      <c r="D11" s="325"/>
      <c r="E11" s="326"/>
      <c r="F11" s="326"/>
      <c r="G11" s="326"/>
      <c r="H11" s="325"/>
      <c r="I11" s="326"/>
      <c r="J11" s="325"/>
      <c r="K11" s="327" t="s">
        <v>134</v>
      </c>
    </row>
    <row r="12" spans="1:11" s="380" customFormat="1" ht="15.95" customHeight="1" x14ac:dyDescent="0.2">
      <c r="A12" s="460" t="s">
        <v>248</v>
      </c>
      <c r="B12" s="324" t="s">
        <v>336</v>
      </c>
      <c r="C12" s="325"/>
      <c r="D12" s="325"/>
      <c r="E12" s="326"/>
      <c r="F12" s="326"/>
      <c r="G12" s="326"/>
      <c r="H12" s="325"/>
      <c r="I12" s="326"/>
      <c r="J12" s="325"/>
      <c r="K12" s="327" t="s">
        <v>135</v>
      </c>
    </row>
    <row r="13" spans="1:11" s="380" customFormat="1" ht="15.95" customHeight="1" x14ac:dyDescent="0.2">
      <c r="A13" s="459" t="s">
        <v>337</v>
      </c>
      <c r="B13" s="324" t="s">
        <v>405</v>
      </c>
      <c r="C13" s="325"/>
      <c r="D13" s="325"/>
      <c r="E13" s="326"/>
      <c r="F13" s="326"/>
      <c r="G13" s="326"/>
      <c r="H13" s="325"/>
      <c r="I13" s="326"/>
      <c r="J13" s="325"/>
      <c r="K13" s="327" t="s">
        <v>136</v>
      </c>
    </row>
    <row r="14" spans="1:11" s="380" customFormat="1" ht="15.95" customHeight="1" x14ac:dyDescent="0.2">
      <c r="A14" s="459" t="s">
        <v>406</v>
      </c>
      <c r="B14" s="324" t="s">
        <v>441</v>
      </c>
      <c r="C14" s="325"/>
      <c r="D14" s="325"/>
      <c r="E14" s="326"/>
      <c r="F14" s="326"/>
      <c r="G14" s="326"/>
      <c r="H14" s="325"/>
      <c r="I14" s="326"/>
      <c r="J14" s="325"/>
      <c r="K14" s="327" t="s">
        <v>137</v>
      </c>
    </row>
    <row r="15" spans="1:11" s="380" customFormat="1" ht="15.95" customHeight="1" x14ac:dyDescent="0.2">
      <c r="A15" s="459" t="s">
        <v>407</v>
      </c>
      <c r="B15" s="324" t="s">
        <v>341</v>
      </c>
      <c r="C15" s="325"/>
      <c r="D15" s="325"/>
      <c r="E15" s="326"/>
      <c r="F15" s="326"/>
      <c r="G15" s="326"/>
      <c r="H15" s="325"/>
      <c r="I15" s="326"/>
      <c r="J15" s="325"/>
      <c r="K15" s="327" t="s">
        <v>138</v>
      </c>
    </row>
    <row r="16" spans="1:11" s="380" customFormat="1" ht="15.95" customHeight="1" x14ac:dyDescent="0.2">
      <c r="A16" s="459" t="s">
        <v>408</v>
      </c>
      <c r="B16" s="324" t="s">
        <v>409</v>
      </c>
      <c r="C16" s="325"/>
      <c r="D16" s="325"/>
      <c r="E16" s="326"/>
      <c r="F16" s="326"/>
      <c r="G16" s="326"/>
      <c r="H16" s="325"/>
      <c r="I16" s="326"/>
      <c r="J16" s="325"/>
      <c r="K16" s="327" t="s">
        <v>139</v>
      </c>
    </row>
    <row r="17" spans="1:11" s="380" customFormat="1" ht="15.95" customHeight="1" x14ac:dyDescent="0.2">
      <c r="A17" s="393" t="s">
        <v>430</v>
      </c>
      <c r="B17" s="324"/>
      <c r="C17" s="325"/>
      <c r="D17" s="325"/>
      <c r="E17" s="326"/>
      <c r="F17" s="326"/>
      <c r="G17" s="326"/>
      <c r="H17" s="325"/>
      <c r="I17" s="326"/>
      <c r="J17" s="325"/>
      <c r="K17" s="327"/>
    </row>
    <row r="18" spans="1:11" s="380" customFormat="1" ht="15.95" customHeight="1" x14ac:dyDescent="0.2">
      <c r="A18" s="459" t="s">
        <v>338</v>
      </c>
      <c r="B18" s="324" t="s">
        <v>358</v>
      </c>
      <c r="C18" s="325"/>
      <c r="D18" s="325"/>
      <c r="E18" s="326"/>
      <c r="F18" s="326"/>
      <c r="G18" s="326"/>
      <c r="H18" s="325"/>
      <c r="I18" s="326"/>
      <c r="J18" s="325"/>
      <c r="K18" s="327" t="s">
        <v>140</v>
      </c>
    </row>
    <row r="19" spans="1:11" s="380" customFormat="1" ht="15.95" customHeight="1" x14ac:dyDescent="0.2">
      <c r="A19" s="459" t="s">
        <v>339</v>
      </c>
      <c r="B19" s="324" t="s">
        <v>359</v>
      </c>
      <c r="C19" s="325"/>
      <c r="D19" s="325"/>
      <c r="E19" s="326"/>
      <c r="F19" s="326"/>
      <c r="G19" s="326"/>
      <c r="H19" s="325"/>
      <c r="I19" s="326"/>
      <c r="J19" s="325"/>
      <c r="K19" s="327" t="s">
        <v>140</v>
      </c>
    </row>
    <row r="20" spans="1:11" s="380" customFormat="1" ht="15.95" customHeight="1" x14ac:dyDescent="0.2">
      <c r="A20" s="459" t="s">
        <v>340</v>
      </c>
      <c r="B20" s="324" t="s">
        <v>360</v>
      </c>
      <c r="C20" s="325"/>
      <c r="D20" s="325"/>
      <c r="E20" s="326"/>
      <c r="F20" s="326"/>
      <c r="G20" s="326"/>
      <c r="H20" s="325"/>
      <c r="I20" s="326"/>
      <c r="J20" s="325"/>
      <c r="K20" s="327" t="s">
        <v>141</v>
      </c>
    </row>
    <row r="21" spans="1:11" s="380" customFormat="1" ht="15.95" customHeight="1" x14ac:dyDescent="0.2">
      <c r="A21" s="459" t="s">
        <v>342</v>
      </c>
      <c r="B21" s="324" t="s">
        <v>442</v>
      </c>
      <c r="C21" s="325"/>
      <c r="D21" s="325"/>
      <c r="E21" s="326"/>
      <c r="F21" s="326"/>
      <c r="G21" s="326"/>
      <c r="H21" s="325"/>
      <c r="I21" s="326"/>
      <c r="J21" s="325"/>
      <c r="K21" s="327" t="s">
        <v>142</v>
      </c>
    </row>
    <row r="22" spans="1:11" s="380" customFormat="1" ht="15.95" customHeight="1" x14ac:dyDescent="0.2">
      <c r="A22" s="459" t="s">
        <v>343</v>
      </c>
      <c r="B22" s="324" t="s">
        <v>361</v>
      </c>
      <c r="C22" s="325"/>
      <c r="D22" s="325"/>
      <c r="E22" s="326"/>
      <c r="F22" s="326"/>
      <c r="G22" s="326"/>
      <c r="H22" s="325"/>
      <c r="I22" s="326"/>
      <c r="J22" s="325"/>
      <c r="K22" s="327" t="s">
        <v>143</v>
      </c>
    </row>
    <row r="23" spans="1:11" s="380" customFormat="1" ht="15.95" customHeight="1" x14ac:dyDescent="0.2">
      <c r="A23" s="393" t="s">
        <v>444</v>
      </c>
      <c r="B23" s="324"/>
      <c r="C23" s="325"/>
      <c r="D23" s="325"/>
      <c r="E23" s="326"/>
      <c r="F23" s="326"/>
      <c r="G23" s="326"/>
      <c r="H23" s="325"/>
      <c r="I23" s="326"/>
      <c r="J23" s="325"/>
      <c r="K23" s="327"/>
    </row>
    <row r="24" spans="1:11" s="380" customFormat="1" ht="15.95" customHeight="1" x14ac:dyDescent="0.2">
      <c r="A24" s="459" t="s">
        <v>431</v>
      </c>
      <c r="B24" s="324" t="s">
        <v>410</v>
      </c>
      <c r="C24" s="325"/>
      <c r="D24" s="325"/>
      <c r="E24" s="326"/>
      <c r="F24" s="326"/>
      <c r="G24" s="326"/>
      <c r="H24" s="325"/>
      <c r="I24" s="326"/>
      <c r="J24" s="325"/>
      <c r="K24" s="327" t="s">
        <v>144</v>
      </c>
    </row>
    <row r="25" spans="1:11" s="380" customFormat="1" ht="15.95" customHeight="1" x14ac:dyDescent="0.2">
      <c r="A25" s="459" t="s">
        <v>344</v>
      </c>
      <c r="B25" s="324" t="s">
        <v>495</v>
      </c>
      <c r="C25" s="325"/>
      <c r="D25" s="325"/>
      <c r="E25" s="326"/>
      <c r="F25" s="326"/>
      <c r="G25" s="326"/>
      <c r="H25" s="325"/>
      <c r="I25" s="326"/>
      <c r="J25" s="325"/>
      <c r="K25" s="327" t="s">
        <v>145</v>
      </c>
    </row>
    <row r="26" spans="1:11" s="380" customFormat="1" ht="15.95" customHeight="1" x14ac:dyDescent="0.2">
      <c r="A26" s="459" t="s">
        <v>411</v>
      </c>
      <c r="B26" s="324" t="s">
        <v>494</v>
      </c>
      <c r="C26" s="325"/>
      <c r="D26" s="325"/>
      <c r="E26" s="326"/>
      <c r="F26" s="326"/>
      <c r="G26" s="326"/>
      <c r="H26" s="325"/>
      <c r="I26" s="326"/>
      <c r="J26" s="325"/>
      <c r="K26" s="327" t="s">
        <v>146</v>
      </c>
    </row>
    <row r="27" spans="1:11" s="380" customFormat="1" ht="15.95" customHeight="1" x14ac:dyDescent="0.2">
      <c r="A27" s="459" t="s">
        <v>412</v>
      </c>
      <c r="B27" s="324" t="s">
        <v>445</v>
      </c>
      <c r="C27" s="325"/>
      <c r="D27" s="325"/>
      <c r="E27" s="326"/>
      <c r="F27" s="326"/>
      <c r="G27" s="326"/>
      <c r="H27" s="325"/>
      <c r="I27" s="326"/>
      <c r="J27" s="325"/>
      <c r="K27" s="327" t="s">
        <v>147</v>
      </c>
    </row>
    <row r="28" spans="1:11" s="380" customFormat="1" ht="15.95" customHeight="1" x14ac:dyDescent="0.2">
      <c r="A28" s="459" t="s">
        <v>413</v>
      </c>
      <c r="B28" s="324" t="s">
        <v>314</v>
      </c>
      <c r="C28" s="325"/>
      <c r="D28" s="325"/>
      <c r="E28" s="326"/>
      <c r="F28" s="326"/>
      <c r="G28" s="326"/>
      <c r="H28" s="325"/>
      <c r="I28" s="326"/>
      <c r="J28" s="325"/>
      <c r="K28" s="327" t="s">
        <v>148</v>
      </c>
    </row>
    <row r="29" spans="1:11" s="380" customFormat="1" ht="15.95" customHeight="1" x14ac:dyDescent="0.2">
      <c r="A29" s="459" t="s">
        <v>414</v>
      </c>
      <c r="B29" s="324" t="s">
        <v>446</v>
      </c>
      <c r="C29" s="325"/>
      <c r="D29" s="325"/>
      <c r="E29" s="326"/>
      <c r="F29" s="326"/>
      <c r="G29" s="326"/>
      <c r="H29" s="325"/>
      <c r="I29" s="326"/>
      <c r="J29" s="325"/>
      <c r="K29" s="327" t="s">
        <v>274</v>
      </c>
    </row>
    <row r="30" spans="1:11" s="380" customFormat="1" ht="15.95" customHeight="1" x14ac:dyDescent="0.2">
      <c r="A30" s="459" t="s">
        <v>416</v>
      </c>
      <c r="B30" s="324" t="s">
        <v>447</v>
      </c>
      <c r="C30" s="325"/>
      <c r="D30" s="325"/>
      <c r="E30" s="326"/>
      <c r="F30" s="326"/>
      <c r="G30" s="326"/>
      <c r="H30" s="325"/>
      <c r="I30" s="326"/>
      <c r="J30" s="325"/>
      <c r="K30" s="327" t="s">
        <v>250</v>
      </c>
    </row>
    <row r="31" spans="1:11" s="380" customFormat="1" ht="15.95" customHeight="1" x14ac:dyDescent="0.2">
      <c r="A31" s="459" t="s">
        <v>345</v>
      </c>
      <c r="B31" s="324" t="s">
        <v>423</v>
      </c>
      <c r="C31" s="325"/>
      <c r="D31" s="394"/>
      <c r="E31" s="326"/>
      <c r="F31" s="326"/>
      <c r="G31" s="326"/>
      <c r="H31" s="325"/>
      <c r="I31" s="326"/>
      <c r="J31" s="325"/>
      <c r="K31" s="327" t="s">
        <v>251</v>
      </c>
    </row>
    <row r="32" spans="1:11" s="380" customFormat="1" ht="15.95" customHeight="1" x14ac:dyDescent="0.2">
      <c r="A32" s="459" t="s">
        <v>249</v>
      </c>
      <c r="B32" s="324" t="s">
        <v>236</v>
      </c>
      <c r="C32" s="325"/>
      <c r="D32" s="325"/>
      <c r="E32" s="326"/>
      <c r="F32" s="326"/>
      <c r="G32" s="326"/>
      <c r="H32" s="325"/>
      <c r="I32" s="326"/>
      <c r="J32" s="325"/>
      <c r="K32" s="327" t="s">
        <v>252</v>
      </c>
    </row>
    <row r="33" spans="1:11" s="380" customFormat="1" ht="15.95" customHeight="1" x14ac:dyDescent="0.2">
      <c r="A33" s="459" t="s">
        <v>437</v>
      </c>
      <c r="B33" s="324" t="s">
        <v>448</v>
      </c>
      <c r="C33" s="325"/>
      <c r="D33" s="325"/>
      <c r="E33" s="326"/>
      <c r="F33" s="326"/>
      <c r="G33" s="326"/>
      <c r="H33" s="325"/>
      <c r="I33" s="326"/>
      <c r="J33" s="325"/>
      <c r="K33" s="327" t="s">
        <v>254</v>
      </c>
    </row>
    <row r="34" spans="1:11" s="380" customFormat="1" ht="15.95" customHeight="1" x14ac:dyDescent="0.2">
      <c r="A34" s="393" t="s">
        <v>432</v>
      </c>
      <c r="B34" s="324"/>
      <c r="C34" s="325"/>
      <c r="D34" s="325"/>
      <c r="E34" s="326"/>
      <c r="F34" s="326"/>
      <c r="G34" s="326"/>
      <c r="H34" s="325"/>
      <c r="I34" s="326"/>
      <c r="J34" s="325"/>
      <c r="K34" s="327"/>
    </row>
    <row r="35" spans="1:11" s="380" customFormat="1" ht="15.95" customHeight="1" x14ac:dyDescent="0.2">
      <c r="A35" s="459" t="s">
        <v>496</v>
      </c>
      <c r="B35" s="324" t="s">
        <v>346</v>
      </c>
      <c r="C35" s="325"/>
      <c r="D35" s="325"/>
      <c r="E35" s="326"/>
      <c r="F35" s="326"/>
      <c r="G35" s="326"/>
      <c r="H35" s="325"/>
      <c r="I35" s="326"/>
      <c r="J35" s="325"/>
      <c r="K35" s="327" t="s">
        <v>347</v>
      </c>
    </row>
    <row r="36" spans="1:11" s="380" customFormat="1" ht="15.95" customHeight="1" x14ac:dyDescent="0.2">
      <c r="A36" s="393" t="s">
        <v>433</v>
      </c>
      <c r="B36" s="324"/>
      <c r="C36" s="325"/>
      <c r="D36" s="325"/>
      <c r="E36" s="326"/>
      <c r="F36" s="326"/>
      <c r="G36" s="326"/>
      <c r="H36" s="325"/>
      <c r="I36" s="326"/>
      <c r="J36" s="325"/>
      <c r="K36" s="327"/>
    </row>
    <row r="37" spans="1:11" s="380" customFormat="1" ht="15.95" customHeight="1" x14ac:dyDescent="0.2">
      <c r="A37" s="459" t="s">
        <v>438</v>
      </c>
      <c r="B37" s="324" t="s">
        <v>417</v>
      </c>
      <c r="C37" s="325"/>
      <c r="D37" s="325"/>
      <c r="E37" s="326"/>
      <c r="F37" s="326"/>
      <c r="G37" s="326"/>
      <c r="H37" s="325"/>
      <c r="I37" s="326"/>
      <c r="J37" s="325"/>
      <c r="K37" s="327" t="s">
        <v>257</v>
      </c>
    </row>
    <row r="38" spans="1:11" s="380" customFormat="1" ht="15.95" customHeight="1" x14ac:dyDescent="0.2">
      <c r="A38" s="459" t="s">
        <v>439</v>
      </c>
      <c r="B38" s="324" t="s">
        <v>418</v>
      </c>
      <c r="C38" s="325"/>
      <c r="D38" s="325"/>
      <c r="E38" s="326"/>
      <c r="F38" s="326"/>
      <c r="G38" s="326"/>
      <c r="H38" s="325"/>
      <c r="I38" s="326"/>
      <c r="J38" s="325"/>
      <c r="K38" s="327" t="s">
        <v>348</v>
      </c>
    </row>
    <row r="39" spans="1:11" s="380" customFormat="1" ht="15.95" customHeight="1" x14ac:dyDescent="0.2">
      <c r="A39" s="393" t="s">
        <v>434</v>
      </c>
      <c r="B39" s="324"/>
      <c r="C39" s="325"/>
      <c r="D39" s="325"/>
      <c r="E39" s="326"/>
      <c r="F39" s="326"/>
      <c r="G39" s="326"/>
      <c r="H39" s="325"/>
      <c r="I39" s="326"/>
      <c r="J39" s="325"/>
      <c r="K39" s="327"/>
    </row>
    <row r="40" spans="1:11" s="380" customFormat="1" ht="15.95" customHeight="1" x14ac:dyDescent="0.2">
      <c r="A40" s="459" t="s">
        <v>497</v>
      </c>
      <c r="B40" s="324" t="s">
        <v>253</v>
      </c>
      <c r="C40" s="325"/>
      <c r="D40" s="325"/>
      <c r="E40" s="326"/>
      <c r="F40" s="326"/>
      <c r="G40" s="326"/>
      <c r="H40" s="325"/>
      <c r="I40" s="326"/>
      <c r="J40" s="325"/>
      <c r="K40" s="327" t="s">
        <v>349</v>
      </c>
    </row>
    <row r="41" spans="1:11" s="380" customFormat="1" ht="15.95" customHeight="1" x14ac:dyDescent="0.2">
      <c r="A41" s="459" t="s">
        <v>498</v>
      </c>
      <c r="B41" s="324" t="s">
        <v>265</v>
      </c>
      <c r="C41" s="325"/>
      <c r="D41" s="325"/>
      <c r="E41" s="326"/>
      <c r="F41" s="326"/>
      <c r="G41" s="326"/>
      <c r="H41" s="325"/>
      <c r="I41" s="326"/>
      <c r="J41" s="325"/>
      <c r="K41" s="327" t="s">
        <v>350</v>
      </c>
    </row>
    <row r="42" spans="1:11" s="380" customFormat="1" ht="15.95" customHeight="1" x14ac:dyDescent="0.2">
      <c r="A42" s="459" t="s">
        <v>499</v>
      </c>
      <c r="B42" s="324" t="s">
        <v>362</v>
      </c>
      <c r="C42" s="325"/>
      <c r="D42" s="325"/>
      <c r="E42" s="326"/>
      <c r="F42" s="326"/>
      <c r="G42" s="326"/>
      <c r="H42" s="325"/>
      <c r="I42" s="326"/>
      <c r="J42" s="325"/>
      <c r="K42" s="327" t="s">
        <v>351</v>
      </c>
    </row>
    <row r="43" spans="1:11" s="380" customFormat="1" ht="15.95" customHeight="1" x14ac:dyDescent="0.2">
      <c r="A43" s="459" t="s">
        <v>500</v>
      </c>
      <c r="B43" s="324" t="s">
        <v>363</v>
      </c>
      <c r="C43" s="325"/>
      <c r="D43" s="325"/>
      <c r="E43" s="326"/>
      <c r="F43" s="326"/>
      <c r="G43" s="326"/>
      <c r="H43" s="325"/>
      <c r="I43" s="326"/>
      <c r="J43" s="325"/>
      <c r="K43" s="327" t="s">
        <v>364</v>
      </c>
    </row>
    <row r="44" spans="1:11" s="380" customFormat="1" ht="15.95" customHeight="1" x14ac:dyDescent="0.2">
      <c r="A44" s="393" t="s">
        <v>542</v>
      </c>
      <c r="B44" s="324"/>
      <c r="C44" s="325"/>
      <c r="D44" s="325"/>
      <c r="E44" s="326"/>
      <c r="F44" s="326"/>
      <c r="G44" s="326"/>
      <c r="H44" s="325"/>
      <c r="I44" s="326"/>
      <c r="J44" s="325"/>
      <c r="K44" s="327"/>
    </row>
    <row r="45" spans="1:11" s="380" customFormat="1" ht="15.95" customHeight="1" x14ac:dyDescent="0.2">
      <c r="A45" s="459" t="s">
        <v>255</v>
      </c>
      <c r="B45" s="324" t="s">
        <v>127</v>
      </c>
      <c r="C45" s="325"/>
      <c r="D45" s="325"/>
      <c r="E45" s="326"/>
      <c r="F45" s="326"/>
      <c r="G45" s="326"/>
      <c r="H45" s="325"/>
      <c r="I45" s="326"/>
      <c r="J45" s="325"/>
      <c r="K45" s="327" t="s">
        <v>352</v>
      </c>
    </row>
    <row r="46" spans="1:11" s="380" customFormat="1" ht="15.95" customHeight="1" x14ac:dyDescent="0.2">
      <c r="A46" s="459" t="s">
        <v>256</v>
      </c>
      <c r="B46" s="324" t="s">
        <v>554</v>
      </c>
      <c r="C46" s="325"/>
      <c r="D46" s="325"/>
      <c r="E46" s="326"/>
      <c r="F46" s="326"/>
      <c r="G46" s="326"/>
      <c r="H46" s="325"/>
      <c r="I46" s="326"/>
      <c r="J46" s="325"/>
      <c r="K46" s="327" t="s">
        <v>372</v>
      </c>
    </row>
    <row r="47" spans="1:11" s="380" customFormat="1" ht="15.95" customHeight="1" x14ac:dyDescent="0.2">
      <c r="A47" s="459" t="s">
        <v>355</v>
      </c>
      <c r="B47" s="324" t="s">
        <v>548</v>
      </c>
      <c r="C47" s="325"/>
      <c r="D47" s="325"/>
      <c r="E47" s="326"/>
      <c r="F47" s="326"/>
      <c r="G47" s="326"/>
      <c r="H47" s="325"/>
      <c r="I47" s="326"/>
      <c r="J47" s="325"/>
      <c r="K47" s="327" t="s">
        <v>546</v>
      </c>
    </row>
    <row r="48" spans="1:11" s="380" customFormat="1" ht="15.95" customHeight="1" x14ac:dyDescent="0.2">
      <c r="A48" s="459" t="s">
        <v>440</v>
      </c>
      <c r="B48" s="324" t="s">
        <v>545</v>
      </c>
      <c r="C48" s="325"/>
      <c r="D48" s="325"/>
      <c r="E48" s="326"/>
      <c r="F48" s="326"/>
      <c r="G48" s="326"/>
      <c r="H48" s="325"/>
      <c r="I48" s="326"/>
      <c r="J48" s="325"/>
      <c r="K48" s="327" t="s">
        <v>547</v>
      </c>
    </row>
    <row r="49" spans="1:11" s="380" customFormat="1" ht="15.95" customHeight="1" x14ac:dyDescent="0.2">
      <c r="A49" s="459" t="s">
        <v>501</v>
      </c>
      <c r="B49" s="324" t="s">
        <v>353</v>
      </c>
      <c r="C49" s="325"/>
      <c r="D49" s="325"/>
      <c r="E49" s="326"/>
      <c r="F49" s="326"/>
      <c r="G49" s="326"/>
      <c r="H49" s="325"/>
      <c r="I49" s="326"/>
      <c r="J49" s="325"/>
      <c r="K49" s="327" t="s">
        <v>415</v>
      </c>
    </row>
    <row r="50" spans="1:11" s="380" customFormat="1" ht="15.95" customHeight="1" x14ac:dyDescent="0.2">
      <c r="A50" s="393" t="s">
        <v>435</v>
      </c>
      <c r="B50" s="324"/>
      <c r="C50" s="325"/>
      <c r="D50" s="325"/>
      <c r="E50" s="326"/>
      <c r="F50" s="326"/>
      <c r="G50" s="326"/>
      <c r="H50" s="325"/>
      <c r="I50" s="326"/>
      <c r="J50" s="325"/>
      <c r="K50" s="327"/>
    </row>
    <row r="51" spans="1:11" s="380" customFormat="1" ht="15.95" customHeight="1" x14ac:dyDescent="0.2">
      <c r="A51" s="459" t="s">
        <v>543</v>
      </c>
      <c r="B51" s="324" t="s">
        <v>149</v>
      </c>
      <c r="C51" s="325"/>
      <c r="D51" s="325"/>
      <c r="E51" s="326"/>
      <c r="F51" s="326"/>
      <c r="G51" s="326"/>
      <c r="H51" s="325"/>
      <c r="I51" s="326"/>
      <c r="J51" s="325"/>
      <c r="K51" s="327" t="s">
        <v>502</v>
      </c>
    </row>
    <row r="52" spans="1:11" s="380" customFormat="1" ht="15" customHeight="1" x14ac:dyDescent="0.2">
      <c r="A52" s="459" t="s">
        <v>544</v>
      </c>
      <c r="B52" s="324" t="s">
        <v>240</v>
      </c>
      <c r="C52" s="325"/>
      <c r="D52" s="325"/>
      <c r="E52" s="326"/>
      <c r="F52" s="326"/>
      <c r="G52" s="326"/>
      <c r="H52" s="325"/>
      <c r="I52" s="326"/>
      <c r="J52" s="325"/>
      <c r="K52" s="327" t="s">
        <v>540</v>
      </c>
    </row>
    <row r="53" spans="1:11" ht="12.75" x14ac:dyDescent="0.2">
      <c r="A53" s="380"/>
      <c r="B53" s="380"/>
      <c r="C53" s="380"/>
      <c r="D53" s="380"/>
      <c r="E53" s="380"/>
      <c r="F53" s="380"/>
      <c r="G53" s="380"/>
      <c r="H53" s="381"/>
      <c r="I53" s="380"/>
      <c r="J53" s="380"/>
      <c r="K53" s="380"/>
    </row>
  </sheetData>
  <pageMargins left="0.31496062992125984" right="0.31496062992125984" top="0.35433070866141736" bottom="0.35433070866141736" header="0.31496062992125984" footer="0.19685039370078741"/>
  <pageSetup paperSize="9" orientation="portrait" r:id="rId1"/>
  <headerFooter differentFirst="1" scaleWithDoc="0">
    <oddFooter>&amp;C&amp;"-,Obyčejné"&amp;9Stránka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K33"/>
  <sheetViews>
    <sheetView showGridLines="0" zoomScale="115" zoomScaleNormal="115" zoomScaleSheetLayoutView="100" workbookViewId="0">
      <selection activeCell="A12" sqref="A12"/>
    </sheetView>
  </sheetViews>
  <sheetFormatPr defaultRowHeight="12.75" x14ac:dyDescent="0.2"/>
  <cols>
    <col min="1" max="1" width="24.28515625" style="3" customWidth="1"/>
    <col min="2" max="2" width="11.85546875" style="3" customWidth="1"/>
    <col min="3" max="3" width="14.7109375" style="3" customWidth="1"/>
    <col min="4" max="4" width="17.140625" style="3" customWidth="1"/>
    <col min="5" max="5" width="14.7109375" style="3" customWidth="1"/>
    <col min="6" max="6" width="15" style="3" customWidth="1"/>
    <col min="7" max="12" width="9.28515625" style="3" customWidth="1"/>
    <col min="13" max="16384" width="9.140625" style="3"/>
  </cols>
  <sheetData>
    <row r="1" spans="1:11" s="16" customFormat="1" ht="18.75" x14ac:dyDescent="0.3">
      <c r="A1" s="104" t="s">
        <v>484</v>
      </c>
      <c r="K1" s="105" t="str">
        <f>Obsah!A1</f>
        <v>2017</v>
      </c>
    </row>
    <row r="2" spans="1:11" s="16" customFormat="1" ht="7.5" customHeight="1" x14ac:dyDescent="0.2"/>
    <row r="3" spans="1:11" s="12" customFormat="1" ht="36" x14ac:dyDescent="0.2">
      <c r="A3" s="528"/>
      <c r="B3" s="129" t="s">
        <v>82</v>
      </c>
      <c r="C3" s="129" t="s">
        <v>270</v>
      </c>
      <c r="D3" s="125" t="s">
        <v>392</v>
      </c>
      <c r="E3" s="129" t="s">
        <v>271</v>
      </c>
      <c r="F3" s="129" t="s">
        <v>293</v>
      </c>
    </row>
    <row r="4" spans="1:11" s="12" customFormat="1" ht="13.5" x14ac:dyDescent="0.2">
      <c r="A4" s="534"/>
      <c r="B4" s="133" t="s">
        <v>266</v>
      </c>
      <c r="C4" s="133" t="s">
        <v>6</v>
      </c>
      <c r="D4" s="133" t="s">
        <v>6</v>
      </c>
      <c r="E4" s="133" t="s">
        <v>6</v>
      </c>
      <c r="F4" s="133" t="s">
        <v>6</v>
      </c>
    </row>
    <row r="5" spans="1:11" s="12" customFormat="1" ht="15" thickBot="1" x14ac:dyDescent="0.25">
      <c r="A5" s="134" t="s">
        <v>558</v>
      </c>
      <c r="B5" s="35">
        <f>SUM(B6:B11)</f>
        <v>2069.4577600000021</v>
      </c>
      <c r="C5" s="35">
        <f>SUM(C6:C11)</f>
        <v>2193368.0500000017</v>
      </c>
      <c r="D5" s="35">
        <f>SUM(D6:D11)</f>
        <v>24628.218999999997</v>
      </c>
      <c r="E5" s="35">
        <f>SUM(E6:E11)</f>
        <v>2168739.8310000016</v>
      </c>
      <c r="F5" s="35">
        <f>SUM(F6:F11)</f>
        <v>2029453.5889999953</v>
      </c>
    </row>
    <row r="6" spans="1:11" s="12" customFormat="1" ht="12" x14ac:dyDescent="0.2">
      <c r="A6" s="135" t="s">
        <v>8</v>
      </c>
      <c r="B6" s="36">
        <v>93.920120000001575</v>
      </c>
      <c r="C6" s="36">
        <v>92582.314999999508</v>
      </c>
      <c r="D6" s="36">
        <v>35.792000000000122</v>
      </c>
      <c r="E6" s="36">
        <v>92546.522999999506</v>
      </c>
      <c r="F6" s="36">
        <v>61145.572999998243</v>
      </c>
    </row>
    <row r="7" spans="1:11" s="12" customFormat="1" ht="12" x14ac:dyDescent="0.2">
      <c r="A7" s="32" t="s">
        <v>285</v>
      </c>
      <c r="B7" s="21">
        <v>148.50586999999967</v>
      </c>
      <c r="C7" s="21">
        <v>142297.33700000026</v>
      </c>
      <c r="D7" s="21">
        <v>103.04700000000034</v>
      </c>
      <c r="E7" s="21">
        <v>142194.29000000027</v>
      </c>
      <c r="F7" s="22">
        <v>87675.262999999104</v>
      </c>
    </row>
    <row r="8" spans="1:11" s="12" customFormat="1" ht="12" x14ac:dyDescent="0.2">
      <c r="A8" s="32" t="s">
        <v>286</v>
      </c>
      <c r="B8" s="21">
        <v>52.509030000000045</v>
      </c>
      <c r="C8" s="21">
        <v>50970.728999999919</v>
      </c>
      <c r="D8" s="21">
        <v>132.18800000000053</v>
      </c>
      <c r="E8" s="21">
        <v>50838.540999999917</v>
      </c>
      <c r="F8" s="22">
        <v>40222.43999999982</v>
      </c>
    </row>
    <row r="9" spans="1:11" s="12" customFormat="1" ht="12" x14ac:dyDescent="0.2">
      <c r="A9" s="32" t="s">
        <v>288</v>
      </c>
      <c r="B9" s="21">
        <v>448.29033000000021</v>
      </c>
      <c r="C9" s="21">
        <v>472807.40499999968</v>
      </c>
      <c r="D9" s="21">
        <v>4545.1910000000016</v>
      </c>
      <c r="E9" s="21">
        <v>468262.21399999969</v>
      </c>
      <c r="F9" s="22">
        <v>438942.36699999793</v>
      </c>
    </row>
    <row r="10" spans="1:11" s="12" customFormat="1" ht="12" x14ac:dyDescent="0.2">
      <c r="A10" s="32" t="s">
        <v>287</v>
      </c>
      <c r="B10" s="21">
        <v>987.59739000000047</v>
      </c>
      <c r="C10" s="21">
        <v>1067456.0060000021</v>
      </c>
      <c r="D10" s="21">
        <v>10767.572999999997</v>
      </c>
      <c r="E10" s="21">
        <v>1056688.4330000021</v>
      </c>
      <c r="F10" s="22">
        <v>1046949.2350000006</v>
      </c>
    </row>
    <row r="11" spans="1:11" s="12" customFormat="1" thickBot="1" x14ac:dyDescent="0.25">
      <c r="A11" s="33" t="s">
        <v>11</v>
      </c>
      <c r="B11" s="34">
        <v>338.63501999999994</v>
      </c>
      <c r="C11" s="34">
        <v>367254.25799999991</v>
      </c>
      <c r="D11" s="34">
        <v>9044.4279999999962</v>
      </c>
      <c r="E11" s="34">
        <v>358209.8299999999</v>
      </c>
      <c r="F11" s="34">
        <v>354518.71099999966</v>
      </c>
    </row>
    <row r="12" spans="1:11" s="12" customFormat="1" x14ac:dyDescent="0.2">
      <c r="A12" s="132" t="s">
        <v>559</v>
      </c>
      <c r="F12" s="18" t="s">
        <v>162</v>
      </c>
    </row>
    <row r="13" spans="1:11" ht="11.25" customHeight="1" x14ac:dyDescent="0.2"/>
    <row r="15" spans="1:11" x14ac:dyDescent="0.2">
      <c r="A15" s="457"/>
      <c r="B15" s="457">
        <v>2008</v>
      </c>
      <c r="C15" s="457">
        <v>2009</v>
      </c>
      <c r="D15" s="457">
        <v>2010</v>
      </c>
      <c r="E15" s="457">
        <v>2011</v>
      </c>
      <c r="F15" s="457">
        <v>2012</v>
      </c>
      <c r="G15" s="457">
        <v>2013</v>
      </c>
      <c r="H15" s="457">
        <v>2014</v>
      </c>
      <c r="I15" s="457">
        <v>2015</v>
      </c>
      <c r="J15" s="457">
        <v>2016</v>
      </c>
      <c r="K15" s="457">
        <v>2017</v>
      </c>
    </row>
    <row r="16" spans="1:11" x14ac:dyDescent="0.2">
      <c r="A16" s="457" t="s">
        <v>8</v>
      </c>
      <c r="B16" s="457">
        <v>0</v>
      </c>
      <c r="C16" s="457">
        <v>0</v>
      </c>
      <c r="D16" s="457">
        <v>0</v>
      </c>
      <c r="E16" s="457">
        <v>0</v>
      </c>
      <c r="F16" s="457">
        <v>0</v>
      </c>
      <c r="G16" s="457">
        <v>0</v>
      </c>
      <c r="H16" s="457">
        <v>93.994280000001581</v>
      </c>
      <c r="I16" s="457">
        <v>94.748120000001506</v>
      </c>
      <c r="J16" s="457">
        <v>94.214240000001467</v>
      </c>
      <c r="K16" s="457">
        <v>93.920120000001575</v>
      </c>
    </row>
    <row r="17" spans="1:11" x14ac:dyDescent="0.2">
      <c r="A17" s="457" t="s">
        <v>285</v>
      </c>
      <c r="B17" s="457">
        <v>0</v>
      </c>
      <c r="C17" s="457">
        <v>0</v>
      </c>
      <c r="D17" s="457">
        <v>0</v>
      </c>
      <c r="E17" s="457">
        <v>0</v>
      </c>
      <c r="F17" s="457">
        <v>0</v>
      </c>
      <c r="G17" s="457">
        <v>0</v>
      </c>
      <c r="H17" s="457">
        <v>147.85710999999981</v>
      </c>
      <c r="I17" s="457">
        <v>148.82210999999981</v>
      </c>
      <c r="J17" s="457">
        <v>148.87716999999967</v>
      </c>
      <c r="K17" s="457">
        <v>148.50586999999967</v>
      </c>
    </row>
    <row r="18" spans="1:11" x14ac:dyDescent="0.2">
      <c r="A18" s="457" t="s">
        <v>286</v>
      </c>
      <c r="B18" s="457">
        <v>0</v>
      </c>
      <c r="C18" s="457">
        <v>0</v>
      </c>
      <c r="D18" s="457">
        <v>0</v>
      </c>
      <c r="E18" s="457">
        <v>0</v>
      </c>
      <c r="F18" s="457">
        <v>0</v>
      </c>
      <c r="G18" s="457">
        <v>0</v>
      </c>
      <c r="H18" s="457">
        <v>51.800460000000022</v>
      </c>
      <c r="I18" s="457">
        <v>51.976850000000006</v>
      </c>
      <c r="J18" s="457">
        <v>52.007020000000054</v>
      </c>
      <c r="K18" s="457">
        <v>52.509030000000045</v>
      </c>
    </row>
    <row r="19" spans="1:11" x14ac:dyDescent="0.2">
      <c r="A19" s="457" t="s">
        <v>288</v>
      </c>
      <c r="B19" s="457">
        <v>0</v>
      </c>
      <c r="C19" s="457">
        <v>0</v>
      </c>
      <c r="D19" s="457">
        <v>0</v>
      </c>
      <c r="E19" s="457">
        <v>0</v>
      </c>
      <c r="F19" s="457">
        <v>0</v>
      </c>
      <c r="G19" s="457">
        <v>0</v>
      </c>
      <c r="H19" s="457">
        <v>451.80544000000009</v>
      </c>
      <c r="I19" s="457">
        <v>450.29488000000003</v>
      </c>
      <c r="J19" s="457">
        <v>448.98836000000028</v>
      </c>
      <c r="K19" s="457">
        <v>448.29033000000021</v>
      </c>
    </row>
    <row r="20" spans="1:11" x14ac:dyDescent="0.2">
      <c r="A20" s="457" t="s">
        <v>287</v>
      </c>
      <c r="B20" s="457">
        <v>0</v>
      </c>
      <c r="C20" s="457">
        <v>0</v>
      </c>
      <c r="D20" s="457">
        <v>0</v>
      </c>
      <c r="E20" s="457">
        <v>0</v>
      </c>
      <c r="F20" s="457">
        <v>0</v>
      </c>
      <c r="G20" s="457">
        <v>0</v>
      </c>
      <c r="H20" s="457">
        <v>988.96314000000064</v>
      </c>
      <c r="I20" s="457">
        <v>990.24354000000028</v>
      </c>
      <c r="J20" s="457">
        <v>990.76927000000046</v>
      </c>
      <c r="K20" s="457">
        <v>987.59739000000047</v>
      </c>
    </row>
    <row r="21" spans="1:11" x14ac:dyDescent="0.2">
      <c r="A21" s="457" t="s">
        <v>11</v>
      </c>
      <c r="B21" s="457">
        <v>0</v>
      </c>
      <c r="C21" s="457">
        <v>0</v>
      </c>
      <c r="D21" s="457">
        <v>0</v>
      </c>
      <c r="E21" s="457">
        <v>0</v>
      </c>
      <c r="F21" s="457">
        <v>0</v>
      </c>
      <c r="G21" s="457">
        <v>0</v>
      </c>
      <c r="H21" s="457">
        <v>332.9950199999999</v>
      </c>
      <c r="I21" s="457">
        <v>338.8373499999999</v>
      </c>
      <c r="J21" s="457">
        <v>332.99501999999995</v>
      </c>
      <c r="K21" s="457">
        <v>338.63501999999994</v>
      </c>
    </row>
    <row r="22" spans="1:11" x14ac:dyDescent="0.2">
      <c r="A22" s="219" t="s">
        <v>480</v>
      </c>
      <c r="B22" s="457">
        <v>39.5</v>
      </c>
      <c r="C22" s="457">
        <v>464.6</v>
      </c>
      <c r="D22" s="457">
        <v>1959.1</v>
      </c>
      <c r="E22" s="457">
        <v>1971</v>
      </c>
      <c r="F22" s="457">
        <v>2085.96414685531</v>
      </c>
      <c r="G22" s="457">
        <v>2132.4</v>
      </c>
      <c r="H22" s="457">
        <v>2067.4154500000959</v>
      </c>
      <c r="I22" s="457">
        <v>2074.9228500000986</v>
      </c>
      <c r="J22" s="457">
        <v>2067.8510800000017</v>
      </c>
      <c r="K22" s="457">
        <v>2069.4577600000021</v>
      </c>
    </row>
    <row r="23" spans="1:11" x14ac:dyDescent="0.2">
      <c r="A23" s="457"/>
      <c r="B23" s="457"/>
      <c r="C23" s="457"/>
      <c r="D23" s="457"/>
      <c r="E23" s="457"/>
      <c r="F23" s="457"/>
      <c r="G23" s="457"/>
      <c r="H23" s="457"/>
      <c r="I23" s="457"/>
      <c r="J23" s="457"/>
      <c r="K23" s="457"/>
    </row>
    <row r="24" spans="1:11" x14ac:dyDescent="0.2">
      <c r="A24" s="457"/>
      <c r="B24" s="457">
        <v>2008</v>
      </c>
      <c r="C24" s="457">
        <v>2009</v>
      </c>
      <c r="D24" s="457">
        <v>2010</v>
      </c>
      <c r="E24" s="457">
        <v>2011</v>
      </c>
      <c r="F24" s="457">
        <v>2012</v>
      </c>
      <c r="G24" s="457">
        <v>2013</v>
      </c>
      <c r="H24" s="457">
        <v>2014</v>
      </c>
      <c r="I24" s="457">
        <v>2015</v>
      </c>
      <c r="J24" s="457">
        <v>2016</v>
      </c>
      <c r="K24" s="457">
        <v>2017</v>
      </c>
    </row>
    <row r="25" spans="1:11" x14ac:dyDescent="0.2">
      <c r="A25" s="457" t="s">
        <v>8</v>
      </c>
      <c r="B25" s="457">
        <v>0</v>
      </c>
      <c r="C25" s="457">
        <v>0</v>
      </c>
      <c r="D25" s="457">
        <v>0</v>
      </c>
      <c r="E25" s="457">
        <v>0</v>
      </c>
      <c r="F25" s="457">
        <v>0</v>
      </c>
      <c r="G25" s="457">
        <v>0</v>
      </c>
      <c r="H25" s="457">
        <v>91.105666999999585</v>
      </c>
      <c r="I25" s="457">
        <v>96.328642000001054</v>
      </c>
      <c r="J25" s="457">
        <v>91.097134999999909</v>
      </c>
      <c r="K25" s="457">
        <v>92.582314999999511</v>
      </c>
    </row>
    <row r="26" spans="1:11" x14ac:dyDescent="0.2">
      <c r="A26" s="457" t="s">
        <v>285</v>
      </c>
      <c r="B26" s="457">
        <v>0</v>
      </c>
      <c r="C26" s="457">
        <v>0</v>
      </c>
      <c r="D26" s="457">
        <v>0</v>
      </c>
      <c r="E26" s="457">
        <v>0</v>
      </c>
      <c r="F26" s="457">
        <v>0</v>
      </c>
      <c r="G26" s="457">
        <v>0</v>
      </c>
      <c r="H26" s="457">
        <v>141.74316300000183</v>
      </c>
      <c r="I26" s="457">
        <v>148.55039000000025</v>
      </c>
      <c r="J26" s="457">
        <v>140.65656299999981</v>
      </c>
      <c r="K26" s="457">
        <v>142.29733700000025</v>
      </c>
    </row>
    <row r="27" spans="1:11" x14ac:dyDescent="0.2">
      <c r="A27" s="457" t="s">
        <v>286</v>
      </c>
      <c r="B27" s="457">
        <v>0</v>
      </c>
      <c r="C27" s="457">
        <v>0</v>
      </c>
      <c r="D27" s="457">
        <v>0</v>
      </c>
      <c r="E27" s="457">
        <v>0</v>
      </c>
      <c r="F27" s="457">
        <v>0</v>
      </c>
      <c r="G27" s="457">
        <v>0</v>
      </c>
      <c r="H27" s="457">
        <v>50.104450999999969</v>
      </c>
      <c r="I27" s="457">
        <v>52.808376000000315</v>
      </c>
      <c r="J27" s="457">
        <v>49.770147999999949</v>
      </c>
      <c r="K27" s="457">
        <v>50.97072899999992</v>
      </c>
    </row>
    <row r="28" spans="1:11" x14ac:dyDescent="0.2">
      <c r="A28" s="457" t="s">
        <v>288</v>
      </c>
      <c r="B28" s="457">
        <v>0</v>
      </c>
      <c r="C28" s="457">
        <v>0</v>
      </c>
      <c r="D28" s="457">
        <v>0</v>
      </c>
      <c r="E28" s="457">
        <v>0</v>
      </c>
      <c r="F28" s="457">
        <v>0</v>
      </c>
      <c r="G28" s="457">
        <v>0</v>
      </c>
      <c r="H28" s="457">
        <v>461.35140800000056</v>
      </c>
      <c r="I28" s="457">
        <v>488.74801499999882</v>
      </c>
      <c r="J28" s="457">
        <v>461.1162920000001</v>
      </c>
      <c r="K28" s="457">
        <v>472.80740499999968</v>
      </c>
    </row>
    <row r="29" spans="1:11" x14ac:dyDescent="0.2">
      <c r="A29" s="457" t="s">
        <v>287</v>
      </c>
      <c r="B29" s="457">
        <v>0</v>
      </c>
      <c r="C29" s="457">
        <v>0</v>
      </c>
      <c r="D29" s="457">
        <v>0</v>
      </c>
      <c r="E29" s="457">
        <v>0</v>
      </c>
      <c r="F29" s="457">
        <v>0</v>
      </c>
      <c r="G29" s="457">
        <v>0</v>
      </c>
      <c r="H29" s="457">
        <v>1032.0357760000006</v>
      </c>
      <c r="I29" s="457">
        <v>1102.2636200000022</v>
      </c>
      <c r="J29" s="457">
        <v>1044.1147910000011</v>
      </c>
      <c r="K29" s="457">
        <v>1067.4560060000022</v>
      </c>
    </row>
    <row r="30" spans="1:11" x14ac:dyDescent="0.2">
      <c r="A30" s="457" t="s">
        <v>11</v>
      </c>
      <c r="B30" s="457">
        <v>0</v>
      </c>
      <c r="C30" s="457">
        <v>0</v>
      </c>
      <c r="D30" s="457">
        <v>0</v>
      </c>
      <c r="E30" s="457">
        <v>0</v>
      </c>
      <c r="F30" s="457">
        <v>0</v>
      </c>
      <c r="G30" s="457">
        <v>0</v>
      </c>
      <c r="H30" s="457">
        <v>346.52833299999986</v>
      </c>
      <c r="I30" s="457">
        <v>375.14709099999993</v>
      </c>
      <c r="J30" s="457">
        <v>344.69960799999984</v>
      </c>
      <c r="K30" s="457">
        <v>367.25425799999994</v>
      </c>
    </row>
    <row r="31" spans="1:11" x14ac:dyDescent="0.2">
      <c r="A31" s="219" t="s">
        <v>480</v>
      </c>
      <c r="B31" s="457">
        <v>12.9</v>
      </c>
      <c r="C31" s="457">
        <v>88.8</v>
      </c>
      <c r="D31" s="457">
        <v>615.70000000000005</v>
      </c>
      <c r="E31" s="457">
        <v>2117.9738562130624</v>
      </c>
      <c r="F31" s="457">
        <v>2173.1242229482714</v>
      </c>
      <c r="G31" s="457">
        <v>2070.1999999999998</v>
      </c>
      <c r="H31" s="457">
        <v>2122.8687979999963</v>
      </c>
      <c r="I31" s="457">
        <v>2263.8461340000035</v>
      </c>
      <c r="J31" s="457">
        <v>2131.454537000001</v>
      </c>
      <c r="K31" s="457">
        <v>2193.3680500000019</v>
      </c>
    </row>
    <row r="33" spans="1:1" x14ac:dyDescent="0.2">
      <c r="A33" s="462"/>
    </row>
  </sheetData>
  <mergeCells count="1">
    <mergeCell ref="A3:A4"/>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J21"/>
  <sheetViews>
    <sheetView showGridLines="0" zoomScaleNormal="100" workbookViewId="0">
      <selection activeCell="K21" sqref="K21"/>
    </sheetView>
  </sheetViews>
  <sheetFormatPr defaultRowHeight="12" x14ac:dyDescent="0.2"/>
  <cols>
    <col min="1" max="1" width="33.85546875" style="9" customWidth="1"/>
    <col min="2" max="2" width="13.5703125" style="9" customWidth="1"/>
    <col min="3" max="3" width="14" style="9" customWidth="1"/>
    <col min="4" max="4" width="13.5703125" style="9" customWidth="1"/>
    <col min="5" max="5" width="14" style="9" customWidth="1"/>
    <col min="6" max="6" width="13.5703125" style="9" customWidth="1"/>
    <col min="7" max="7" width="14" style="9" customWidth="1"/>
    <col min="8" max="8" width="13.5703125" style="9" customWidth="1"/>
    <col min="9" max="9" width="14" style="9" customWidth="1"/>
    <col min="10" max="16384" width="9.140625" style="9"/>
  </cols>
  <sheetData>
    <row r="1" spans="1:10" ht="18.75" x14ac:dyDescent="0.3">
      <c r="A1" s="432" t="s">
        <v>485</v>
      </c>
      <c r="B1" s="237"/>
      <c r="C1" s="237"/>
      <c r="D1" s="237"/>
      <c r="I1" s="105" t="str">
        <f>Obsah!A1</f>
        <v>2017</v>
      </c>
    </row>
    <row r="2" spans="1:10" ht="7.5" customHeight="1" x14ac:dyDescent="0.2"/>
    <row r="3" spans="1:10" ht="16.5" customHeight="1" x14ac:dyDescent="0.25">
      <c r="A3" s="176"/>
      <c r="B3" s="537" t="s">
        <v>267</v>
      </c>
      <c r="C3" s="536"/>
      <c r="D3" s="535" t="s">
        <v>294</v>
      </c>
      <c r="E3" s="536"/>
      <c r="F3" s="535" t="s">
        <v>268</v>
      </c>
      <c r="G3" s="536"/>
      <c r="H3" s="535" t="s">
        <v>242</v>
      </c>
      <c r="I3" s="537"/>
      <c r="J3" s="94"/>
    </row>
    <row r="4" spans="1:10" ht="24" x14ac:dyDescent="0.2">
      <c r="A4" s="139"/>
      <c r="B4" s="140" t="s">
        <v>37</v>
      </c>
      <c r="C4" s="495" t="s">
        <v>541</v>
      </c>
      <c r="D4" s="129" t="s">
        <v>37</v>
      </c>
      <c r="E4" s="495" t="s">
        <v>541</v>
      </c>
      <c r="F4" s="129" t="s">
        <v>37</v>
      </c>
      <c r="G4" s="495" t="s">
        <v>541</v>
      </c>
      <c r="H4" s="129" t="s">
        <v>37</v>
      </c>
      <c r="I4" s="508" t="s">
        <v>541</v>
      </c>
      <c r="J4" s="94"/>
    </row>
    <row r="5" spans="1:10" x14ac:dyDescent="0.2">
      <c r="A5" s="141"/>
      <c r="B5" s="142" t="s">
        <v>243</v>
      </c>
      <c r="C5" s="496" t="s">
        <v>535</v>
      </c>
      <c r="D5" s="142" t="s">
        <v>243</v>
      </c>
      <c r="E5" s="496" t="s">
        <v>535</v>
      </c>
      <c r="F5" s="142" t="s">
        <v>243</v>
      </c>
      <c r="G5" s="496" t="s">
        <v>535</v>
      </c>
      <c r="H5" s="142" t="s">
        <v>243</v>
      </c>
      <c r="I5" s="142" t="s">
        <v>535</v>
      </c>
      <c r="J5" s="94"/>
    </row>
    <row r="6" spans="1:10" ht="12.75" thickBot="1" x14ac:dyDescent="0.25">
      <c r="A6" s="143" t="s">
        <v>450</v>
      </c>
      <c r="B6" s="35">
        <f>SUM(B7:B18)</f>
        <v>1622.2269790000009</v>
      </c>
      <c r="C6" s="35">
        <f t="shared" ref="C6:I6" si="0">SUM(C7:C18)</f>
        <v>4865.9355639999976</v>
      </c>
      <c r="D6" s="35">
        <f t="shared" si="0"/>
        <v>1387.2614290000004</v>
      </c>
      <c r="E6" s="35">
        <f t="shared" si="0"/>
        <v>7557.8629345986792</v>
      </c>
      <c r="F6" s="35">
        <f t="shared" si="0"/>
        <v>7221.2976019999996</v>
      </c>
      <c r="G6" s="35">
        <f t="shared" si="0"/>
        <v>91196.527671232994</v>
      </c>
      <c r="H6" s="35">
        <f t="shared" si="0"/>
        <v>10230.78601</v>
      </c>
      <c r="I6" s="35">
        <f t="shared" si="0"/>
        <v>103620.32616983166</v>
      </c>
      <c r="J6" s="94"/>
    </row>
    <row r="7" spans="1:10" x14ac:dyDescent="0.2">
      <c r="A7" s="144" t="s">
        <v>220</v>
      </c>
      <c r="B7" s="100">
        <v>17.405729999999991</v>
      </c>
      <c r="C7" s="100">
        <v>465.95682399999998</v>
      </c>
      <c r="D7" s="138">
        <v>97.759147000000027</v>
      </c>
      <c r="E7" s="100">
        <v>918.51425694119666</v>
      </c>
      <c r="F7" s="138">
        <v>1011.7535879999997</v>
      </c>
      <c r="G7" s="100">
        <v>9143.4722938000032</v>
      </c>
      <c r="H7" s="138">
        <v>1126.9184649999997</v>
      </c>
      <c r="I7" s="100">
        <v>10527.9433747412</v>
      </c>
      <c r="J7" s="94"/>
    </row>
    <row r="8" spans="1:10" x14ac:dyDescent="0.2">
      <c r="A8" s="145" t="s">
        <v>219</v>
      </c>
      <c r="B8" s="102">
        <v>1219.2443629999991</v>
      </c>
      <c r="C8" s="102">
        <v>1328.4037510000014</v>
      </c>
      <c r="D8" s="102">
        <v>584.67688900000041</v>
      </c>
      <c r="E8" s="102">
        <v>546.53358699999978</v>
      </c>
      <c r="F8" s="102">
        <v>27.266542000000001</v>
      </c>
      <c r="G8" s="102">
        <v>128.738679233</v>
      </c>
      <c r="H8" s="102">
        <v>1831.1877939999997</v>
      </c>
      <c r="I8" s="102">
        <v>2003.6760172330012</v>
      </c>
      <c r="J8" s="94"/>
    </row>
    <row r="9" spans="1:10" x14ac:dyDescent="0.2">
      <c r="A9" s="145" t="s">
        <v>218</v>
      </c>
      <c r="B9" s="102">
        <v>0.22888899999999995</v>
      </c>
      <c r="C9" s="102">
        <v>8.0256080000000001</v>
      </c>
      <c r="D9" s="102">
        <v>31.181907000000006</v>
      </c>
      <c r="E9" s="102">
        <v>1062.597804</v>
      </c>
      <c r="F9" s="102">
        <v>1178.6167970000001</v>
      </c>
      <c r="G9" s="102">
        <v>13654.344597200003</v>
      </c>
      <c r="H9" s="102">
        <v>1210.0275930000003</v>
      </c>
      <c r="I9" s="102">
        <v>14724.968009200002</v>
      </c>
      <c r="J9" s="94"/>
    </row>
    <row r="10" spans="1:10" x14ac:dyDescent="0.2">
      <c r="A10" s="145" t="s">
        <v>217</v>
      </c>
      <c r="B10" s="102">
        <v>10.304178</v>
      </c>
      <c r="C10" s="102">
        <v>1034.6554409999997</v>
      </c>
      <c r="D10" s="102">
        <v>30.705751000000003</v>
      </c>
      <c r="E10" s="102">
        <v>1173.3301616574824</v>
      </c>
      <c r="F10" s="102">
        <v>4048.7777069999997</v>
      </c>
      <c r="G10" s="102">
        <v>55037.394582399982</v>
      </c>
      <c r="H10" s="102">
        <v>4089.7876359999996</v>
      </c>
      <c r="I10" s="102">
        <v>57245.380185057467</v>
      </c>
      <c r="J10" s="94"/>
    </row>
    <row r="11" spans="1:10" x14ac:dyDescent="0.2">
      <c r="A11" s="145" t="s">
        <v>216</v>
      </c>
      <c r="B11" s="102">
        <v>0</v>
      </c>
      <c r="C11" s="102">
        <v>0</v>
      </c>
      <c r="D11" s="102">
        <v>0</v>
      </c>
      <c r="E11" s="102">
        <v>0</v>
      </c>
      <c r="F11" s="102">
        <v>0</v>
      </c>
      <c r="G11" s="102">
        <v>0</v>
      </c>
      <c r="H11" s="102">
        <v>0</v>
      </c>
      <c r="I11" s="102">
        <v>0</v>
      </c>
      <c r="J11" s="94"/>
    </row>
    <row r="12" spans="1:10" x14ac:dyDescent="0.2">
      <c r="A12" s="145" t="s">
        <v>215</v>
      </c>
      <c r="B12" s="102">
        <v>0</v>
      </c>
      <c r="C12" s="102">
        <v>0</v>
      </c>
      <c r="D12" s="102">
        <v>18.197234999999996</v>
      </c>
      <c r="E12" s="102">
        <v>561.53042000000005</v>
      </c>
      <c r="F12" s="102">
        <v>1.504</v>
      </c>
      <c r="G12" s="102">
        <v>68.584999999999994</v>
      </c>
      <c r="H12" s="102">
        <v>19.701234999999997</v>
      </c>
      <c r="I12" s="102">
        <v>630.11542000000009</v>
      </c>
      <c r="J12" s="94"/>
    </row>
    <row r="13" spans="1:10" x14ac:dyDescent="0.2">
      <c r="A13" s="145" t="s">
        <v>214</v>
      </c>
      <c r="B13" s="102">
        <v>0</v>
      </c>
      <c r="C13" s="102">
        <v>0</v>
      </c>
      <c r="D13" s="102">
        <v>15.382</v>
      </c>
      <c r="E13" s="102">
        <v>276.66899999999998</v>
      </c>
      <c r="F13" s="102">
        <v>2.4572789999999993</v>
      </c>
      <c r="G13" s="102">
        <v>76.544513000000009</v>
      </c>
      <c r="H13" s="102">
        <v>17.839278999999998</v>
      </c>
      <c r="I13" s="102">
        <v>353.21351299999998</v>
      </c>
      <c r="J13" s="94"/>
    </row>
    <row r="14" spans="1:10" x14ac:dyDescent="0.2">
      <c r="A14" s="145" t="s">
        <v>213</v>
      </c>
      <c r="B14" s="102">
        <v>0.7545980000000001</v>
      </c>
      <c r="C14" s="102">
        <v>0.89600000000000002</v>
      </c>
      <c r="D14" s="102">
        <v>20.175900000000002</v>
      </c>
      <c r="E14" s="102">
        <v>663.39700000000005</v>
      </c>
      <c r="F14" s="102">
        <v>98.641381000000038</v>
      </c>
      <c r="G14" s="102">
        <v>1828.3471239999999</v>
      </c>
      <c r="H14" s="102">
        <v>119.57187900000004</v>
      </c>
      <c r="I14" s="102">
        <v>2492.640124</v>
      </c>
      <c r="J14" s="94"/>
    </row>
    <row r="15" spans="1:10" x14ac:dyDescent="0.2">
      <c r="A15" s="145" t="s">
        <v>212</v>
      </c>
      <c r="B15" s="102">
        <v>9.7497389999999999</v>
      </c>
      <c r="C15" s="102">
        <v>167.29628799999998</v>
      </c>
      <c r="D15" s="102">
        <v>127.11955999999999</v>
      </c>
      <c r="E15" s="102">
        <v>220.49458700000002</v>
      </c>
      <c r="F15" s="102">
        <v>243.05304899999993</v>
      </c>
      <c r="G15" s="102">
        <v>4168.5462069999994</v>
      </c>
      <c r="H15" s="102">
        <v>379.92234799999994</v>
      </c>
      <c r="I15" s="102">
        <v>4556.3370819999991</v>
      </c>
      <c r="J15" s="94"/>
    </row>
    <row r="16" spans="1:10" x14ac:dyDescent="0.2">
      <c r="A16" s="145" t="s">
        <v>32</v>
      </c>
      <c r="B16" s="102">
        <v>0</v>
      </c>
      <c r="C16" s="102">
        <v>0</v>
      </c>
      <c r="D16" s="102">
        <v>0</v>
      </c>
      <c r="E16" s="102">
        <v>0</v>
      </c>
      <c r="F16" s="102">
        <v>0</v>
      </c>
      <c r="G16" s="102">
        <v>0</v>
      </c>
      <c r="H16" s="102">
        <v>0</v>
      </c>
      <c r="I16" s="102">
        <v>0</v>
      </c>
      <c r="J16" s="94"/>
    </row>
    <row r="17" spans="1:10" x14ac:dyDescent="0.2">
      <c r="A17" s="145" t="s">
        <v>211</v>
      </c>
      <c r="B17" s="102">
        <v>6.5339300000000016</v>
      </c>
      <c r="C17" s="102">
        <v>31.370580999999998</v>
      </c>
      <c r="D17" s="102">
        <v>1.2575359999999998</v>
      </c>
      <c r="E17" s="102">
        <v>0.62885799999999981</v>
      </c>
      <c r="F17" s="102">
        <v>9.8179680000000022</v>
      </c>
      <c r="G17" s="102">
        <v>131.65204859999992</v>
      </c>
      <c r="H17" s="102">
        <v>17.609434000000004</v>
      </c>
      <c r="I17" s="102">
        <v>163.65148759999991</v>
      </c>
      <c r="J17" s="94"/>
    </row>
    <row r="18" spans="1:10" ht="12.75" thickBot="1" x14ac:dyDescent="0.25">
      <c r="A18" s="146" t="s">
        <v>210</v>
      </c>
      <c r="B18" s="101">
        <v>358.00555200000167</v>
      </c>
      <c r="C18" s="101">
        <v>1829.331070999996</v>
      </c>
      <c r="D18" s="101">
        <v>460.80550400000016</v>
      </c>
      <c r="E18" s="101">
        <v>2134.1672600000002</v>
      </c>
      <c r="F18" s="101">
        <v>599.40929100000005</v>
      </c>
      <c r="G18" s="101">
        <v>6958.9026260000001</v>
      </c>
      <c r="H18" s="101">
        <v>1418.2203470000018</v>
      </c>
      <c r="I18" s="101">
        <v>10922.400956999996</v>
      </c>
      <c r="J18" s="94"/>
    </row>
    <row r="19" spans="1:10" ht="12.75" thickBot="1" x14ac:dyDescent="0.25">
      <c r="A19" s="497" t="s">
        <v>533</v>
      </c>
      <c r="B19" s="35">
        <v>396.38299999999998</v>
      </c>
      <c r="C19" s="35"/>
      <c r="D19" s="509">
        <v>389.06699999999989</v>
      </c>
      <c r="E19" s="509"/>
      <c r="F19" s="509">
        <v>10392.118000000002</v>
      </c>
      <c r="G19" s="509"/>
      <c r="H19" s="35">
        <v>11177.568000000003</v>
      </c>
      <c r="I19" s="35"/>
    </row>
    <row r="20" spans="1:10" ht="12.75" thickBot="1" x14ac:dyDescent="0.25">
      <c r="A20" s="497" t="s">
        <v>534</v>
      </c>
      <c r="B20" s="35"/>
      <c r="C20" s="35">
        <v>906.04460000000211</v>
      </c>
      <c r="D20" s="35"/>
      <c r="E20" s="35">
        <v>1436.4109999999971</v>
      </c>
      <c r="F20" s="35"/>
      <c r="G20" s="35">
        <v>22208.404000000002</v>
      </c>
      <c r="H20" s="35"/>
      <c r="I20" s="35">
        <v>24550.859600000003</v>
      </c>
    </row>
    <row r="21" spans="1:10" x14ac:dyDescent="0.2">
      <c r="I21" s="18" t="s">
        <v>525</v>
      </c>
    </row>
  </sheetData>
  <mergeCells count="4">
    <mergeCell ref="D3:E3"/>
    <mergeCell ref="B3:C3"/>
    <mergeCell ref="F3:G3"/>
    <mergeCell ref="H3:I3"/>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8"/>
  <sheetViews>
    <sheetView showGridLines="0" zoomScale="115" zoomScaleNormal="115" zoomScaleSheetLayoutView="70" workbookViewId="0">
      <selection activeCell="E14" sqref="A14:E33"/>
    </sheetView>
  </sheetViews>
  <sheetFormatPr defaultRowHeight="12" x14ac:dyDescent="0.2"/>
  <cols>
    <col min="1" max="1" width="47.28515625" style="12" customWidth="1"/>
    <col min="2" max="2" width="21.7109375" style="12" customWidth="1"/>
    <col min="3" max="4" width="26.7109375" style="12" customWidth="1"/>
    <col min="5" max="5" width="21.7109375" style="12" customWidth="1"/>
    <col min="6" max="10" width="9.140625" style="12" customWidth="1"/>
    <col min="11" max="16384" width="9.140625" style="12"/>
  </cols>
  <sheetData>
    <row r="1" spans="1:5" ht="18.75" x14ac:dyDescent="0.3">
      <c r="A1" s="104" t="s">
        <v>486</v>
      </c>
      <c r="E1" s="105" t="str">
        <f>Obsah!A1</f>
        <v>2017</v>
      </c>
    </row>
    <row r="2" spans="1:5" ht="7.5" customHeight="1" x14ac:dyDescent="0.2"/>
    <row r="3" spans="1:5" ht="24" x14ac:dyDescent="0.2">
      <c r="A3" s="527"/>
      <c r="B3" s="129" t="s">
        <v>37</v>
      </c>
      <c r="C3" s="125" t="s">
        <v>392</v>
      </c>
      <c r="D3" s="125" t="s">
        <v>393</v>
      </c>
      <c r="E3" s="129" t="s">
        <v>7</v>
      </c>
    </row>
    <row r="4" spans="1:5" x14ac:dyDescent="0.2">
      <c r="A4" s="527"/>
      <c r="B4" s="127" t="s">
        <v>166</v>
      </c>
      <c r="C4" s="127" t="s">
        <v>166</v>
      </c>
      <c r="D4" s="127" t="s">
        <v>166</v>
      </c>
      <c r="E4" s="127" t="s">
        <v>166</v>
      </c>
    </row>
    <row r="5" spans="1:5" ht="12.75" thickBot="1" x14ac:dyDescent="0.25">
      <c r="A5" s="134" t="s">
        <v>220</v>
      </c>
      <c r="B5" s="35">
        <f>SUM(B6:B12)</f>
        <v>2211352.3690000009</v>
      </c>
      <c r="C5" s="35">
        <f>SUM(C6:C12)</f>
        <v>179227.56699999998</v>
      </c>
      <c r="D5" s="35">
        <f>SUM(D6:D12)</f>
        <v>50451.34</v>
      </c>
      <c r="E5" s="35">
        <f>SUM(E6:E12)</f>
        <v>2032124.8020000008</v>
      </c>
    </row>
    <row r="6" spans="1:5" x14ac:dyDescent="0.2">
      <c r="A6" s="41" t="s">
        <v>120</v>
      </c>
      <c r="B6" s="10">
        <v>275979.78100000002</v>
      </c>
      <c r="C6" s="10">
        <v>34128.911999999989</v>
      </c>
      <c r="D6" s="10">
        <v>4982.4390000000003</v>
      </c>
      <c r="E6" s="10">
        <v>241850.86900000004</v>
      </c>
    </row>
    <row r="7" spans="1:5" x14ac:dyDescent="0.2">
      <c r="A7" s="43" t="s">
        <v>273</v>
      </c>
      <c r="B7" s="21">
        <v>704596.76399999997</v>
      </c>
      <c r="C7" s="21">
        <v>29229.949000000001</v>
      </c>
      <c r="D7" s="21">
        <v>20963.799999999996</v>
      </c>
      <c r="E7" s="22">
        <v>675366.81499999994</v>
      </c>
    </row>
    <row r="8" spans="1:5" x14ac:dyDescent="0.2">
      <c r="A8" s="43" t="s">
        <v>121</v>
      </c>
      <c r="B8" s="21">
        <v>1975.6959999999999</v>
      </c>
      <c r="C8" s="21">
        <v>89.734000000000009</v>
      </c>
      <c r="D8" s="21">
        <v>0</v>
      </c>
      <c r="E8" s="22">
        <v>1885.962</v>
      </c>
    </row>
    <row r="9" spans="1:5" x14ac:dyDescent="0.2">
      <c r="A9" s="43" t="s">
        <v>122</v>
      </c>
      <c r="B9" s="21">
        <v>0</v>
      </c>
      <c r="C9" s="21">
        <v>0</v>
      </c>
      <c r="D9" s="21">
        <v>0</v>
      </c>
      <c r="E9" s="22">
        <v>0</v>
      </c>
    </row>
    <row r="10" spans="1:5" x14ac:dyDescent="0.2">
      <c r="A10" s="43" t="s">
        <v>123</v>
      </c>
      <c r="B10" s="21">
        <v>55.820999999999998</v>
      </c>
      <c r="C10" s="21">
        <v>2.9180000000000001</v>
      </c>
      <c r="D10" s="21">
        <v>0</v>
      </c>
      <c r="E10" s="22">
        <v>52.902999999999999</v>
      </c>
    </row>
    <row r="11" spans="1:5" x14ac:dyDescent="0.2">
      <c r="A11" s="43" t="s">
        <v>124</v>
      </c>
      <c r="B11" s="21">
        <v>1132999.9620000008</v>
      </c>
      <c r="C11" s="21">
        <v>107617.29000000001</v>
      </c>
      <c r="D11" s="21">
        <v>22781.351000000002</v>
      </c>
      <c r="E11" s="22">
        <v>1025382.6720000007</v>
      </c>
    </row>
    <row r="12" spans="1:5" ht="12.75" thickBot="1" x14ac:dyDescent="0.25">
      <c r="A12" s="42" t="s">
        <v>239</v>
      </c>
      <c r="B12" s="40">
        <v>95744.344999999972</v>
      </c>
      <c r="C12" s="40">
        <v>8158.7640000000019</v>
      </c>
      <c r="D12" s="40">
        <v>1723.7499999999998</v>
      </c>
      <c r="E12" s="40">
        <v>87585.580999999976</v>
      </c>
    </row>
    <row r="13" spans="1:5" x14ac:dyDescent="0.2">
      <c r="E13" s="18" t="s">
        <v>525</v>
      </c>
    </row>
    <row r="14" spans="1:5" ht="11.25" customHeight="1" x14ac:dyDescent="0.2"/>
    <row r="15" spans="1:5" ht="12" customHeight="1" x14ac:dyDescent="0.2">
      <c r="A15" s="458">
        <v>2008</v>
      </c>
      <c r="B15" s="458">
        <v>2009</v>
      </c>
      <c r="C15" s="458">
        <v>2010</v>
      </c>
      <c r="D15" s="458">
        <v>2011</v>
      </c>
      <c r="E15" s="458">
        <v>2012</v>
      </c>
    </row>
    <row r="16" spans="1:5" x14ac:dyDescent="0.2">
      <c r="A16" s="458">
        <v>0</v>
      </c>
      <c r="B16" s="458">
        <v>0</v>
      </c>
      <c r="C16" s="458">
        <v>0</v>
      </c>
      <c r="D16" s="458">
        <v>0</v>
      </c>
      <c r="E16" s="458">
        <v>0</v>
      </c>
    </row>
    <row r="17" spans="1:5" x14ac:dyDescent="0.2">
      <c r="A17" s="458">
        <v>0</v>
      </c>
      <c r="B17" s="458">
        <v>0</v>
      </c>
      <c r="C17" s="458">
        <v>0</v>
      </c>
      <c r="D17" s="458">
        <v>0</v>
      </c>
      <c r="E17" s="458">
        <v>0</v>
      </c>
    </row>
    <row r="18" spans="1:5" x14ac:dyDescent="0.2">
      <c r="A18" s="458">
        <v>0</v>
      </c>
      <c r="B18" s="458">
        <v>0</v>
      </c>
      <c r="C18" s="458">
        <v>0</v>
      </c>
      <c r="D18" s="458">
        <v>0</v>
      </c>
      <c r="E18" s="458">
        <v>0</v>
      </c>
    </row>
    <row r="19" spans="1:5" x14ac:dyDescent="0.2">
      <c r="A19" s="458">
        <v>0</v>
      </c>
      <c r="B19" s="458">
        <v>0</v>
      </c>
      <c r="C19" s="458">
        <v>0</v>
      </c>
      <c r="D19" s="458">
        <v>0</v>
      </c>
      <c r="E19" s="458">
        <v>0</v>
      </c>
    </row>
    <row r="20" spans="1:5" x14ac:dyDescent="0.2">
      <c r="A20" s="458">
        <v>0</v>
      </c>
      <c r="B20" s="458">
        <v>0</v>
      </c>
      <c r="C20" s="458">
        <v>0</v>
      </c>
      <c r="D20" s="458">
        <v>0</v>
      </c>
      <c r="E20" s="458">
        <v>0</v>
      </c>
    </row>
    <row r="21" spans="1:5" x14ac:dyDescent="0.2">
      <c r="A21" s="458">
        <v>0</v>
      </c>
      <c r="B21" s="458">
        <v>0</v>
      </c>
      <c r="C21" s="458">
        <v>0</v>
      </c>
      <c r="D21" s="458">
        <v>0</v>
      </c>
      <c r="E21" s="458">
        <v>0</v>
      </c>
    </row>
    <row r="22" spans="1:5" x14ac:dyDescent="0.2">
      <c r="A22" s="458">
        <v>0</v>
      </c>
      <c r="B22" s="458">
        <v>0</v>
      </c>
      <c r="C22" s="458">
        <v>0</v>
      </c>
      <c r="D22" s="458">
        <v>0</v>
      </c>
      <c r="E22" s="458">
        <v>0</v>
      </c>
    </row>
    <row r="23" spans="1:5" x14ac:dyDescent="0.2">
      <c r="A23" s="458">
        <v>1231.21</v>
      </c>
      <c r="B23" s="458">
        <v>1436.848</v>
      </c>
      <c r="C23" s="458">
        <v>1511.9110000000001</v>
      </c>
      <c r="D23" s="458">
        <v>1682.5628690016599</v>
      </c>
      <c r="E23" s="458">
        <v>1802.5909999999999</v>
      </c>
    </row>
    <row r="24" spans="1:5" x14ac:dyDescent="0.2">
      <c r="A24" s="219" t="s">
        <v>480</v>
      </c>
      <c r="B24" s="68"/>
      <c r="C24" s="68"/>
      <c r="D24" s="68"/>
      <c r="E24" s="68"/>
    </row>
    <row r="25" spans="1:5" x14ac:dyDescent="0.2">
      <c r="A25" s="458">
        <v>2013</v>
      </c>
      <c r="B25" s="458">
        <v>2014</v>
      </c>
      <c r="C25" s="458">
        <v>2015</v>
      </c>
      <c r="D25" s="458">
        <v>2016</v>
      </c>
      <c r="E25" s="458">
        <v>2017</v>
      </c>
    </row>
    <row r="26" spans="1:5" x14ac:dyDescent="0.2">
      <c r="A26" s="458">
        <v>0</v>
      </c>
      <c r="B26" s="458">
        <v>207.72433999999998</v>
      </c>
      <c r="C26" s="458">
        <v>242.40487999999988</v>
      </c>
      <c r="D26" s="458">
        <v>243.6157299999999</v>
      </c>
      <c r="E26" s="458">
        <v>275.979781</v>
      </c>
    </row>
    <row r="27" spans="1:5" x14ac:dyDescent="0.2">
      <c r="A27" s="458">
        <v>0</v>
      </c>
      <c r="B27" s="458">
        <v>716.77269999999999</v>
      </c>
      <c r="C27" s="458">
        <v>687.90056999999979</v>
      </c>
      <c r="D27" s="458">
        <v>666.38020999999992</v>
      </c>
      <c r="E27" s="458">
        <v>704.59676400000001</v>
      </c>
    </row>
    <row r="28" spans="1:5" x14ac:dyDescent="0.2">
      <c r="A28" s="458">
        <v>0</v>
      </c>
      <c r="B28" s="458">
        <v>2.0938100000000004</v>
      </c>
      <c r="C28" s="458">
        <v>1.8200099999999999</v>
      </c>
      <c r="D28" s="458">
        <v>2.4660900000000008</v>
      </c>
      <c r="E28" s="458">
        <v>1.9756959999999999</v>
      </c>
    </row>
    <row r="29" spans="1:5" x14ac:dyDescent="0.2">
      <c r="A29" s="458">
        <v>0</v>
      </c>
      <c r="B29" s="458">
        <v>8.8289999999999993E-2</v>
      </c>
      <c r="C29" s="458">
        <v>1.9340000000000003E-2</v>
      </c>
      <c r="D29" s="458">
        <v>0</v>
      </c>
      <c r="E29" s="458">
        <v>0</v>
      </c>
    </row>
    <row r="30" spans="1:5" x14ac:dyDescent="0.2">
      <c r="A30" s="458">
        <v>0</v>
      </c>
      <c r="B30" s="458">
        <v>0.59448999999999996</v>
      </c>
      <c r="C30" s="458">
        <v>0.26824999999999999</v>
      </c>
      <c r="D30" s="458">
        <v>0.15836499999999998</v>
      </c>
      <c r="E30" s="458">
        <v>5.5820999999999996E-2</v>
      </c>
    </row>
    <row r="31" spans="1:5" x14ac:dyDescent="0.2">
      <c r="A31" s="458">
        <v>0</v>
      </c>
      <c r="B31" s="458">
        <v>968.6192899999993</v>
      </c>
      <c r="C31" s="458">
        <v>1050.7404200000008</v>
      </c>
      <c r="D31" s="458">
        <v>1049.6682199999996</v>
      </c>
      <c r="E31" s="458">
        <v>1132.9999620000008</v>
      </c>
    </row>
    <row r="32" spans="1:5" x14ac:dyDescent="0.2">
      <c r="A32" s="458">
        <v>0</v>
      </c>
      <c r="B32" s="458">
        <v>111.14606000000005</v>
      </c>
      <c r="C32" s="458">
        <v>107.70193000000005</v>
      </c>
      <c r="D32" s="458">
        <v>105.15450499999999</v>
      </c>
      <c r="E32" s="458">
        <v>95.744344999999967</v>
      </c>
    </row>
    <row r="33" spans="1:5" x14ac:dyDescent="0.2">
      <c r="A33" s="458">
        <v>1670.3268</v>
      </c>
      <c r="B33" s="458">
        <v>2007.0389799999991</v>
      </c>
      <c r="C33" s="458">
        <v>2090.8553999999995</v>
      </c>
      <c r="D33" s="458">
        <v>2067.443119999999</v>
      </c>
      <c r="E33" s="458">
        <v>2211.3523690000011</v>
      </c>
    </row>
    <row r="38" spans="1:5" x14ac:dyDescent="0.2">
      <c r="A38" s="462"/>
    </row>
  </sheetData>
  <mergeCells count="1">
    <mergeCell ref="A3:A4"/>
  </mergeCells>
  <phoneticPr fontId="30"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I29"/>
  <sheetViews>
    <sheetView showGridLines="0" zoomScale="115" zoomScaleNormal="115" workbookViewId="0"/>
  </sheetViews>
  <sheetFormatPr defaultRowHeight="12" x14ac:dyDescent="0.2"/>
  <cols>
    <col min="1" max="1" width="47.28515625" style="12" customWidth="1"/>
    <col min="2" max="2" width="21.7109375" style="12" customWidth="1"/>
    <col min="3" max="4" width="26.7109375" style="12" customWidth="1"/>
    <col min="5" max="5" width="21.7109375" style="12" customWidth="1"/>
    <col min="6" max="9" width="9.140625" style="12" customWidth="1"/>
    <col min="10" max="10" width="15.7109375" style="12" customWidth="1"/>
    <col min="11" max="16384" width="9.140625" style="12"/>
  </cols>
  <sheetData>
    <row r="1" spans="1:9" ht="18.75" x14ac:dyDescent="0.3">
      <c r="A1" s="104" t="s">
        <v>487</v>
      </c>
      <c r="E1" s="105" t="str">
        <f>Obsah!A1</f>
        <v>2017</v>
      </c>
    </row>
    <row r="2" spans="1:9" ht="7.5" customHeight="1" x14ac:dyDescent="0.2"/>
    <row r="3" spans="1:9" ht="24" x14ac:dyDescent="0.2">
      <c r="A3" s="538"/>
      <c r="B3" s="444" t="s">
        <v>37</v>
      </c>
      <c r="C3" s="125" t="s">
        <v>392</v>
      </c>
      <c r="D3" s="125" t="s">
        <v>393</v>
      </c>
      <c r="E3" s="444" t="s">
        <v>7</v>
      </c>
    </row>
    <row r="4" spans="1:9" ht="12.75" customHeight="1" x14ac:dyDescent="0.2">
      <c r="A4" s="538"/>
      <c r="B4" s="127" t="s">
        <v>166</v>
      </c>
      <c r="C4" s="127" t="s">
        <v>166</v>
      </c>
      <c r="D4" s="127" t="s">
        <v>166</v>
      </c>
      <c r="E4" s="127" t="s">
        <v>166</v>
      </c>
    </row>
    <row r="5" spans="1:9" ht="12.75" customHeight="1" thickBot="1" x14ac:dyDescent="0.25">
      <c r="A5" s="443" t="s">
        <v>219</v>
      </c>
      <c r="B5" s="35">
        <f>SUM(B6:B8)</f>
        <v>2638976.8850000068</v>
      </c>
      <c r="C5" s="35">
        <f>SUM(C6:C8)</f>
        <v>190393.15700000024</v>
      </c>
      <c r="D5" s="35">
        <f>SUM(D6:D8)</f>
        <v>21306.093000000026</v>
      </c>
      <c r="E5" s="35">
        <f>SUM(E6:E8)</f>
        <v>2448583.7280000066</v>
      </c>
    </row>
    <row r="6" spans="1:9" ht="12.75" customHeight="1" x14ac:dyDescent="0.2">
      <c r="A6" s="445" t="s">
        <v>163</v>
      </c>
      <c r="B6" s="10">
        <v>82337.625000000015</v>
      </c>
      <c r="C6" s="10">
        <v>5417.076999999992</v>
      </c>
      <c r="D6" s="10">
        <v>1.645</v>
      </c>
      <c r="E6" s="10">
        <v>76920.548000000024</v>
      </c>
    </row>
    <row r="7" spans="1:9" ht="12.75" customHeight="1" x14ac:dyDescent="0.2">
      <c r="A7" s="446" t="s">
        <v>164</v>
      </c>
      <c r="B7" s="21">
        <v>99700.908999999985</v>
      </c>
      <c r="C7" s="21">
        <v>8095.1860000000088</v>
      </c>
      <c r="D7" s="21">
        <v>2295.7509999999997</v>
      </c>
      <c r="E7" s="22">
        <v>91605.722999999969</v>
      </c>
    </row>
    <row r="8" spans="1:9" ht="12.75" thickBot="1" x14ac:dyDescent="0.25">
      <c r="A8" s="137" t="s">
        <v>165</v>
      </c>
      <c r="B8" s="34">
        <v>2456938.3510000068</v>
      </c>
      <c r="C8" s="34">
        <v>176880.89400000023</v>
      </c>
      <c r="D8" s="34">
        <v>19008.697000000026</v>
      </c>
      <c r="E8" s="34">
        <v>2280057.4570000065</v>
      </c>
    </row>
    <row r="9" spans="1:9" x14ac:dyDescent="0.2">
      <c r="E9" s="18" t="s">
        <v>525</v>
      </c>
    </row>
    <row r="11" spans="1:9" ht="12.75" x14ac:dyDescent="0.2">
      <c r="A11" s="457">
        <v>2008</v>
      </c>
      <c r="B11" s="457">
        <v>2009</v>
      </c>
      <c r="C11" s="457">
        <v>2010</v>
      </c>
      <c r="D11" s="457">
        <v>2011</v>
      </c>
      <c r="E11" s="457">
        <v>2012</v>
      </c>
    </row>
    <row r="12" spans="1:9" ht="12.75" x14ac:dyDescent="0.2">
      <c r="A12" s="457">
        <v>0</v>
      </c>
      <c r="B12" s="457">
        <v>0</v>
      </c>
      <c r="C12" s="457">
        <v>0</v>
      </c>
      <c r="D12" s="457">
        <v>0</v>
      </c>
      <c r="E12" s="457">
        <v>0</v>
      </c>
    </row>
    <row r="13" spans="1:9" ht="12.75" x14ac:dyDescent="0.2">
      <c r="A13" s="457">
        <v>0</v>
      </c>
      <c r="B13" s="457">
        <v>0</v>
      </c>
      <c r="C13" s="457">
        <v>0</v>
      </c>
      <c r="D13" s="457">
        <v>0</v>
      </c>
      <c r="E13" s="457">
        <v>0</v>
      </c>
    </row>
    <row r="14" spans="1:9" ht="12.75" x14ac:dyDescent="0.2">
      <c r="A14" s="457">
        <v>0</v>
      </c>
      <c r="B14" s="457">
        <v>0</v>
      </c>
      <c r="C14" s="457">
        <v>0</v>
      </c>
      <c r="D14" s="457">
        <v>0</v>
      </c>
      <c r="E14" s="457">
        <v>0</v>
      </c>
    </row>
    <row r="15" spans="1:9" ht="12.75" x14ac:dyDescent="0.2">
      <c r="A15" s="457">
        <v>213.63200000000001</v>
      </c>
      <c r="B15" s="457">
        <v>414.23500000000001</v>
      </c>
      <c r="C15" s="457">
        <v>598.755</v>
      </c>
      <c r="D15" s="457">
        <v>932.57600000000002</v>
      </c>
      <c r="E15" s="457">
        <v>1472.1419447755629</v>
      </c>
    </row>
    <row r="16" spans="1:9" ht="12.75" x14ac:dyDescent="0.2">
      <c r="A16" s="219" t="s">
        <v>480</v>
      </c>
      <c r="B16" s="3"/>
      <c r="C16" s="3"/>
      <c r="D16" s="3"/>
      <c r="E16" s="3"/>
      <c r="F16" s="3"/>
      <c r="G16" s="3"/>
      <c r="H16" s="3"/>
      <c r="I16" s="3"/>
    </row>
    <row r="17" spans="1:9" ht="12.75" x14ac:dyDescent="0.2">
      <c r="A17" s="457">
        <v>2013</v>
      </c>
      <c r="B17" s="457">
        <v>2014</v>
      </c>
      <c r="C17" s="457">
        <v>2015</v>
      </c>
      <c r="D17" s="457">
        <v>2016</v>
      </c>
      <c r="E17" s="457">
        <v>2017</v>
      </c>
      <c r="F17" s="3"/>
      <c r="G17" s="3"/>
      <c r="H17" s="3"/>
      <c r="I17" s="3"/>
    </row>
    <row r="18" spans="1:9" ht="12.75" x14ac:dyDescent="0.2">
      <c r="A18" s="457">
        <v>0</v>
      </c>
      <c r="B18" s="457">
        <v>115.34121999999991</v>
      </c>
      <c r="C18" s="457">
        <v>104.47660000000003</v>
      </c>
      <c r="D18" s="457">
        <v>109.69783800000006</v>
      </c>
      <c r="E18" s="457">
        <v>82.337625000000017</v>
      </c>
      <c r="F18" s="3"/>
      <c r="G18" s="3"/>
      <c r="H18" s="3"/>
      <c r="I18" s="3"/>
    </row>
    <row r="19" spans="1:9" ht="12.75" x14ac:dyDescent="0.2">
      <c r="A19" s="457">
        <v>0</v>
      </c>
      <c r="B19" s="457">
        <v>101.33805000000002</v>
      </c>
      <c r="C19" s="457">
        <v>93.275349999999975</v>
      </c>
      <c r="D19" s="457">
        <v>101.29326099999992</v>
      </c>
      <c r="E19" s="457">
        <v>99.700908999999982</v>
      </c>
      <c r="F19" s="3"/>
      <c r="G19" s="3"/>
      <c r="H19" s="3"/>
      <c r="I19" s="3"/>
    </row>
    <row r="20" spans="1:9" ht="12.75" x14ac:dyDescent="0.2">
      <c r="A20" s="457">
        <v>0</v>
      </c>
      <c r="B20" s="457">
        <v>2350.0193230000014</v>
      </c>
      <c r="C20" s="457">
        <v>2416.4362199999914</v>
      </c>
      <c r="D20" s="457">
        <v>2389.5544439999981</v>
      </c>
      <c r="E20" s="457">
        <v>2456.9383510000066</v>
      </c>
      <c r="F20" s="3"/>
      <c r="G20" s="3"/>
      <c r="H20" s="3"/>
      <c r="I20" s="3"/>
    </row>
    <row r="21" spans="1:9" ht="12.75" x14ac:dyDescent="0.2">
      <c r="A21" s="457">
        <v>2241.3000000000002</v>
      </c>
      <c r="B21" s="457">
        <v>2566.6985930000055</v>
      </c>
      <c r="C21" s="457">
        <v>2614.1881699999885</v>
      </c>
      <c r="D21" s="457">
        <v>2600.5455429999984</v>
      </c>
      <c r="E21" s="457">
        <v>2638.9768850000069</v>
      </c>
      <c r="F21" s="3"/>
      <c r="G21" s="3"/>
      <c r="H21" s="3"/>
      <c r="I21" s="3"/>
    </row>
    <row r="22" spans="1:9" ht="12.75" x14ac:dyDescent="0.2">
      <c r="A22" s="3"/>
      <c r="B22" s="3"/>
      <c r="C22" s="3"/>
      <c r="D22" s="3"/>
      <c r="E22" s="3"/>
      <c r="F22" s="3"/>
      <c r="G22" s="3"/>
      <c r="H22" s="3"/>
      <c r="I22" s="3"/>
    </row>
    <row r="23" spans="1:9" ht="15.75" customHeight="1" x14ac:dyDescent="0.2">
      <c r="A23" s="3"/>
      <c r="B23" s="3"/>
      <c r="C23" s="3"/>
      <c r="D23" s="3"/>
      <c r="E23" s="3"/>
      <c r="F23" s="3"/>
      <c r="G23" s="3"/>
      <c r="H23" s="3"/>
      <c r="I23" s="3"/>
    </row>
    <row r="24" spans="1:9" ht="12.75" x14ac:dyDescent="0.2">
      <c r="A24" s="3"/>
      <c r="B24" s="3"/>
      <c r="C24" s="3"/>
      <c r="D24" s="3"/>
      <c r="E24" s="3"/>
      <c r="F24" s="3"/>
      <c r="G24" s="3"/>
      <c r="H24" s="3"/>
      <c r="I24" s="3"/>
    </row>
    <row r="25" spans="1:9" ht="12.75" x14ac:dyDescent="0.2">
      <c r="A25" s="3"/>
      <c r="B25" s="3"/>
      <c r="C25" s="3"/>
      <c r="D25" s="3"/>
      <c r="E25" s="3"/>
      <c r="F25" s="3"/>
      <c r="G25" s="3"/>
      <c r="H25" s="3"/>
      <c r="I25" s="3"/>
    </row>
    <row r="26" spans="1:9" ht="12.75" x14ac:dyDescent="0.2">
      <c r="A26" s="3"/>
      <c r="B26" s="3"/>
      <c r="C26" s="3"/>
      <c r="D26" s="3"/>
      <c r="E26" s="3"/>
      <c r="F26" s="3"/>
      <c r="G26" s="3"/>
      <c r="H26" s="3"/>
      <c r="I26" s="3"/>
    </row>
    <row r="27" spans="1:9" ht="12.75" x14ac:dyDescent="0.2">
      <c r="A27" s="3"/>
      <c r="B27" s="3"/>
      <c r="C27" s="3"/>
      <c r="D27" s="3"/>
      <c r="E27" s="3"/>
      <c r="F27" s="3"/>
      <c r="G27" s="3"/>
      <c r="H27" s="3"/>
      <c r="I27" s="3"/>
    </row>
    <row r="28" spans="1:9" ht="12.75" x14ac:dyDescent="0.2">
      <c r="A28" s="3"/>
      <c r="B28" s="3"/>
      <c r="C28" s="3"/>
      <c r="D28" s="3"/>
      <c r="E28" s="3"/>
      <c r="F28" s="3"/>
      <c r="G28" s="3"/>
      <c r="H28" s="3"/>
      <c r="I28" s="3"/>
    </row>
    <row r="29" spans="1:9" x14ac:dyDescent="0.2">
      <c r="A29" s="462"/>
    </row>
  </sheetData>
  <mergeCells count="1">
    <mergeCell ref="A3:A4"/>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L17"/>
  <sheetViews>
    <sheetView showGridLines="0" zoomScale="115" zoomScaleNormal="115" workbookViewId="0">
      <selection activeCell="A16" sqref="A16"/>
    </sheetView>
  </sheetViews>
  <sheetFormatPr defaultRowHeight="12" x14ac:dyDescent="0.2"/>
  <cols>
    <col min="1" max="1" width="31.28515625" style="9" customWidth="1"/>
    <col min="2" max="11" width="11.28515625" style="9" customWidth="1"/>
    <col min="12" max="16384" width="9.140625" style="9"/>
  </cols>
  <sheetData>
    <row r="1" spans="1:12" ht="18.75" x14ac:dyDescent="0.3">
      <c r="A1" s="106" t="s">
        <v>488</v>
      </c>
      <c r="K1" s="105" t="str">
        <f>Obsah!A1</f>
        <v>2017</v>
      </c>
    </row>
    <row r="2" spans="1:12" ht="7.5" customHeight="1" x14ac:dyDescent="0.2"/>
    <row r="3" spans="1:12" x14ac:dyDescent="0.2">
      <c r="A3" s="223"/>
      <c r="B3" s="224">
        <v>2008</v>
      </c>
      <c r="C3" s="224">
        <v>2009</v>
      </c>
      <c r="D3" s="224">
        <v>2010</v>
      </c>
      <c r="E3" s="224">
        <v>2011</v>
      </c>
      <c r="F3" s="224">
        <v>2012</v>
      </c>
      <c r="G3" s="224">
        <v>2013</v>
      </c>
      <c r="H3" s="224">
        <v>2014</v>
      </c>
      <c r="I3" s="224">
        <v>2015</v>
      </c>
      <c r="J3" s="224">
        <v>2016</v>
      </c>
      <c r="K3" s="224">
        <v>2017</v>
      </c>
    </row>
    <row r="4" spans="1:12" ht="12.75" thickBot="1" x14ac:dyDescent="0.25">
      <c r="A4" s="143" t="s">
        <v>300</v>
      </c>
      <c r="B4" s="191">
        <f t="shared" ref="B4:K4" si="0">SUM(B5:B11)</f>
        <v>3738459</v>
      </c>
      <c r="C4" s="191">
        <f t="shared" si="0"/>
        <v>4668514</v>
      </c>
      <c r="D4" s="191">
        <f t="shared" si="0"/>
        <v>5886915</v>
      </c>
      <c r="E4" s="191">
        <f t="shared" si="0"/>
        <v>7247504.0325436611</v>
      </c>
      <c r="F4" s="191">
        <f t="shared" si="0"/>
        <v>8055025.6447755629</v>
      </c>
      <c r="G4" s="191">
        <f t="shared" si="0"/>
        <v>9243381.5899999999</v>
      </c>
      <c r="H4" s="191">
        <f t="shared" si="0"/>
        <v>9169708.5960000008</v>
      </c>
      <c r="I4" s="191">
        <f t="shared" si="0"/>
        <v>9422950.4499999918</v>
      </c>
      <c r="J4" s="191">
        <f t="shared" si="0"/>
        <v>9395449.8007999975</v>
      </c>
      <c r="K4" s="191">
        <f t="shared" si="0"/>
        <v>9618438.4451999906</v>
      </c>
    </row>
    <row r="5" spans="1:12" x14ac:dyDescent="0.2">
      <c r="A5" s="328" t="s">
        <v>313</v>
      </c>
      <c r="B5" s="199">
        <v>966884</v>
      </c>
      <c r="C5" s="199">
        <v>1082683</v>
      </c>
      <c r="D5" s="199">
        <v>1238819</v>
      </c>
      <c r="E5" s="199">
        <v>1017877.582339</v>
      </c>
      <c r="F5" s="225">
        <v>1026254</v>
      </c>
      <c r="G5" s="225">
        <v>1236978</v>
      </c>
      <c r="H5" s="225">
        <v>1011673.5550000003</v>
      </c>
      <c r="I5" s="225">
        <v>1001797.0800000005</v>
      </c>
      <c r="J5" s="225">
        <v>1053100.3369999996</v>
      </c>
      <c r="K5" s="225">
        <v>1062479.4710000004</v>
      </c>
    </row>
    <row r="6" spans="1:12" x14ac:dyDescent="0.2">
      <c r="A6" s="329" t="s">
        <v>298</v>
      </c>
      <c r="B6" s="226">
        <v>1057451</v>
      </c>
      <c r="C6" s="226">
        <v>1346937</v>
      </c>
      <c r="D6" s="226">
        <v>1550655</v>
      </c>
      <c r="E6" s="226">
        <v>945276.09699999995</v>
      </c>
      <c r="F6" s="75">
        <v>1102912</v>
      </c>
      <c r="G6" s="75">
        <v>1497762</v>
      </c>
      <c r="H6" s="75">
        <v>897548.93600000034</v>
      </c>
      <c r="I6" s="184">
        <v>793010.01000000024</v>
      </c>
      <c r="J6" s="184">
        <v>947387.90899999987</v>
      </c>
      <c r="K6" s="184">
        <v>806985.29300000006</v>
      </c>
    </row>
    <row r="7" spans="1:12" x14ac:dyDescent="0.2">
      <c r="A7" s="329" t="s">
        <v>314</v>
      </c>
      <c r="B7" s="226">
        <v>244661</v>
      </c>
      <c r="C7" s="226">
        <v>288067</v>
      </c>
      <c r="D7" s="226">
        <v>335493</v>
      </c>
      <c r="E7" s="226">
        <v>397003.18119999999</v>
      </c>
      <c r="F7" s="75">
        <v>415817</v>
      </c>
      <c r="G7" s="75">
        <v>480519</v>
      </c>
      <c r="H7" s="75">
        <v>476544.39400000003</v>
      </c>
      <c r="I7" s="184">
        <v>572611.56800000009</v>
      </c>
      <c r="J7" s="184">
        <v>496957.18099999998</v>
      </c>
      <c r="K7" s="184">
        <v>591038.34100000001</v>
      </c>
    </row>
    <row r="8" spans="1:12" x14ac:dyDescent="0.2">
      <c r="A8" s="329" t="s">
        <v>315</v>
      </c>
      <c r="B8" s="226">
        <v>12937</v>
      </c>
      <c r="C8" s="226">
        <v>88807</v>
      </c>
      <c r="D8" s="226">
        <v>615702</v>
      </c>
      <c r="E8" s="226">
        <v>2182018.3030030001</v>
      </c>
      <c r="F8" s="75">
        <v>2148624</v>
      </c>
      <c r="G8" s="75">
        <v>2032654</v>
      </c>
      <c r="H8" s="75">
        <v>2122868.7979999962</v>
      </c>
      <c r="I8" s="184">
        <v>2263846.1340000033</v>
      </c>
      <c r="J8" s="184">
        <v>2131454.5369999958</v>
      </c>
      <c r="K8" s="184">
        <v>2193368.04999999</v>
      </c>
    </row>
    <row r="9" spans="1:12" x14ac:dyDescent="0.2">
      <c r="A9" s="451" t="s">
        <v>219</v>
      </c>
      <c r="B9" s="226">
        <v>213632</v>
      </c>
      <c r="C9" s="226">
        <v>414235</v>
      </c>
      <c r="D9" s="226">
        <v>598755</v>
      </c>
      <c r="E9" s="226">
        <v>932576</v>
      </c>
      <c r="F9" s="75">
        <v>1472141.944775563</v>
      </c>
      <c r="G9" s="75">
        <v>2241300</v>
      </c>
      <c r="H9" s="75">
        <v>2566698.5930000055</v>
      </c>
      <c r="I9" s="184">
        <v>2614188.1699999887</v>
      </c>
      <c r="J9" s="184">
        <v>2600545.543000001</v>
      </c>
      <c r="K9" s="184">
        <v>2638976.8850000016</v>
      </c>
    </row>
    <row r="10" spans="1:12" x14ac:dyDescent="0.2">
      <c r="A10" s="329" t="s">
        <v>220</v>
      </c>
      <c r="B10" s="226">
        <v>1231210</v>
      </c>
      <c r="C10" s="226">
        <v>1436848</v>
      </c>
      <c r="D10" s="226">
        <v>1511911</v>
      </c>
      <c r="E10" s="226">
        <v>1682562.86900166</v>
      </c>
      <c r="F10" s="75">
        <v>1802591</v>
      </c>
      <c r="G10" s="75">
        <v>1670326.8</v>
      </c>
      <c r="H10" s="75">
        <v>2007038.9799999991</v>
      </c>
      <c r="I10" s="184">
        <v>2090855.3999999994</v>
      </c>
      <c r="J10" s="184">
        <v>2067443.1200000024</v>
      </c>
      <c r="K10" s="184">
        <v>2211352.368999999</v>
      </c>
    </row>
    <row r="11" spans="1:12" ht="12.75" thickBot="1" x14ac:dyDescent="0.25">
      <c r="A11" s="137" t="s">
        <v>299</v>
      </c>
      <c r="B11" s="227">
        <v>11684</v>
      </c>
      <c r="C11" s="227">
        <v>10937</v>
      </c>
      <c r="D11" s="227">
        <v>35580</v>
      </c>
      <c r="E11" s="227">
        <v>90190</v>
      </c>
      <c r="F11" s="76">
        <v>86685.7</v>
      </c>
      <c r="G11" s="76">
        <v>83841.789999999994</v>
      </c>
      <c r="H11" s="76">
        <v>87335.339999999982</v>
      </c>
      <c r="I11" s="76">
        <v>86642.087999999989</v>
      </c>
      <c r="J11" s="76">
        <v>98561.173799999975</v>
      </c>
      <c r="K11" s="76">
        <v>114238.03619999999</v>
      </c>
      <c r="L11" s="237"/>
    </row>
    <row r="12" spans="1:12" s="237" customFormat="1" x14ac:dyDescent="0.2">
      <c r="A12" s="539" t="s">
        <v>527</v>
      </c>
      <c r="B12" s="539"/>
      <c r="C12" s="539"/>
      <c r="D12" s="539"/>
      <c r="E12" s="539"/>
      <c r="F12" s="539"/>
      <c r="G12" s="539"/>
      <c r="H12" s="539"/>
      <c r="I12" s="539"/>
      <c r="J12" s="539"/>
      <c r="K12" s="539"/>
    </row>
    <row r="13" spans="1:12" s="237" customFormat="1" ht="7.5" customHeight="1" thickBot="1" x14ac:dyDescent="0.25">
      <c r="A13" s="12"/>
      <c r="B13" s="12"/>
      <c r="C13" s="12"/>
      <c r="D13" s="12"/>
      <c r="E13" s="12"/>
      <c r="F13" s="12"/>
      <c r="G13" s="12"/>
      <c r="H13" s="12"/>
      <c r="I13" s="12"/>
      <c r="J13" s="12"/>
      <c r="K13" s="12"/>
    </row>
    <row r="14" spans="1:12" x14ac:dyDescent="0.2">
      <c r="A14" s="335" t="s">
        <v>316</v>
      </c>
      <c r="B14" s="200">
        <v>72049267</v>
      </c>
      <c r="C14" s="200">
        <v>68600000</v>
      </c>
      <c r="D14" s="200">
        <v>70961700</v>
      </c>
      <c r="E14" s="200">
        <v>70516541</v>
      </c>
      <c r="F14" s="200">
        <v>70453278</v>
      </c>
      <c r="G14" s="200">
        <v>70177356</v>
      </c>
      <c r="H14" s="200">
        <v>69622095.876499996</v>
      </c>
      <c r="I14" s="200">
        <v>71014254.212699994</v>
      </c>
      <c r="J14" s="200">
        <v>72418279.280999988</v>
      </c>
      <c r="K14" s="200">
        <f>'3.2'!N23*1000</f>
        <v>73818341.962000027</v>
      </c>
    </row>
    <row r="15" spans="1:12" ht="15" thickBot="1" x14ac:dyDescent="0.25">
      <c r="A15" s="143" t="s">
        <v>561</v>
      </c>
      <c r="B15" s="228">
        <f t="shared" ref="B15:J15" si="1">B4/B14</f>
        <v>5.1887536898883369E-2</v>
      </c>
      <c r="C15" s="228">
        <f t="shared" si="1"/>
        <v>6.8054139941690961E-2</v>
      </c>
      <c r="D15" s="228">
        <f t="shared" si="1"/>
        <v>8.2959046922494811E-2</v>
      </c>
      <c r="E15" s="228">
        <f t="shared" si="1"/>
        <v>0.10277736159156844</v>
      </c>
      <c r="F15" s="228">
        <f t="shared" si="1"/>
        <v>0.11433145303438631</v>
      </c>
      <c r="G15" s="228">
        <f t="shared" si="1"/>
        <v>0.13171458881978967</v>
      </c>
      <c r="H15" s="228">
        <f t="shared" si="1"/>
        <v>0.13170687381008753</v>
      </c>
      <c r="I15" s="228">
        <f t="shared" si="1"/>
        <v>0.13269097245993208</v>
      </c>
      <c r="J15" s="228">
        <f t="shared" si="1"/>
        <v>0.12973865015962943</v>
      </c>
      <c r="K15" s="228">
        <f>K4/K14</f>
        <v>0.13029876030203089</v>
      </c>
    </row>
    <row r="16" spans="1:12" s="237" customFormat="1" ht="12.75" x14ac:dyDescent="0.2">
      <c r="A16" s="456" t="s">
        <v>562</v>
      </c>
      <c r="B16" s="456"/>
      <c r="C16" s="456"/>
      <c r="D16" s="456"/>
      <c r="E16" s="456"/>
      <c r="F16" s="456"/>
      <c r="G16" s="456"/>
      <c r="H16" s="456"/>
      <c r="I16" s="456"/>
      <c r="J16" s="456"/>
      <c r="K16" s="450" t="s">
        <v>520</v>
      </c>
    </row>
    <row r="17" s="237" customFormat="1" x14ac:dyDescent="0.2"/>
  </sheetData>
  <mergeCells count="1">
    <mergeCell ref="A12:K12"/>
  </mergeCells>
  <pageMargins left="0.31496062992125984" right="0.31496062992125984" top="0.35433070866141736" bottom="0.35433070866141736" header="0.31496062992125984" footer="0.19685039370078741"/>
  <pageSetup paperSize="9" fitToHeight="0" orientation="landscape" r:id="rId1"/>
  <headerFooter differentFirst="1" scaleWithDoc="0">
    <oddFooter>&amp;C&amp;"-,Obyčejné"&amp;9Stránka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M31"/>
  <sheetViews>
    <sheetView showGridLines="0" zoomScale="115" zoomScaleNormal="115" zoomScaleSheetLayoutView="100" workbookViewId="0">
      <selection activeCell="L4" sqref="L4"/>
    </sheetView>
  </sheetViews>
  <sheetFormatPr defaultRowHeight="12" x14ac:dyDescent="0.2"/>
  <cols>
    <col min="1" max="1" width="22.28515625" style="12" customWidth="1"/>
    <col min="2" max="13" width="10.140625" style="12" customWidth="1"/>
    <col min="14" max="14" width="11.7109375" style="12" customWidth="1"/>
    <col min="15" max="16384" width="9.140625" style="12"/>
  </cols>
  <sheetData>
    <row r="1" spans="1:13" ht="18.75" x14ac:dyDescent="0.3">
      <c r="A1" s="104" t="s">
        <v>504</v>
      </c>
      <c r="M1" s="105" t="str">
        <f>Obsah!A1</f>
        <v>2017</v>
      </c>
    </row>
    <row r="2" spans="1:13" ht="7.5" customHeight="1" x14ac:dyDescent="0.2"/>
    <row r="3" spans="1:13" x14ac:dyDescent="0.2">
      <c r="A3" s="147"/>
      <c r="B3" s="229">
        <v>2008</v>
      </c>
      <c r="C3" s="229">
        <v>2009</v>
      </c>
      <c r="D3" s="229">
        <v>2010</v>
      </c>
      <c r="E3" s="229">
        <v>2011</v>
      </c>
      <c r="F3" s="229">
        <v>2012</v>
      </c>
      <c r="G3" s="229">
        <v>2013</v>
      </c>
      <c r="H3" s="229">
        <v>2014</v>
      </c>
      <c r="I3" s="229">
        <v>2015</v>
      </c>
      <c r="J3" s="229">
        <v>2016</v>
      </c>
      <c r="K3" s="229">
        <v>2017</v>
      </c>
    </row>
    <row r="4" spans="1:13" ht="12.75" thickBot="1" x14ac:dyDescent="0.25">
      <c r="A4" s="150" t="s">
        <v>15</v>
      </c>
      <c r="B4" s="35">
        <f t="shared" ref="B4:K4" si="0">SUM(B5:B12)</f>
        <v>17724.16</v>
      </c>
      <c r="C4" s="35">
        <f t="shared" si="0"/>
        <v>18325.8</v>
      </c>
      <c r="D4" s="35">
        <f t="shared" si="0"/>
        <v>20072.899999999998</v>
      </c>
      <c r="E4" s="35">
        <f t="shared" si="0"/>
        <v>20249.990000000002</v>
      </c>
      <c r="F4" s="35">
        <f t="shared" si="0"/>
        <v>20519.511346854484</v>
      </c>
      <c r="G4" s="35">
        <f t="shared" si="0"/>
        <v>21079.200000000001</v>
      </c>
      <c r="H4" s="35">
        <f t="shared" si="0"/>
        <v>21848.374550000095</v>
      </c>
      <c r="I4" s="35">
        <f t="shared" si="0"/>
        <v>21865.660250000095</v>
      </c>
      <c r="J4" s="35">
        <f t="shared" si="0"/>
        <v>21989.010080000113</v>
      </c>
      <c r="K4" s="35">
        <f t="shared" si="0"/>
        <v>22266.677760000108</v>
      </c>
    </row>
    <row r="5" spans="1:13" x14ac:dyDescent="0.2">
      <c r="A5" s="151" t="s">
        <v>0</v>
      </c>
      <c r="B5" s="182">
        <v>3760</v>
      </c>
      <c r="C5" s="182">
        <v>3830</v>
      </c>
      <c r="D5" s="182">
        <v>3900</v>
      </c>
      <c r="E5" s="182">
        <v>3970</v>
      </c>
      <c r="F5" s="182">
        <v>4040</v>
      </c>
      <c r="G5" s="182">
        <v>4290</v>
      </c>
      <c r="H5" s="182">
        <v>4290</v>
      </c>
      <c r="I5" s="182">
        <v>4290</v>
      </c>
      <c r="J5" s="182">
        <v>4290</v>
      </c>
      <c r="K5" s="182">
        <v>4290</v>
      </c>
      <c r="L5" s="510"/>
      <c r="M5" s="9"/>
    </row>
    <row r="6" spans="1:13" x14ac:dyDescent="0.2">
      <c r="A6" s="152" t="s">
        <v>33</v>
      </c>
      <c r="B6" s="21">
        <v>10685.2</v>
      </c>
      <c r="C6" s="21">
        <v>10720.1</v>
      </c>
      <c r="D6" s="21">
        <v>10769</v>
      </c>
      <c r="E6" s="21">
        <v>10787.49</v>
      </c>
      <c r="F6" s="21">
        <v>10644.087000004709</v>
      </c>
      <c r="G6" s="21">
        <v>10819.5</v>
      </c>
      <c r="H6" s="21">
        <v>10741.852000000003</v>
      </c>
      <c r="I6" s="22">
        <v>10741.852000000003</v>
      </c>
      <c r="J6" s="22">
        <v>10849.975000000002</v>
      </c>
      <c r="K6" s="22">
        <v>11075.392000000002</v>
      </c>
      <c r="L6" s="510"/>
      <c r="M6" s="9"/>
    </row>
    <row r="7" spans="1:13" x14ac:dyDescent="0.2">
      <c r="A7" s="152" t="s">
        <v>34</v>
      </c>
      <c r="B7" s="21">
        <v>569.72</v>
      </c>
      <c r="C7" s="21">
        <v>560.70000000000005</v>
      </c>
      <c r="D7" s="21">
        <v>590.70000000000005</v>
      </c>
      <c r="E7" s="21">
        <v>590.70000000000005</v>
      </c>
      <c r="F7" s="21">
        <v>520.70000000000005</v>
      </c>
      <c r="G7" s="21">
        <v>518</v>
      </c>
      <c r="H7" s="21">
        <v>1363.3150000000001</v>
      </c>
      <c r="I7" s="22">
        <v>1363.3150000000001</v>
      </c>
      <c r="J7" s="22">
        <v>1363.5</v>
      </c>
      <c r="K7" s="22">
        <v>1363.5</v>
      </c>
      <c r="L7" s="510"/>
      <c r="M7" s="9"/>
    </row>
    <row r="8" spans="1:13" x14ac:dyDescent="0.2">
      <c r="A8" s="152" t="s">
        <v>35</v>
      </c>
      <c r="B8" s="461">
        <v>327.94</v>
      </c>
      <c r="C8" s="21">
        <v>374.2</v>
      </c>
      <c r="D8" s="21">
        <v>433.7</v>
      </c>
      <c r="E8" s="21">
        <v>510.8</v>
      </c>
      <c r="F8" s="21">
        <v>750.1</v>
      </c>
      <c r="G8" s="21">
        <v>820.1</v>
      </c>
      <c r="H8" s="21">
        <v>855.88699999999869</v>
      </c>
      <c r="I8" s="22">
        <v>855.88699999999869</v>
      </c>
      <c r="J8" s="22">
        <v>873.99199999999689</v>
      </c>
      <c r="K8" s="22">
        <v>895.90899999999738</v>
      </c>
      <c r="L8" s="510"/>
      <c r="M8" s="9"/>
    </row>
    <row r="9" spans="1:13" x14ac:dyDescent="0.2">
      <c r="A9" s="152" t="s">
        <v>3</v>
      </c>
      <c r="B9" s="21">
        <v>1045.3000000000002</v>
      </c>
      <c r="C9" s="21">
        <v>1036.5</v>
      </c>
      <c r="D9" s="21">
        <v>1056.0999999999999</v>
      </c>
      <c r="E9" s="21">
        <v>1054.5999999999999</v>
      </c>
      <c r="F9" s="21">
        <v>1069.1999999999998</v>
      </c>
      <c r="G9" s="21">
        <v>1082.6999999999998</v>
      </c>
      <c r="H9" s="21">
        <v>1080.3501999999992</v>
      </c>
      <c r="I9" s="22">
        <v>1087.5334999999984</v>
      </c>
      <c r="J9" s="22">
        <v>1090.1870999999983</v>
      </c>
      <c r="K9" s="22">
        <v>1092.714099999999</v>
      </c>
      <c r="L9" s="510"/>
      <c r="M9" s="9"/>
    </row>
    <row r="10" spans="1:13" x14ac:dyDescent="0.2">
      <c r="A10" s="152" t="s">
        <v>36</v>
      </c>
      <c r="B10" s="21">
        <v>1146.5</v>
      </c>
      <c r="C10" s="21">
        <v>1146.5</v>
      </c>
      <c r="D10" s="21">
        <v>1146.5</v>
      </c>
      <c r="E10" s="21">
        <v>1146.5</v>
      </c>
      <c r="F10" s="21">
        <v>1146.5</v>
      </c>
      <c r="G10" s="21">
        <v>1146.5</v>
      </c>
      <c r="H10" s="21">
        <v>1171.5</v>
      </c>
      <c r="I10" s="22">
        <v>1171.5</v>
      </c>
      <c r="J10" s="22">
        <v>1171.5</v>
      </c>
      <c r="K10" s="22">
        <v>1171.5</v>
      </c>
      <c r="L10" s="510"/>
      <c r="M10" s="9"/>
    </row>
    <row r="11" spans="1:13" x14ac:dyDescent="0.2">
      <c r="A11" s="152" t="s">
        <v>1</v>
      </c>
      <c r="B11" s="21">
        <v>150</v>
      </c>
      <c r="C11" s="21">
        <v>193.2</v>
      </c>
      <c r="D11" s="21">
        <v>217.8</v>
      </c>
      <c r="E11" s="21">
        <v>218.9</v>
      </c>
      <c r="F11" s="21">
        <v>262.96019999446298</v>
      </c>
      <c r="G11" s="21">
        <v>270</v>
      </c>
      <c r="H11" s="21">
        <v>278.05489999999998</v>
      </c>
      <c r="I11" s="22">
        <v>280.6499</v>
      </c>
      <c r="J11" s="22">
        <v>282.00490000000002</v>
      </c>
      <c r="K11" s="22">
        <v>308.20490000000007</v>
      </c>
      <c r="L11" s="510"/>
      <c r="M11" s="9"/>
    </row>
    <row r="12" spans="1:13" ht="12.75" thickBot="1" x14ac:dyDescent="0.25">
      <c r="A12" s="153" t="s">
        <v>2</v>
      </c>
      <c r="B12" s="40">
        <v>39.5</v>
      </c>
      <c r="C12" s="40">
        <v>464.6</v>
      </c>
      <c r="D12" s="40">
        <v>1959.1</v>
      </c>
      <c r="E12" s="40">
        <v>1971</v>
      </c>
      <c r="F12" s="40">
        <v>2085.96414685531</v>
      </c>
      <c r="G12" s="40">
        <v>2132.4</v>
      </c>
      <c r="H12" s="40">
        <v>2067.4154500000959</v>
      </c>
      <c r="I12" s="40">
        <v>2074.9228500000986</v>
      </c>
      <c r="J12" s="40">
        <v>2067.8510800001131</v>
      </c>
      <c r="K12" s="40">
        <v>2069.4577600001157</v>
      </c>
      <c r="L12" s="510"/>
      <c r="M12" s="9"/>
    </row>
    <row r="13" spans="1:13" x14ac:dyDescent="0.2">
      <c r="K13" s="18" t="s">
        <v>521</v>
      </c>
    </row>
    <row r="14" spans="1:13" ht="3.75" customHeight="1" x14ac:dyDescent="0.2"/>
    <row r="15" spans="1:13" x14ac:dyDescent="0.2">
      <c r="A15" s="147"/>
      <c r="B15" s="154" t="s">
        <v>12</v>
      </c>
      <c r="C15" s="154" t="s">
        <v>41</v>
      </c>
      <c r="D15" s="154" t="s">
        <v>42</v>
      </c>
      <c r="E15" s="154" t="s">
        <v>43</v>
      </c>
      <c r="F15" s="154" t="s">
        <v>64</v>
      </c>
      <c r="G15" s="154" t="s">
        <v>65</v>
      </c>
      <c r="H15" s="154" t="s">
        <v>66</v>
      </c>
      <c r="I15" s="154" t="s">
        <v>67</v>
      </c>
      <c r="J15" s="154" t="s">
        <v>76</v>
      </c>
    </row>
    <row r="16" spans="1:13" ht="12.75" thickBot="1" x14ac:dyDescent="0.25">
      <c r="A16" s="130" t="s">
        <v>15</v>
      </c>
      <c r="B16" s="44">
        <f t="shared" ref="B16:I16" si="1">SUM(B17:B30)</f>
        <v>4290</v>
      </c>
      <c r="C16" s="44">
        <f t="shared" si="1"/>
        <v>11075.392000000002</v>
      </c>
      <c r="D16" s="35">
        <f t="shared" si="1"/>
        <v>1363.5</v>
      </c>
      <c r="E16" s="35">
        <f t="shared" si="1"/>
        <v>895.90899999999976</v>
      </c>
      <c r="F16" s="35">
        <f t="shared" si="1"/>
        <v>1092.7141000000001</v>
      </c>
      <c r="G16" s="35">
        <f t="shared" si="1"/>
        <v>1171.5</v>
      </c>
      <c r="H16" s="35">
        <f t="shared" si="1"/>
        <v>308.20490000000007</v>
      </c>
      <c r="I16" s="35">
        <f t="shared" si="1"/>
        <v>2069.4577599999957</v>
      </c>
      <c r="J16" s="35">
        <f t="shared" ref="J16:J30" si="2">SUM(B16:I16)</f>
        <v>22266.677759999999</v>
      </c>
    </row>
    <row r="17" spans="1:10" x14ac:dyDescent="0.2">
      <c r="A17" s="41" t="s">
        <v>18</v>
      </c>
      <c r="B17" s="112">
        <v>2250</v>
      </c>
      <c r="C17" s="112">
        <v>194.45500000000001</v>
      </c>
      <c r="D17" s="112">
        <v>0</v>
      </c>
      <c r="E17" s="112">
        <v>46.941999999999993</v>
      </c>
      <c r="F17" s="112">
        <v>156.63785000000001</v>
      </c>
      <c r="G17" s="112">
        <v>0</v>
      </c>
      <c r="H17" s="112">
        <v>0</v>
      </c>
      <c r="I17" s="112">
        <v>242.55121000000025</v>
      </c>
      <c r="J17" s="10">
        <f t="shared" si="2"/>
        <v>2890.5860600000001</v>
      </c>
    </row>
    <row r="18" spans="1:10" x14ac:dyDescent="0.2">
      <c r="A18" s="43" t="s">
        <v>17</v>
      </c>
      <c r="B18" s="109">
        <v>0</v>
      </c>
      <c r="C18" s="109">
        <v>226.29999999999998</v>
      </c>
      <c r="D18" s="109">
        <v>118.5</v>
      </c>
      <c r="E18" s="109">
        <v>64.460000000000022</v>
      </c>
      <c r="F18" s="109">
        <v>34.417700000000004</v>
      </c>
      <c r="G18" s="109">
        <v>0</v>
      </c>
      <c r="H18" s="109">
        <v>8.4211999999999989</v>
      </c>
      <c r="I18" s="109">
        <v>446.15189999999876</v>
      </c>
      <c r="J18" s="22">
        <f t="shared" si="2"/>
        <v>898.25079999999878</v>
      </c>
    </row>
    <row r="19" spans="1:10" x14ac:dyDescent="0.2">
      <c r="A19" s="43" t="s">
        <v>21</v>
      </c>
      <c r="B19" s="109">
        <v>0</v>
      </c>
      <c r="C19" s="109">
        <v>543.84</v>
      </c>
      <c r="D19" s="109">
        <v>400</v>
      </c>
      <c r="E19" s="109">
        <v>15.487</v>
      </c>
      <c r="F19" s="109">
        <v>7.9379999999999988</v>
      </c>
      <c r="G19" s="109">
        <v>0</v>
      </c>
      <c r="H19" s="109">
        <v>52.09</v>
      </c>
      <c r="I19" s="109">
        <v>13.013649999999986</v>
      </c>
      <c r="J19" s="22">
        <f t="shared" si="2"/>
        <v>1032.3686500000001</v>
      </c>
    </row>
    <row r="20" spans="1:10" x14ac:dyDescent="0.2">
      <c r="A20" s="43" t="s">
        <v>167</v>
      </c>
      <c r="B20" s="109">
        <v>0</v>
      </c>
      <c r="C20" s="109">
        <v>199.59900000000002</v>
      </c>
      <c r="D20" s="109">
        <v>0</v>
      </c>
      <c r="E20" s="109">
        <v>53.839000000000006</v>
      </c>
      <c r="F20" s="109">
        <v>30.89289999999999</v>
      </c>
      <c r="G20" s="109">
        <v>0</v>
      </c>
      <c r="H20" s="109">
        <v>8.0044999999999984</v>
      </c>
      <c r="I20" s="109">
        <v>91.218709999999618</v>
      </c>
      <c r="J20" s="22">
        <f t="shared" si="2"/>
        <v>383.55410999999958</v>
      </c>
    </row>
    <row r="21" spans="1:10" x14ac:dyDescent="0.2">
      <c r="A21" s="43" t="s">
        <v>22</v>
      </c>
      <c r="B21" s="109">
        <v>0</v>
      </c>
      <c r="C21" s="109">
        <v>9.8349999999999991</v>
      </c>
      <c r="D21" s="109">
        <v>0</v>
      </c>
      <c r="E21" s="109">
        <v>33.290999999999997</v>
      </c>
      <c r="F21" s="109">
        <v>25.920300000000008</v>
      </c>
      <c r="G21" s="109">
        <v>0</v>
      </c>
      <c r="H21" s="109">
        <v>50.096199999999989</v>
      </c>
      <c r="I21" s="109">
        <v>110.79618999999985</v>
      </c>
      <c r="J21" s="22">
        <f t="shared" si="2"/>
        <v>229.93868999999984</v>
      </c>
    </row>
    <row r="22" spans="1:10" x14ac:dyDescent="0.2">
      <c r="A22" s="43" t="s">
        <v>26</v>
      </c>
      <c r="B22" s="109">
        <v>0</v>
      </c>
      <c r="C22" s="109">
        <v>1606.0810000000004</v>
      </c>
      <c r="D22" s="109">
        <v>0</v>
      </c>
      <c r="E22" s="109">
        <v>82.341999999999999</v>
      </c>
      <c r="F22" s="109">
        <v>17.349499999999992</v>
      </c>
      <c r="G22" s="109">
        <v>0</v>
      </c>
      <c r="H22" s="109">
        <v>21.812000000000001</v>
      </c>
      <c r="I22" s="109">
        <v>60.444380000000386</v>
      </c>
      <c r="J22" s="22">
        <f t="shared" si="2"/>
        <v>1788.0288800000008</v>
      </c>
    </row>
    <row r="23" spans="1:10" x14ac:dyDescent="0.2">
      <c r="A23" s="43" t="s">
        <v>23</v>
      </c>
      <c r="B23" s="109">
        <v>0</v>
      </c>
      <c r="C23" s="109">
        <v>111.80600000000001</v>
      </c>
      <c r="D23" s="109">
        <v>0</v>
      </c>
      <c r="E23" s="109">
        <v>111.49899999999995</v>
      </c>
      <c r="F23" s="109">
        <v>12.821549999999998</v>
      </c>
      <c r="G23" s="109">
        <v>650</v>
      </c>
      <c r="H23" s="109">
        <v>43.791999999999994</v>
      </c>
      <c r="I23" s="109">
        <v>109.23674999999996</v>
      </c>
      <c r="J23" s="22">
        <f t="shared" si="2"/>
        <v>1039.1552999999999</v>
      </c>
    </row>
    <row r="24" spans="1:10" x14ac:dyDescent="0.2">
      <c r="A24" s="43" t="s">
        <v>19</v>
      </c>
      <c r="B24" s="109">
        <v>0</v>
      </c>
      <c r="C24" s="109">
        <v>1273.7099999999998</v>
      </c>
      <c r="D24" s="109">
        <v>0</v>
      </c>
      <c r="E24" s="109">
        <v>55.198999999999991</v>
      </c>
      <c r="F24" s="109">
        <v>29.456999999999976</v>
      </c>
      <c r="G24" s="109">
        <v>0</v>
      </c>
      <c r="H24" s="109">
        <v>19.2</v>
      </c>
      <c r="I24" s="109">
        <v>95.998949999999766</v>
      </c>
      <c r="J24" s="22">
        <f t="shared" si="2"/>
        <v>1473.5649499999995</v>
      </c>
    </row>
    <row r="25" spans="1:10" x14ac:dyDescent="0.2">
      <c r="A25" s="43" t="s">
        <v>24</v>
      </c>
      <c r="B25" s="109">
        <v>0</v>
      </c>
      <c r="C25" s="109">
        <v>255.23000000000002</v>
      </c>
      <c r="D25" s="109">
        <v>0</v>
      </c>
      <c r="E25" s="109">
        <v>66.612000000000009</v>
      </c>
      <c r="F25" s="109">
        <v>20.317999999999991</v>
      </c>
      <c r="G25" s="109">
        <v>1.5</v>
      </c>
      <c r="H25" s="109">
        <v>0.8</v>
      </c>
      <c r="I25" s="109">
        <v>210.41224999999812</v>
      </c>
      <c r="J25" s="22">
        <f t="shared" si="2"/>
        <v>554.87224999999819</v>
      </c>
    </row>
    <row r="26" spans="1:10" x14ac:dyDescent="0.2">
      <c r="A26" s="43" t="s">
        <v>16</v>
      </c>
      <c r="B26" s="109">
        <v>0</v>
      </c>
      <c r="C26" s="109">
        <v>147.94</v>
      </c>
      <c r="D26" s="109">
        <v>0</v>
      </c>
      <c r="E26" s="109">
        <v>18.146000000000001</v>
      </c>
      <c r="F26" s="109">
        <v>11.936</v>
      </c>
      <c r="G26" s="109">
        <v>0</v>
      </c>
      <c r="H26" s="109">
        <v>0</v>
      </c>
      <c r="I26" s="109">
        <v>21.790000000000035</v>
      </c>
      <c r="J26" s="22">
        <f t="shared" si="2"/>
        <v>199.81200000000007</v>
      </c>
    </row>
    <row r="27" spans="1:10" x14ac:dyDescent="0.2">
      <c r="A27" s="43" t="s">
        <v>25</v>
      </c>
      <c r="B27" s="109">
        <v>0</v>
      </c>
      <c r="C27" s="183">
        <v>1729.126</v>
      </c>
      <c r="D27" s="109">
        <v>0</v>
      </c>
      <c r="E27" s="183">
        <v>195.45199999999994</v>
      </c>
      <c r="F27" s="109">
        <v>643.25570000000005</v>
      </c>
      <c r="G27" s="109">
        <v>45</v>
      </c>
      <c r="H27" s="109">
        <v>6.0539999999999994</v>
      </c>
      <c r="I27" s="109">
        <v>245.67887999999874</v>
      </c>
      <c r="J27" s="22">
        <f t="shared" si="2"/>
        <v>2864.5665799999988</v>
      </c>
    </row>
    <row r="28" spans="1:10" x14ac:dyDescent="0.2">
      <c r="A28" s="43" t="s">
        <v>27</v>
      </c>
      <c r="B28" s="109">
        <v>0</v>
      </c>
      <c r="C28" s="109">
        <v>4624.6000000000004</v>
      </c>
      <c r="D28" s="109">
        <v>845</v>
      </c>
      <c r="E28" s="109">
        <v>45.167000000000002</v>
      </c>
      <c r="F28" s="109">
        <v>77.500500000000002</v>
      </c>
      <c r="G28" s="109">
        <v>0</v>
      </c>
      <c r="H28" s="109">
        <v>86.8</v>
      </c>
      <c r="I28" s="109">
        <v>174.72488999999996</v>
      </c>
      <c r="J28" s="22">
        <f t="shared" si="2"/>
        <v>5853.7923900000005</v>
      </c>
    </row>
    <row r="29" spans="1:10" x14ac:dyDescent="0.2">
      <c r="A29" s="43" t="s">
        <v>20</v>
      </c>
      <c r="B29" s="109">
        <v>2040</v>
      </c>
      <c r="C29" s="109">
        <v>15.260000000000002</v>
      </c>
      <c r="D29" s="109">
        <v>0</v>
      </c>
      <c r="E29" s="109">
        <v>77.02500000000002</v>
      </c>
      <c r="F29" s="109">
        <v>16.573599999999992</v>
      </c>
      <c r="G29" s="109">
        <v>475</v>
      </c>
      <c r="H29" s="109">
        <v>10.91</v>
      </c>
      <c r="I29" s="109">
        <v>90.829789999999861</v>
      </c>
      <c r="J29" s="22">
        <f t="shared" si="2"/>
        <v>2725.5983900000001</v>
      </c>
    </row>
    <row r="30" spans="1:10" ht="12.75" thickBot="1" x14ac:dyDescent="0.25">
      <c r="A30" s="42" t="s">
        <v>28</v>
      </c>
      <c r="B30" s="45">
        <v>0</v>
      </c>
      <c r="C30" s="45">
        <v>137.61000000000004</v>
      </c>
      <c r="D30" s="45">
        <v>0</v>
      </c>
      <c r="E30" s="45">
        <v>30.447999999999997</v>
      </c>
      <c r="F30" s="45">
        <v>7.6954999999999991</v>
      </c>
      <c r="G30" s="45">
        <v>0</v>
      </c>
      <c r="H30" s="45">
        <v>0.22500000000000001</v>
      </c>
      <c r="I30" s="45">
        <v>156.61021000000045</v>
      </c>
      <c r="J30" s="40">
        <f t="shared" si="2"/>
        <v>332.5887100000005</v>
      </c>
    </row>
    <row r="31" spans="1:10" x14ac:dyDescent="0.2">
      <c r="J31" s="18" t="s">
        <v>518</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6"/>
  <sheetViews>
    <sheetView showGridLines="0" zoomScale="115" zoomScaleNormal="115" workbookViewId="0">
      <selection activeCell="A12" sqref="A12:A16"/>
    </sheetView>
  </sheetViews>
  <sheetFormatPr defaultRowHeight="12" x14ac:dyDescent="0.2"/>
  <cols>
    <col min="1" max="1" width="16" style="12" customWidth="1"/>
    <col min="2" max="14" width="9.85546875" style="12" customWidth="1"/>
    <col min="15" max="15" width="10.7109375" style="12" customWidth="1"/>
    <col min="16" max="16384" width="9.140625" style="12"/>
  </cols>
  <sheetData>
    <row r="1" spans="1:14" ht="18.75" x14ac:dyDescent="0.3">
      <c r="A1" s="104" t="s">
        <v>489</v>
      </c>
      <c r="N1" s="105" t="str">
        <f>Obsah!A1</f>
        <v>2017</v>
      </c>
    </row>
    <row r="2" spans="1:14" ht="7.5" customHeight="1" x14ac:dyDescent="0.2"/>
    <row r="3" spans="1:14" x14ac:dyDescent="0.2">
      <c r="A3" s="160"/>
      <c r="B3" s="115" t="s">
        <v>93</v>
      </c>
      <c r="C3" s="115" t="s">
        <v>94</v>
      </c>
      <c r="D3" s="115" t="s">
        <v>95</v>
      </c>
      <c r="E3" s="115" t="s">
        <v>96</v>
      </c>
      <c r="F3" s="115" t="s">
        <v>97</v>
      </c>
      <c r="G3" s="115" t="s">
        <v>98</v>
      </c>
      <c r="H3" s="115" t="s">
        <v>99</v>
      </c>
      <c r="I3" s="115" t="s">
        <v>100</v>
      </c>
      <c r="J3" s="115" t="s">
        <v>101</v>
      </c>
      <c r="K3" s="115" t="s">
        <v>102</v>
      </c>
      <c r="L3" s="115" t="s">
        <v>103</v>
      </c>
      <c r="M3" s="115" t="s">
        <v>104</v>
      </c>
      <c r="N3" s="161" t="s">
        <v>76</v>
      </c>
    </row>
    <row r="4" spans="1:14" ht="12.75" thickBot="1" x14ac:dyDescent="0.25">
      <c r="A4" s="123" t="s">
        <v>63</v>
      </c>
      <c r="B4" s="35">
        <f t="shared" ref="B4:M4" si="0">B5+B16</f>
        <v>-1102.3304500000004</v>
      </c>
      <c r="C4" s="35">
        <f t="shared" si="0"/>
        <v>-987.36600099999987</v>
      </c>
      <c r="D4" s="35">
        <f t="shared" si="0"/>
        <v>-1349.231411</v>
      </c>
      <c r="E4" s="35">
        <f t="shared" si="0"/>
        <v>-1830.0972530000001</v>
      </c>
      <c r="F4" s="35">
        <f t="shared" si="0"/>
        <v>-971.85460499999976</v>
      </c>
      <c r="G4" s="35">
        <f t="shared" si="0"/>
        <v>-359.71835099999998</v>
      </c>
      <c r="H4" s="35">
        <f t="shared" si="0"/>
        <v>-242.22165300000006</v>
      </c>
      <c r="I4" s="35">
        <f t="shared" si="0"/>
        <v>-972.99234799999999</v>
      </c>
      <c r="J4" s="35">
        <f t="shared" si="0"/>
        <v>-1494.4301620000001</v>
      </c>
      <c r="K4" s="35">
        <f t="shared" si="0"/>
        <v>-1413.2749740000004</v>
      </c>
      <c r="L4" s="35">
        <f t="shared" si="0"/>
        <v>-1503.3818069999993</v>
      </c>
      <c r="M4" s="35">
        <f t="shared" si="0"/>
        <v>-810.03883600000017</v>
      </c>
      <c r="N4" s="35">
        <f>SUM(B4:M4)</f>
        <v>-13036.937851000001</v>
      </c>
    </row>
    <row r="5" spans="1:14" x14ac:dyDescent="0.2">
      <c r="A5" s="354" t="s">
        <v>117</v>
      </c>
      <c r="B5" s="90">
        <f t="shared" ref="B5:M5" si="1">B6+B11</f>
        <v>-2939.0091780000002</v>
      </c>
      <c r="C5" s="90">
        <f t="shared" si="1"/>
        <v>-2661.4098859999999</v>
      </c>
      <c r="D5" s="90">
        <f t="shared" si="1"/>
        <v>-2492.9477849999998</v>
      </c>
      <c r="E5" s="90">
        <f t="shared" si="1"/>
        <v>-2883.808145</v>
      </c>
      <c r="F5" s="90">
        <f t="shared" si="1"/>
        <v>-2191.4570309999999</v>
      </c>
      <c r="G5" s="90">
        <f t="shared" si="1"/>
        <v>-1983.614562</v>
      </c>
      <c r="H5" s="90">
        <f t="shared" si="1"/>
        <v>-1667.7642790000002</v>
      </c>
      <c r="I5" s="90">
        <f t="shared" si="1"/>
        <v>-1778.6023519999999</v>
      </c>
      <c r="J5" s="90">
        <f t="shared" si="1"/>
        <v>-2095.8143540000001</v>
      </c>
      <c r="K5" s="90">
        <f t="shared" si="1"/>
        <v>-2550.6601170000004</v>
      </c>
      <c r="L5" s="90">
        <f t="shared" si="1"/>
        <v>-2632.6643639999993</v>
      </c>
      <c r="M5" s="90">
        <f t="shared" si="1"/>
        <v>-2231.185007</v>
      </c>
      <c r="N5" s="90">
        <f>SUM(B5:M5)</f>
        <v>-28108.93706</v>
      </c>
    </row>
    <row r="6" spans="1:14" ht="12.75" thickBot="1" x14ac:dyDescent="0.25">
      <c r="A6" s="162" t="s">
        <v>105</v>
      </c>
      <c r="B6" s="92">
        <f t="shared" ref="B6:M6" si="2">SUM(B7:B10)</f>
        <v>-2938.8440000000001</v>
      </c>
      <c r="C6" s="92">
        <f t="shared" si="2"/>
        <v>-2661.2919999999999</v>
      </c>
      <c r="D6" s="92">
        <f t="shared" si="2"/>
        <v>-2492.107</v>
      </c>
      <c r="E6" s="92">
        <f t="shared" si="2"/>
        <v>-2836.2330000000002</v>
      </c>
      <c r="F6" s="92">
        <f t="shared" si="2"/>
        <v>-2155.308</v>
      </c>
      <c r="G6" s="92">
        <f t="shared" si="2"/>
        <v>-1955.0129999999999</v>
      </c>
      <c r="H6" s="92">
        <f t="shared" si="2"/>
        <v>-1658.1480000000001</v>
      </c>
      <c r="I6" s="92">
        <f t="shared" si="2"/>
        <v>-1750.62</v>
      </c>
      <c r="J6" s="92">
        <f t="shared" si="2"/>
        <v>-2061.5010000000002</v>
      </c>
      <c r="K6" s="92">
        <f t="shared" si="2"/>
        <v>-2517.5700000000002</v>
      </c>
      <c r="L6" s="92">
        <f t="shared" si="2"/>
        <v>-2629.8189999999995</v>
      </c>
      <c r="M6" s="92">
        <f t="shared" si="2"/>
        <v>-2229.6680000000001</v>
      </c>
      <c r="N6" s="28">
        <f>SUM(B6:M6)</f>
        <v>-27886.123</v>
      </c>
    </row>
    <row r="7" spans="1:14" x14ac:dyDescent="0.2">
      <c r="A7" s="163" t="s">
        <v>106</v>
      </c>
      <c r="B7" s="91">
        <v>-0.79800000000000004</v>
      </c>
      <c r="C7" s="91">
        <v>-3.2759999999999998</v>
      </c>
      <c r="D7" s="91">
        <v>-2.7629999999999999</v>
      </c>
      <c r="E7" s="91">
        <v>-12.677</v>
      </c>
      <c r="F7" s="91">
        <v>-9.31</v>
      </c>
      <c r="G7" s="91">
        <v>-8.343</v>
      </c>
      <c r="H7" s="91">
        <v>-7.2530000000000001</v>
      </c>
      <c r="I7" s="91">
        <v>-28.93</v>
      </c>
      <c r="J7" s="91">
        <v>-35.392000000000003</v>
      </c>
      <c r="K7" s="91">
        <v>-25.27</v>
      </c>
      <c r="L7" s="91">
        <v>-13.877000000000001</v>
      </c>
      <c r="M7" s="91">
        <v>-9.1470000000000002</v>
      </c>
      <c r="N7" s="91">
        <f t="shared" ref="N7:N12" si="3">SUM(B7:M7)</f>
        <v>-157.036</v>
      </c>
    </row>
    <row r="8" spans="1:14" x14ac:dyDescent="0.2">
      <c r="A8" s="152" t="s">
        <v>107</v>
      </c>
      <c r="B8" s="65">
        <v>-645.73900000000003</v>
      </c>
      <c r="C8" s="65">
        <v>-628.63599999999997</v>
      </c>
      <c r="D8" s="65">
        <v>-728.07299999999998</v>
      </c>
      <c r="E8" s="65">
        <v>-638.79100000000005</v>
      </c>
      <c r="F8" s="65">
        <v>-305.005</v>
      </c>
      <c r="G8" s="65">
        <v>-163.55099999999999</v>
      </c>
      <c r="H8" s="65">
        <v>-141.00299999999999</v>
      </c>
      <c r="I8" s="65">
        <v>-290.48</v>
      </c>
      <c r="J8" s="65">
        <v>-521.86199999999997</v>
      </c>
      <c r="K8" s="65">
        <v>-541.24</v>
      </c>
      <c r="L8" s="65">
        <v>-527.39599999999996</v>
      </c>
      <c r="M8" s="65">
        <v>-419.221</v>
      </c>
      <c r="N8" s="159">
        <f t="shared" si="3"/>
        <v>-5550.9969999999994</v>
      </c>
    </row>
    <row r="9" spans="1:14" x14ac:dyDescent="0.2">
      <c r="A9" s="152" t="s">
        <v>108</v>
      </c>
      <c r="B9" s="65">
        <v>-1134.3869999999999</v>
      </c>
      <c r="C9" s="65">
        <v>-1004.434</v>
      </c>
      <c r="D9" s="65">
        <v>-911.99599999999998</v>
      </c>
      <c r="E9" s="65">
        <v>-1066.721</v>
      </c>
      <c r="F9" s="65">
        <v>-828.49699999999996</v>
      </c>
      <c r="G9" s="65">
        <v>-810.26499999999999</v>
      </c>
      <c r="H9" s="65">
        <v>-800.74800000000005</v>
      </c>
      <c r="I9" s="65">
        <v>-659.34</v>
      </c>
      <c r="J9" s="65">
        <v>-780.38800000000003</v>
      </c>
      <c r="K9" s="65">
        <v>-983.7</v>
      </c>
      <c r="L9" s="65">
        <v>-1048.2049999999999</v>
      </c>
      <c r="M9" s="65">
        <v>-977.10500000000002</v>
      </c>
      <c r="N9" s="159">
        <f t="shared" si="3"/>
        <v>-11005.786</v>
      </c>
    </row>
    <row r="10" spans="1:14" x14ac:dyDescent="0.2">
      <c r="A10" s="151" t="s">
        <v>109</v>
      </c>
      <c r="B10" s="60">
        <v>-1157.92</v>
      </c>
      <c r="C10" s="60">
        <v>-1024.9459999999999</v>
      </c>
      <c r="D10" s="60">
        <v>-849.27499999999998</v>
      </c>
      <c r="E10" s="60">
        <v>-1118.0440000000001</v>
      </c>
      <c r="F10" s="60">
        <v>-1012.496</v>
      </c>
      <c r="G10" s="60">
        <v>-972.85400000000004</v>
      </c>
      <c r="H10" s="60">
        <v>-709.14400000000001</v>
      </c>
      <c r="I10" s="60">
        <v>-771.87</v>
      </c>
      <c r="J10" s="60">
        <v>-723.85900000000004</v>
      </c>
      <c r="K10" s="60">
        <v>-967.36</v>
      </c>
      <c r="L10" s="60">
        <v>-1040.3409999999999</v>
      </c>
      <c r="M10" s="60">
        <v>-824.19500000000005</v>
      </c>
      <c r="N10" s="60">
        <f t="shared" si="3"/>
        <v>-11172.304000000002</v>
      </c>
    </row>
    <row r="11" spans="1:14" ht="12.75" thickBot="1" x14ac:dyDescent="0.25">
      <c r="A11" s="355" t="s">
        <v>110</v>
      </c>
      <c r="B11" s="66">
        <f t="shared" ref="B11:M11" si="4">SUM(B12:B15)</f>
        <v>-0.16517799999999999</v>
      </c>
      <c r="C11" s="66">
        <f t="shared" si="4"/>
        <v>-0.117886</v>
      </c>
      <c r="D11" s="66">
        <f t="shared" si="4"/>
        <v>-0.840785</v>
      </c>
      <c r="E11" s="66">
        <f t="shared" si="4"/>
        <v>-47.575144999999992</v>
      </c>
      <c r="F11" s="66">
        <f t="shared" si="4"/>
        <v>-36.149031000000001</v>
      </c>
      <c r="G11" s="66">
        <f t="shared" si="4"/>
        <v>-28.601562000000001</v>
      </c>
      <c r="H11" s="66">
        <f t="shared" si="4"/>
        <v>-9.6162790000000005</v>
      </c>
      <c r="I11" s="66">
        <f t="shared" si="4"/>
        <v>-27.982352000000002</v>
      </c>
      <c r="J11" s="66">
        <f t="shared" si="4"/>
        <v>-34.313353999999997</v>
      </c>
      <c r="K11" s="66">
        <f t="shared" si="4"/>
        <v>-33.090116999999999</v>
      </c>
      <c r="L11" s="66">
        <f t="shared" si="4"/>
        <v>-2.845364</v>
      </c>
      <c r="M11" s="66">
        <f t="shared" si="4"/>
        <v>-1.517007</v>
      </c>
      <c r="N11" s="35">
        <f>SUM(B11:M11)</f>
        <v>-222.81405999999998</v>
      </c>
    </row>
    <row r="12" spans="1:14" x14ac:dyDescent="0.2">
      <c r="A12" s="151" t="s">
        <v>106</v>
      </c>
      <c r="B12" s="55">
        <v>-6.5499999999999998E-4</v>
      </c>
      <c r="C12" s="180">
        <v>-2.7600000000000004E-4</v>
      </c>
      <c r="D12" s="180">
        <v>-0.76041499999999995</v>
      </c>
      <c r="E12" s="180">
        <v>-47.526008999999995</v>
      </c>
      <c r="F12" s="180">
        <v>-36.105589000000002</v>
      </c>
      <c r="G12" s="180">
        <v>-28.297711</v>
      </c>
      <c r="H12" s="180">
        <v>-6.6834550000000004</v>
      </c>
      <c r="I12" s="180">
        <v>-27.939989000000001</v>
      </c>
      <c r="J12" s="180">
        <v>-34.263019</v>
      </c>
      <c r="K12" s="180">
        <v>-33.042000999999999</v>
      </c>
      <c r="L12" s="180">
        <v>-2.769784</v>
      </c>
      <c r="M12" s="10">
        <v>-1.3830640000000001</v>
      </c>
      <c r="N12" s="60">
        <f t="shared" si="3"/>
        <v>-218.77196699999996</v>
      </c>
    </row>
    <row r="13" spans="1:14" x14ac:dyDescent="0.2">
      <c r="A13" s="152" t="s">
        <v>107</v>
      </c>
      <c r="B13" s="58">
        <v>0</v>
      </c>
      <c r="C13" s="181">
        <v>0</v>
      </c>
      <c r="D13" s="181">
        <v>0</v>
      </c>
      <c r="E13" s="181">
        <v>0</v>
      </c>
      <c r="F13" s="181">
        <v>0</v>
      </c>
      <c r="G13" s="181">
        <v>0</v>
      </c>
      <c r="H13" s="181">
        <v>0</v>
      </c>
      <c r="I13" s="181">
        <v>0</v>
      </c>
      <c r="J13" s="181">
        <v>0</v>
      </c>
      <c r="K13" s="181">
        <v>0</v>
      </c>
      <c r="L13" s="181">
        <v>0</v>
      </c>
      <c r="M13" s="21">
        <v>0</v>
      </c>
      <c r="N13" s="159">
        <f t="shared" ref="N13:N26" si="5">SUM(B13:M13)</f>
        <v>0</v>
      </c>
    </row>
    <row r="14" spans="1:14" x14ac:dyDescent="0.2">
      <c r="A14" s="152" t="s">
        <v>108</v>
      </c>
      <c r="B14" s="58">
        <v>0</v>
      </c>
      <c r="C14" s="181">
        <v>0</v>
      </c>
      <c r="D14" s="181">
        <v>0</v>
      </c>
      <c r="E14" s="181">
        <v>0</v>
      </c>
      <c r="F14" s="181">
        <v>0</v>
      </c>
      <c r="G14" s="181">
        <v>0</v>
      </c>
      <c r="H14" s="181">
        <v>0</v>
      </c>
      <c r="I14" s="181">
        <v>0</v>
      </c>
      <c r="J14" s="181">
        <v>0</v>
      </c>
      <c r="K14" s="181">
        <v>0</v>
      </c>
      <c r="L14" s="181">
        <v>0</v>
      </c>
      <c r="M14" s="21">
        <v>0</v>
      </c>
      <c r="N14" s="159">
        <f t="shared" si="5"/>
        <v>0</v>
      </c>
    </row>
    <row r="15" spans="1:14" ht="12.75" thickBot="1" x14ac:dyDescent="0.25">
      <c r="A15" s="151" t="s">
        <v>109</v>
      </c>
      <c r="B15" s="55">
        <v>-0.164523</v>
      </c>
      <c r="C15" s="180">
        <v>-0.11761000000000001</v>
      </c>
      <c r="D15" s="180">
        <v>-8.0370000000000011E-2</v>
      </c>
      <c r="E15" s="180">
        <v>-4.9136000000000006E-2</v>
      </c>
      <c r="F15" s="180">
        <v>-4.3442000000000001E-2</v>
      </c>
      <c r="G15" s="180">
        <v>-0.30385099999999998</v>
      </c>
      <c r="H15" s="180">
        <v>-2.9328240000000001</v>
      </c>
      <c r="I15" s="180">
        <v>-4.2362999999999998E-2</v>
      </c>
      <c r="J15" s="180">
        <v>-5.0334999999999998E-2</v>
      </c>
      <c r="K15" s="180">
        <v>-4.8115999999999999E-2</v>
      </c>
      <c r="L15" s="180">
        <v>-7.5579999999999994E-2</v>
      </c>
      <c r="M15" s="10">
        <v>-0.13394300000000001</v>
      </c>
      <c r="N15" s="60">
        <f t="shared" si="5"/>
        <v>-4.0420929999999995</v>
      </c>
    </row>
    <row r="16" spans="1:14" x14ac:dyDescent="0.2">
      <c r="A16" s="356" t="s">
        <v>118</v>
      </c>
      <c r="B16" s="165">
        <f t="shared" ref="B16:M16" si="6">B17+B22</f>
        <v>1836.6787279999999</v>
      </c>
      <c r="C16" s="165">
        <f t="shared" si="6"/>
        <v>1674.043885</v>
      </c>
      <c r="D16" s="165">
        <f t="shared" si="6"/>
        <v>1143.7163739999999</v>
      </c>
      <c r="E16" s="165">
        <f t="shared" si="6"/>
        <v>1053.7108919999998</v>
      </c>
      <c r="F16" s="165">
        <f t="shared" si="6"/>
        <v>1219.6024260000002</v>
      </c>
      <c r="G16" s="165">
        <f t="shared" si="6"/>
        <v>1623.896211</v>
      </c>
      <c r="H16" s="165">
        <f t="shared" si="6"/>
        <v>1425.5426260000002</v>
      </c>
      <c r="I16" s="165">
        <f t="shared" si="6"/>
        <v>805.61000399999989</v>
      </c>
      <c r="J16" s="165">
        <f t="shared" si="6"/>
        <v>601.38419199999998</v>
      </c>
      <c r="K16" s="165">
        <f t="shared" si="6"/>
        <v>1137.385143</v>
      </c>
      <c r="L16" s="165">
        <f t="shared" si="6"/>
        <v>1129.282557</v>
      </c>
      <c r="M16" s="165">
        <f t="shared" si="6"/>
        <v>1421.1461709999999</v>
      </c>
      <c r="N16" s="165">
        <f>SUM(B16:M16)</f>
        <v>15071.999209</v>
      </c>
    </row>
    <row r="17" spans="1:14" ht="12.75" thickBot="1" x14ac:dyDescent="0.25">
      <c r="A17" s="355" t="s">
        <v>111</v>
      </c>
      <c r="B17" s="66">
        <f t="shared" ref="B17:M17" si="7">SUM(B18:B21)</f>
        <v>1751.2549999999999</v>
      </c>
      <c r="C17" s="66">
        <f t="shared" si="7"/>
        <v>1606.0140000000001</v>
      </c>
      <c r="D17" s="66">
        <f t="shared" si="7"/>
        <v>1101.829</v>
      </c>
      <c r="E17" s="66">
        <f t="shared" si="7"/>
        <v>1032.4849999999999</v>
      </c>
      <c r="F17" s="66">
        <f t="shared" si="7"/>
        <v>1196.9110000000001</v>
      </c>
      <c r="G17" s="66">
        <f t="shared" si="7"/>
        <v>1603.575</v>
      </c>
      <c r="H17" s="66">
        <f t="shared" si="7"/>
        <v>1391.873</v>
      </c>
      <c r="I17" s="66">
        <f t="shared" si="7"/>
        <v>786.17999999999984</v>
      </c>
      <c r="J17" s="66">
        <f t="shared" si="7"/>
        <v>587.94100000000003</v>
      </c>
      <c r="K17" s="66">
        <f t="shared" si="7"/>
        <v>1114.81</v>
      </c>
      <c r="L17" s="66">
        <f t="shared" si="7"/>
        <v>1094.8240000000001</v>
      </c>
      <c r="M17" s="66">
        <f t="shared" si="7"/>
        <v>1375.4799999999998</v>
      </c>
      <c r="N17" s="35">
        <f>SUM(B17:M17)</f>
        <v>14643.177</v>
      </c>
    </row>
    <row r="18" spans="1:14" x14ac:dyDescent="0.2">
      <c r="A18" s="163" t="s">
        <v>113</v>
      </c>
      <c r="B18" s="36">
        <v>923.26800000000003</v>
      </c>
      <c r="C18" s="36">
        <v>685.05200000000002</v>
      </c>
      <c r="D18" s="36">
        <v>473.31400000000002</v>
      </c>
      <c r="E18" s="36">
        <v>434.00299999999999</v>
      </c>
      <c r="F18" s="36">
        <v>486.29599999999999</v>
      </c>
      <c r="G18" s="36">
        <v>455.036</v>
      </c>
      <c r="H18" s="36">
        <v>426.91800000000001</v>
      </c>
      <c r="I18" s="36">
        <v>233.42</v>
      </c>
      <c r="J18" s="36">
        <v>178.50800000000001</v>
      </c>
      <c r="K18" s="36">
        <v>253.44</v>
      </c>
      <c r="L18" s="36">
        <v>466.48500000000001</v>
      </c>
      <c r="M18" s="36">
        <v>501.51499999999999</v>
      </c>
      <c r="N18" s="36">
        <f t="shared" si="5"/>
        <v>5517.2549999999992</v>
      </c>
    </row>
    <row r="19" spans="1:14" x14ac:dyDescent="0.2">
      <c r="A19" s="152" t="s">
        <v>114</v>
      </c>
      <c r="B19" s="21">
        <v>827.43499999999995</v>
      </c>
      <c r="C19" s="21">
        <v>920.38599999999997</v>
      </c>
      <c r="D19" s="21">
        <v>623.04200000000003</v>
      </c>
      <c r="E19" s="21">
        <v>596.89200000000005</v>
      </c>
      <c r="F19" s="21">
        <v>689.08500000000004</v>
      </c>
      <c r="G19" s="21">
        <v>1141.5889999999999</v>
      </c>
      <c r="H19" s="21">
        <v>960.63499999999999</v>
      </c>
      <c r="I19" s="21">
        <v>539.66999999999996</v>
      </c>
      <c r="J19" s="21">
        <v>402.149</v>
      </c>
      <c r="K19" s="21">
        <v>854.7</v>
      </c>
      <c r="L19" s="21">
        <v>621.06899999999996</v>
      </c>
      <c r="M19" s="21">
        <v>866.78099999999995</v>
      </c>
      <c r="N19" s="22">
        <f t="shared" si="5"/>
        <v>9043.4330000000009</v>
      </c>
    </row>
    <row r="20" spans="1:14" x14ac:dyDescent="0.2">
      <c r="A20" s="152" t="s">
        <v>115</v>
      </c>
      <c r="B20" s="21">
        <v>0.108</v>
      </c>
      <c r="C20" s="21">
        <v>1.2999999999999999E-2</v>
      </c>
      <c r="D20" s="21">
        <v>0.70499999999999996</v>
      </c>
      <c r="E20" s="21">
        <v>1.319</v>
      </c>
      <c r="F20" s="21">
        <v>21.026</v>
      </c>
      <c r="G20" s="21">
        <v>6.9489999999999998</v>
      </c>
      <c r="H20" s="21">
        <v>4.0439999999999996</v>
      </c>
      <c r="I20" s="21">
        <v>13.05</v>
      </c>
      <c r="J20" s="21">
        <v>6.4610000000000003</v>
      </c>
      <c r="K20" s="21">
        <v>4.8</v>
      </c>
      <c r="L20" s="21">
        <v>2.5659999999999998</v>
      </c>
      <c r="M20" s="21">
        <v>1.4370000000000001</v>
      </c>
      <c r="N20" s="22">
        <f t="shared" si="5"/>
        <v>62.477999999999994</v>
      </c>
    </row>
    <row r="21" spans="1:14" x14ac:dyDescent="0.2">
      <c r="A21" s="151" t="s">
        <v>116</v>
      </c>
      <c r="B21" s="10">
        <v>0.44400000000000001</v>
      </c>
      <c r="C21" s="10">
        <v>0.56299999999999994</v>
      </c>
      <c r="D21" s="10">
        <v>4.7679999999999998</v>
      </c>
      <c r="E21" s="10">
        <v>0.27100000000000002</v>
      </c>
      <c r="F21" s="10">
        <v>0.504</v>
      </c>
      <c r="G21" s="10">
        <v>1E-3</v>
      </c>
      <c r="H21" s="10">
        <v>0.27600000000000002</v>
      </c>
      <c r="I21" s="10">
        <v>0.04</v>
      </c>
      <c r="J21" s="10">
        <v>0.82299999999999995</v>
      </c>
      <c r="K21" s="10">
        <v>1.87</v>
      </c>
      <c r="L21" s="10">
        <v>4.7039999999999997</v>
      </c>
      <c r="M21" s="10">
        <v>5.7469999999999999</v>
      </c>
      <c r="N21" s="10">
        <f t="shared" si="5"/>
        <v>20.010999999999999</v>
      </c>
    </row>
    <row r="22" spans="1:14" ht="12.75" thickBot="1" x14ac:dyDescent="0.25">
      <c r="A22" s="355" t="s">
        <v>112</v>
      </c>
      <c r="B22" s="66">
        <f t="shared" ref="B22:M22" si="8">SUM(B23:B26)</f>
        <v>85.423727999999997</v>
      </c>
      <c r="C22" s="66">
        <f t="shared" si="8"/>
        <v>68.029885000000007</v>
      </c>
      <c r="D22" s="66">
        <f t="shared" si="8"/>
        <v>41.887374000000001</v>
      </c>
      <c r="E22" s="66">
        <f t="shared" si="8"/>
        <v>21.225892000000002</v>
      </c>
      <c r="F22" s="66">
        <f t="shared" si="8"/>
        <v>22.691426</v>
      </c>
      <c r="G22" s="66">
        <f t="shared" si="8"/>
        <v>20.321210999999998</v>
      </c>
      <c r="H22" s="66">
        <f t="shared" si="8"/>
        <v>33.669626000000001</v>
      </c>
      <c r="I22" s="66">
        <f t="shared" si="8"/>
        <v>19.430004</v>
      </c>
      <c r="J22" s="66">
        <f t="shared" si="8"/>
        <v>13.443192000000002</v>
      </c>
      <c r="K22" s="66">
        <f t="shared" si="8"/>
        <v>22.575143000000001</v>
      </c>
      <c r="L22" s="66">
        <f t="shared" si="8"/>
        <v>34.458556999999999</v>
      </c>
      <c r="M22" s="66">
        <f t="shared" si="8"/>
        <v>45.666171000000006</v>
      </c>
      <c r="N22" s="35">
        <f>SUM(B22:M22)</f>
        <v>428.82220900000004</v>
      </c>
    </row>
    <row r="23" spans="1:14" x14ac:dyDescent="0.2">
      <c r="A23" s="151" t="s">
        <v>113</v>
      </c>
      <c r="B23" s="10">
        <v>85.413056999999995</v>
      </c>
      <c r="C23" s="10">
        <v>67.832662000000013</v>
      </c>
      <c r="D23" s="10">
        <v>41.817377999999998</v>
      </c>
      <c r="E23" s="10">
        <v>21.159568</v>
      </c>
      <c r="F23" s="10">
        <v>22.561298000000001</v>
      </c>
      <c r="G23" s="10">
        <v>20.221261999999999</v>
      </c>
      <c r="H23" s="10">
        <v>33.607973999999999</v>
      </c>
      <c r="I23" s="10">
        <v>19.349843</v>
      </c>
      <c r="J23" s="10">
        <v>13.363899000000002</v>
      </c>
      <c r="K23" s="10">
        <v>22.473979</v>
      </c>
      <c r="L23" s="10">
        <v>34.368690000000001</v>
      </c>
      <c r="M23" s="10">
        <v>45.611645000000003</v>
      </c>
      <c r="N23" s="10">
        <f t="shared" si="5"/>
        <v>427.78125500000004</v>
      </c>
    </row>
    <row r="24" spans="1:14" x14ac:dyDescent="0.2">
      <c r="A24" s="152" t="s">
        <v>114</v>
      </c>
      <c r="B24" s="21">
        <v>0</v>
      </c>
      <c r="C24" s="21">
        <v>0</v>
      </c>
      <c r="D24" s="21">
        <v>0</v>
      </c>
      <c r="E24" s="21">
        <v>0</v>
      </c>
      <c r="F24" s="21">
        <v>0</v>
      </c>
      <c r="G24" s="21">
        <v>0</v>
      </c>
      <c r="H24" s="21">
        <v>0</v>
      </c>
      <c r="I24" s="21">
        <v>0</v>
      </c>
      <c r="J24" s="21">
        <v>0</v>
      </c>
      <c r="K24" s="21">
        <v>0</v>
      </c>
      <c r="L24" s="21">
        <v>0</v>
      </c>
      <c r="M24" s="21">
        <v>0</v>
      </c>
      <c r="N24" s="22">
        <f t="shared" si="5"/>
        <v>0</v>
      </c>
    </row>
    <row r="25" spans="1:14" x14ac:dyDescent="0.2">
      <c r="A25" s="152" t="s">
        <v>115</v>
      </c>
      <c r="B25" s="21">
        <v>0</v>
      </c>
      <c r="C25" s="21">
        <v>0</v>
      </c>
      <c r="D25" s="21">
        <v>0</v>
      </c>
      <c r="E25" s="21">
        <v>0</v>
      </c>
      <c r="F25" s="21">
        <v>0</v>
      </c>
      <c r="G25" s="21">
        <v>0</v>
      </c>
      <c r="H25" s="21">
        <v>0</v>
      </c>
      <c r="I25" s="21">
        <v>0</v>
      </c>
      <c r="J25" s="21">
        <v>0</v>
      </c>
      <c r="K25" s="21">
        <v>0</v>
      </c>
      <c r="L25" s="21">
        <v>0</v>
      </c>
      <c r="M25" s="21">
        <v>0</v>
      </c>
      <c r="N25" s="22">
        <f t="shared" si="5"/>
        <v>0</v>
      </c>
    </row>
    <row r="26" spans="1:14" ht="12.75" thickBot="1" x14ac:dyDescent="0.25">
      <c r="A26" s="164" t="s">
        <v>116</v>
      </c>
      <c r="B26" s="34">
        <v>1.0671E-2</v>
      </c>
      <c r="C26" s="34">
        <v>0.19722300000000001</v>
      </c>
      <c r="D26" s="34">
        <v>6.9996000000000003E-2</v>
      </c>
      <c r="E26" s="34">
        <v>6.6323999999999994E-2</v>
      </c>
      <c r="F26" s="34">
        <v>0.13012799999999999</v>
      </c>
      <c r="G26" s="34">
        <v>9.9948999999999996E-2</v>
      </c>
      <c r="H26" s="34">
        <v>6.1651999999999998E-2</v>
      </c>
      <c r="I26" s="34">
        <v>8.0160999999999996E-2</v>
      </c>
      <c r="J26" s="34">
        <v>7.9292999999999988E-2</v>
      </c>
      <c r="K26" s="34">
        <v>0.101164</v>
      </c>
      <c r="L26" s="34">
        <v>8.9867000000000002E-2</v>
      </c>
      <c r="M26" s="34">
        <v>5.4525999999999998E-2</v>
      </c>
      <c r="N26" s="34">
        <f t="shared" si="5"/>
        <v>1.0409540000000002</v>
      </c>
    </row>
    <row r="27" spans="1:14" x14ac:dyDescent="0.2">
      <c r="A27" s="59"/>
      <c r="N27" s="18" t="s">
        <v>528</v>
      </c>
    </row>
    <row r="28" spans="1:14" x14ac:dyDescent="0.2">
      <c r="K28" s="103">
        <f>N7+N12</f>
        <v>-375.80796699999996</v>
      </c>
    </row>
    <row r="29" spans="1:14" ht="10.5" customHeight="1" x14ac:dyDescent="0.2"/>
    <row r="30" spans="1:14" ht="10.5" customHeight="1" x14ac:dyDescent="0.2"/>
    <row r="31" spans="1:14" ht="10.5" customHeight="1" x14ac:dyDescent="0.2"/>
    <row r="32" spans="1:14" ht="10.5" customHeight="1" x14ac:dyDescent="0.2"/>
    <row r="33" spans="7:14" x14ac:dyDescent="0.2">
      <c r="J33" s="540">
        <f>N18+N23</f>
        <v>5945.0362549999991</v>
      </c>
      <c r="K33" s="540"/>
    </row>
    <row r="34" spans="7:14" ht="10.5" customHeight="1" x14ac:dyDescent="0.2"/>
    <row r="35" spans="7:14" ht="10.5" customHeight="1" x14ac:dyDescent="0.2"/>
    <row r="36" spans="7:14" ht="10.5" customHeight="1" x14ac:dyDescent="0.2"/>
    <row r="37" spans="7:14" ht="12.75" customHeight="1" x14ac:dyDescent="0.2">
      <c r="H37" s="544">
        <f>N19+N24</f>
        <v>9043.4330000000009</v>
      </c>
      <c r="I37" s="544"/>
    </row>
    <row r="38" spans="7:14" x14ac:dyDescent="0.2">
      <c r="J38" s="62" t="s">
        <v>231</v>
      </c>
      <c r="K38" s="543">
        <f>N4</f>
        <v>-13036.937851000001</v>
      </c>
      <c r="L38" s="543"/>
    </row>
    <row r="39" spans="7:14" ht="10.5" customHeight="1" x14ac:dyDescent="0.2"/>
    <row r="40" spans="7:14" ht="10.5" customHeight="1" x14ac:dyDescent="0.2"/>
    <row r="41" spans="7:14" x14ac:dyDescent="0.2">
      <c r="G41" s="541">
        <f>N8+N13</f>
        <v>-5550.9969999999994</v>
      </c>
      <c r="H41" s="541"/>
    </row>
    <row r="42" spans="7:14" x14ac:dyDescent="0.2">
      <c r="K42" s="63">
        <f>N20+N25</f>
        <v>62.477999999999994</v>
      </c>
      <c r="L42" s="64">
        <f>N21+N26</f>
        <v>21.051953999999999</v>
      </c>
    </row>
    <row r="43" spans="7:14" x14ac:dyDescent="0.2">
      <c r="M43" s="542">
        <f>N10+N15</f>
        <v>-11176.346093000002</v>
      </c>
      <c r="N43" s="542"/>
    </row>
    <row r="44" spans="7:14" ht="10.5" customHeight="1" x14ac:dyDescent="0.2"/>
    <row r="45" spans="7:14" ht="10.5" customHeight="1" x14ac:dyDescent="0.2"/>
    <row r="46" spans="7:14" x14ac:dyDescent="0.2">
      <c r="J46" s="541">
        <f>N9+N14</f>
        <v>-11005.786</v>
      </c>
      <c r="K46" s="541"/>
      <c r="L46" s="541"/>
    </row>
  </sheetData>
  <mergeCells count="6">
    <mergeCell ref="J33:K33"/>
    <mergeCell ref="J46:L46"/>
    <mergeCell ref="M43:N43"/>
    <mergeCell ref="G41:H41"/>
    <mergeCell ref="K38:L38"/>
    <mergeCell ref="H37:I37"/>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K8"/>
  <sheetViews>
    <sheetView showGridLines="0" zoomScale="115" zoomScaleNormal="115" workbookViewId="0">
      <selection activeCell="A8" sqref="A8"/>
    </sheetView>
  </sheetViews>
  <sheetFormatPr defaultRowHeight="12" x14ac:dyDescent="0.2"/>
  <cols>
    <col min="1" max="1" width="31.28515625" style="9" customWidth="1"/>
    <col min="2" max="11" width="11.28515625" style="9" customWidth="1"/>
    <col min="12" max="16384" width="9.140625" style="9"/>
  </cols>
  <sheetData>
    <row r="1" spans="1:11" ht="18.75" x14ac:dyDescent="0.3">
      <c r="A1" s="106" t="s">
        <v>490</v>
      </c>
      <c r="C1" s="237"/>
      <c r="D1" s="237"/>
      <c r="E1" s="237"/>
      <c r="F1" s="237"/>
      <c r="G1" s="237"/>
      <c r="K1" s="105" t="str">
        <f>Obsah!A1</f>
        <v>2017</v>
      </c>
    </row>
    <row r="2" spans="1:11" ht="7.5" customHeight="1" x14ac:dyDescent="0.2"/>
    <row r="3" spans="1:11" x14ac:dyDescent="0.2">
      <c r="A3" s="229"/>
      <c r="B3" s="229">
        <v>2008</v>
      </c>
      <c r="C3" s="229">
        <v>2009</v>
      </c>
      <c r="D3" s="229">
        <v>2010</v>
      </c>
      <c r="E3" s="229">
        <v>2011</v>
      </c>
      <c r="F3" s="229">
        <v>2012</v>
      </c>
      <c r="G3" s="229">
        <v>2013</v>
      </c>
      <c r="H3" s="229">
        <v>2014</v>
      </c>
      <c r="I3" s="229">
        <v>2015</v>
      </c>
      <c r="J3" s="229">
        <v>2016</v>
      </c>
      <c r="K3" s="229">
        <v>2017</v>
      </c>
    </row>
    <row r="4" spans="1:11" ht="15" thickBot="1" x14ac:dyDescent="0.25">
      <c r="A4" s="230" t="s">
        <v>307</v>
      </c>
      <c r="B4" s="331">
        <v>-11.5</v>
      </c>
      <c r="C4" s="331">
        <v>-13.6</v>
      </c>
      <c r="D4" s="331">
        <f>SUM(D5:D7)</f>
        <v>-14.9</v>
      </c>
      <c r="E4" s="331">
        <f>SUM(E5:E7)</f>
        <v>-17.045000000000002</v>
      </c>
      <c r="F4" s="331">
        <f t="shared" ref="F4:K4" si="0">SUM(F5:F7)</f>
        <v>-17.1205</v>
      </c>
      <c r="G4" s="331">
        <f t="shared" si="0"/>
        <v>-16.872599999999998</v>
      </c>
      <c r="H4" s="331">
        <f t="shared" si="0"/>
        <v>-16.300064602999999</v>
      </c>
      <c r="I4" s="331">
        <f t="shared" si="0"/>
        <v>-12.515503262000003</v>
      </c>
      <c r="J4" s="331">
        <f t="shared" si="0"/>
        <v>-10.974436111000001</v>
      </c>
      <c r="K4" s="331">
        <f t="shared" si="0"/>
        <v>-13.036937850999999</v>
      </c>
    </row>
    <row r="5" spans="1:11" x14ac:dyDescent="0.2">
      <c r="A5" s="332" t="s">
        <v>301</v>
      </c>
      <c r="B5" s="241">
        <v>-21.9</v>
      </c>
      <c r="C5" s="241">
        <v>-24.2</v>
      </c>
      <c r="D5" s="231">
        <v>-26</v>
      </c>
      <c r="E5" s="241">
        <v>-31.068000000000001</v>
      </c>
      <c r="F5" s="241">
        <v>-27.447399999999998</v>
      </c>
      <c r="G5" s="241">
        <v>-27.694199999999999</v>
      </c>
      <c r="H5" s="241">
        <v>-28.141830536999997</v>
      </c>
      <c r="I5" s="241">
        <v>-28.661353127999998</v>
      </c>
      <c r="J5" s="241">
        <v>-24.791009029000001</v>
      </c>
      <c r="K5" s="241">
        <f>'16.1'!N5/1000</f>
        <v>-28.108937059999999</v>
      </c>
    </row>
    <row r="6" spans="1:11" x14ac:dyDescent="0.2">
      <c r="A6" s="333" t="s">
        <v>302</v>
      </c>
      <c r="B6" s="240">
        <v>9.4</v>
      </c>
      <c r="C6" s="240">
        <v>9.3000000000000007</v>
      </c>
      <c r="D6" s="240">
        <v>10.6</v>
      </c>
      <c r="E6" s="240">
        <v>13.255000000000001</v>
      </c>
      <c r="F6" s="240">
        <v>9.3308999999999997</v>
      </c>
      <c r="G6" s="240">
        <v>9.8519000000000005</v>
      </c>
      <c r="H6" s="240">
        <v>11.187258999999999</v>
      </c>
      <c r="I6" s="239">
        <v>15.488839999999996</v>
      </c>
      <c r="J6" s="239">
        <v>13.439601</v>
      </c>
      <c r="K6" s="239">
        <f>'16.1'!N17/1000</f>
        <v>14.643177</v>
      </c>
    </row>
    <row r="7" spans="1:11" ht="12.75" thickBot="1" x14ac:dyDescent="0.25">
      <c r="A7" s="334" t="s">
        <v>303</v>
      </c>
      <c r="B7" s="238">
        <v>1</v>
      </c>
      <c r="C7" s="238">
        <v>1.2</v>
      </c>
      <c r="D7" s="238">
        <v>0.5</v>
      </c>
      <c r="E7" s="238">
        <v>0.76800000000000002</v>
      </c>
      <c r="F7" s="238">
        <v>0.996</v>
      </c>
      <c r="G7" s="238">
        <v>0.96970000000000001</v>
      </c>
      <c r="H7" s="238">
        <v>0.65450693400000004</v>
      </c>
      <c r="I7" s="238">
        <v>0.65700986599999989</v>
      </c>
      <c r="J7" s="238">
        <v>0.37697191799999996</v>
      </c>
      <c r="K7" s="238">
        <f>'16.1'!N22/1000</f>
        <v>0.42882220900000007</v>
      </c>
    </row>
    <row r="8" spans="1:11" ht="12.75" x14ac:dyDescent="0.2">
      <c r="A8" s="462" t="s">
        <v>560</v>
      </c>
      <c r="K8" s="18" t="s">
        <v>529</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O44"/>
  <sheetViews>
    <sheetView showGridLines="0" topLeftCell="A4" zoomScale="115" zoomScaleNormal="115" zoomScaleSheetLayoutView="145" workbookViewId="0">
      <selection activeCell="A29" sqref="A29"/>
    </sheetView>
  </sheetViews>
  <sheetFormatPr defaultRowHeight="12" x14ac:dyDescent="0.2"/>
  <cols>
    <col min="1" max="10" width="10.42578125" style="12" customWidth="1"/>
    <col min="11" max="13" width="13.140625" style="12" customWidth="1"/>
    <col min="14" max="15" width="0.140625" style="12" customWidth="1"/>
    <col min="16" max="16384" width="9.140625" style="12"/>
  </cols>
  <sheetData>
    <row r="1" spans="1:15" ht="18.75" x14ac:dyDescent="0.3">
      <c r="A1" s="104" t="str">
        <f>"17.1  Den maxima zatížení ES ČR v roce "&amp;M1&amp;" ("&amp;INDEX('17.3'!$C$5:$N$5,,MATCH(MAX('17.3'!C4:N4),'17.3'!C4:N4,0))&amp;" "&amp;YEAR("1."&amp;$M$1)&amp;" "&amp;INDEX('17.3'!$C$6:$N$6,,MATCH(MAX('17.3'!C4:N4),'17.3'!C4:N4,0))&amp;")"</f>
        <v>17.1  Den maxima zatížení ES ČR v roce 2017 (24. 1. 2017 12:00)</v>
      </c>
      <c r="M1" s="105" t="str">
        <f>Obsah!A1</f>
        <v>2017</v>
      </c>
    </row>
    <row r="2" spans="1:15" ht="7.5" customHeight="1" x14ac:dyDescent="0.2">
      <c r="A2" s="72"/>
    </row>
    <row r="3" spans="1:15" s="38" customFormat="1" ht="24" x14ac:dyDescent="0.2">
      <c r="A3" s="547" t="s">
        <v>563</v>
      </c>
      <c r="B3" s="129" t="s">
        <v>12</v>
      </c>
      <c r="C3" s="129" t="s">
        <v>41</v>
      </c>
      <c r="D3" s="129" t="s">
        <v>125</v>
      </c>
      <c r="E3" s="129" t="s">
        <v>64</v>
      </c>
      <c r="F3" s="129" t="s">
        <v>65</v>
      </c>
      <c r="G3" s="129" t="s">
        <v>67</v>
      </c>
      <c r="H3" s="129" t="s">
        <v>66</v>
      </c>
      <c r="I3" s="129" t="s">
        <v>63</v>
      </c>
      <c r="J3" s="129" t="s">
        <v>126</v>
      </c>
      <c r="K3" s="129" t="s">
        <v>237</v>
      </c>
      <c r="L3" s="129" t="s">
        <v>373</v>
      </c>
      <c r="M3" s="129" t="s">
        <v>356</v>
      </c>
    </row>
    <row r="4" spans="1:15" s="38" customFormat="1" x14ac:dyDescent="0.2">
      <c r="A4" s="547"/>
      <c r="B4" s="551" t="s">
        <v>5</v>
      </c>
      <c r="C4" s="551"/>
      <c r="D4" s="551"/>
      <c r="E4" s="551"/>
      <c r="F4" s="551"/>
      <c r="G4" s="551"/>
      <c r="H4" s="551"/>
      <c r="I4" s="551"/>
      <c r="J4" s="551"/>
      <c r="K4" s="551"/>
      <c r="L4" s="551"/>
      <c r="M4" s="127" t="s">
        <v>6</v>
      </c>
      <c r="N4" s="67" t="s">
        <v>235</v>
      </c>
      <c r="O4" s="82" t="s">
        <v>80</v>
      </c>
    </row>
    <row r="5" spans="1:15" ht="12.6" customHeight="1" x14ac:dyDescent="0.2">
      <c r="A5" s="166">
        <v>0</v>
      </c>
      <c r="B5" s="79">
        <v>3194</v>
      </c>
      <c r="C5" s="79">
        <v>7258</v>
      </c>
      <c r="D5" s="79">
        <v>1486</v>
      </c>
      <c r="E5" s="79">
        <v>182</v>
      </c>
      <c r="F5" s="79">
        <v>0</v>
      </c>
      <c r="G5" s="79">
        <v>0</v>
      </c>
      <c r="H5" s="79">
        <v>10</v>
      </c>
      <c r="I5" s="79">
        <v>-2307</v>
      </c>
      <c r="J5" s="79">
        <v>-527</v>
      </c>
      <c r="K5" s="79">
        <f t="shared" ref="K5:K28" si="0">SUM(B5:J5)</f>
        <v>9296</v>
      </c>
      <c r="L5" s="79">
        <f t="shared" ref="L5:L28" si="1">SUM(B5:I5)</f>
        <v>9823</v>
      </c>
      <c r="M5" s="79">
        <f>K5</f>
        <v>9296</v>
      </c>
      <c r="N5" s="68">
        <f t="shared" ref="N5:N28" si="2">IF(I5&lt;0,0,I5)</f>
        <v>0</v>
      </c>
      <c r="O5" s="68">
        <f t="shared" ref="O5:O28" si="3">IF(I5&lt;0,I5,0)</f>
        <v>-2307</v>
      </c>
    </row>
    <row r="6" spans="1:15" ht="12.6" customHeight="1" x14ac:dyDescent="0.2">
      <c r="A6" s="167">
        <v>4.1666666666666699E-2</v>
      </c>
      <c r="B6" s="21">
        <v>3193</v>
      </c>
      <c r="C6" s="21">
        <v>7248</v>
      </c>
      <c r="D6" s="21">
        <v>1482</v>
      </c>
      <c r="E6" s="21">
        <v>182</v>
      </c>
      <c r="F6" s="21">
        <v>0</v>
      </c>
      <c r="G6" s="21">
        <v>0</v>
      </c>
      <c r="H6" s="21">
        <v>5</v>
      </c>
      <c r="I6" s="21">
        <v>-1900</v>
      </c>
      <c r="J6" s="21">
        <v>-836</v>
      </c>
      <c r="K6" s="21">
        <f t="shared" si="0"/>
        <v>9374</v>
      </c>
      <c r="L6" s="21">
        <f t="shared" si="1"/>
        <v>10210</v>
      </c>
      <c r="M6" s="22">
        <f t="shared" ref="M6:M28" si="4">K6</f>
        <v>9374</v>
      </c>
      <c r="N6" s="68">
        <f t="shared" si="2"/>
        <v>0</v>
      </c>
      <c r="O6" s="68">
        <f t="shared" si="3"/>
        <v>-1900</v>
      </c>
    </row>
    <row r="7" spans="1:15" ht="12.6" customHeight="1" x14ac:dyDescent="0.2">
      <c r="A7" s="167">
        <v>8.3333333333333301E-2</v>
      </c>
      <c r="B7" s="21">
        <v>3194</v>
      </c>
      <c r="C7" s="21">
        <v>7254</v>
      </c>
      <c r="D7" s="21">
        <v>1460</v>
      </c>
      <c r="E7" s="21">
        <v>182</v>
      </c>
      <c r="F7" s="21">
        <v>0</v>
      </c>
      <c r="G7" s="21">
        <v>0</v>
      </c>
      <c r="H7" s="21">
        <v>3</v>
      </c>
      <c r="I7" s="21">
        <v>-2046</v>
      </c>
      <c r="J7" s="21">
        <v>-721</v>
      </c>
      <c r="K7" s="21">
        <f t="shared" si="0"/>
        <v>9326</v>
      </c>
      <c r="L7" s="21">
        <f t="shared" si="1"/>
        <v>10047</v>
      </c>
      <c r="M7" s="22">
        <f t="shared" si="4"/>
        <v>9326</v>
      </c>
      <c r="N7" s="68">
        <f t="shared" si="2"/>
        <v>0</v>
      </c>
      <c r="O7" s="68">
        <f t="shared" si="3"/>
        <v>-2046</v>
      </c>
    </row>
    <row r="8" spans="1:15" ht="12.6" customHeight="1" x14ac:dyDescent="0.2">
      <c r="A8" s="167">
        <v>0.125</v>
      </c>
      <c r="B8" s="21">
        <v>3193</v>
      </c>
      <c r="C8" s="21">
        <v>7264</v>
      </c>
      <c r="D8" s="21">
        <v>1445</v>
      </c>
      <c r="E8" s="21">
        <v>182</v>
      </c>
      <c r="F8" s="21">
        <v>0</v>
      </c>
      <c r="G8" s="21">
        <v>0</v>
      </c>
      <c r="H8" s="21">
        <v>3</v>
      </c>
      <c r="I8" s="21">
        <v>-2211</v>
      </c>
      <c r="J8" s="21">
        <v>-610</v>
      </c>
      <c r="K8" s="21">
        <f t="shared" si="0"/>
        <v>9266</v>
      </c>
      <c r="L8" s="21">
        <f t="shared" si="1"/>
        <v>9876</v>
      </c>
      <c r="M8" s="22">
        <f t="shared" si="4"/>
        <v>9266</v>
      </c>
      <c r="N8" s="68">
        <f t="shared" si="2"/>
        <v>0</v>
      </c>
      <c r="O8" s="68">
        <f t="shared" si="3"/>
        <v>-2211</v>
      </c>
    </row>
    <row r="9" spans="1:15" ht="12.6" customHeight="1" x14ac:dyDescent="0.2">
      <c r="A9" s="167">
        <v>0.16666666666666699</v>
      </c>
      <c r="B9" s="21">
        <v>3194</v>
      </c>
      <c r="C9" s="21">
        <v>7237</v>
      </c>
      <c r="D9" s="21">
        <v>1502</v>
      </c>
      <c r="E9" s="21">
        <v>182</v>
      </c>
      <c r="F9" s="21">
        <v>0</v>
      </c>
      <c r="G9" s="21">
        <v>0</v>
      </c>
      <c r="H9" s="21">
        <v>2</v>
      </c>
      <c r="I9" s="21">
        <v>-2057</v>
      </c>
      <c r="J9" s="21">
        <v>-697</v>
      </c>
      <c r="K9" s="21">
        <f t="shared" si="0"/>
        <v>9363</v>
      </c>
      <c r="L9" s="21">
        <f t="shared" si="1"/>
        <v>10060</v>
      </c>
      <c r="M9" s="22">
        <f t="shared" si="4"/>
        <v>9363</v>
      </c>
      <c r="N9" s="68">
        <f t="shared" si="2"/>
        <v>0</v>
      </c>
      <c r="O9" s="68">
        <f t="shared" si="3"/>
        <v>-2057</v>
      </c>
    </row>
    <row r="10" spans="1:15" ht="12.6" customHeight="1" x14ac:dyDescent="0.2">
      <c r="A10" s="167">
        <v>0.20833333333333301</v>
      </c>
      <c r="B10" s="21">
        <v>3193</v>
      </c>
      <c r="C10" s="21">
        <v>7195</v>
      </c>
      <c r="D10" s="21">
        <v>1477</v>
      </c>
      <c r="E10" s="21">
        <v>194</v>
      </c>
      <c r="F10" s="21">
        <v>0</v>
      </c>
      <c r="G10" s="21">
        <v>0</v>
      </c>
      <c r="H10" s="21">
        <v>2</v>
      </c>
      <c r="I10" s="21">
        <v>-1950</v>
      </c>
      <c r="J10" s="21">
        <v>-303</v>
      </c>
      <c r="K10" s="21">
        <f t="shared" si="0"/>
        <v>9808</v>
      </c>
      <c r="L10" s="21">
        <f t="shared" si="1"/>
        <v>10111</v>
      </c>
      <c r="M10" s="22">
        <f t="shared" si="4"/>
        <v>9808</v>
      </c>
      <c r="N10" s="68">
        <f t="shared" si="2"/>
        <v>0</v>
      </c>
      <c r="O10" s="68">
        <f t="shared" si="3"/>
        <v>-1950</v>
      </c>
    </row>
    <row r="11" spans="1:15" ht="12.6" customHeight="1" x14ac:dyDescent="0.2">
      <c r="A11" s="167">
        <v>0.25</v>
      </c>
      <c r="B11" s="21">
        <v>3194</v>
      </c>
      <c r="C11" s="21">
        <v>7386</v>
      </c>
      <c r="D11" s="21">
        <v>1536</v>
      </c>
      <c r="E11" s="21">
        <v>218</v>
      </c>
      <c r="F11" s="21">
        <v>0</v>
      </c>
      <c r="G11" s="21">
        <v>0</v>
      </c>
      <c r="H11" s="21">
        <v>1</v>
      </c>
      <c r="I11" s="21">
        <v>-1441</v>
      </c>
      <c r="J11" s="21">
        <v>-5</v>
      </c>
      <c r="K11" s="21">
        <f t="shared" si="0"/>
        <v>10889</v>
      </c>
      <c r="L11" s="21">
        <f t="shared" si="1"/>
        <v>10894</v>
      </c>
      <c r="M11" s="22">
        <f t="shared" si="4"/>
        <v>10889</v>
      </c>
      <c r="N11" s="68">
        <f t="shared" si="2"/>
        <v>0</v>
      </c>
      <c r="O11" s="68">
        <f t="shared" si="3"/>
        <v>-1441</v>
      </c>
    </row>
    <row r="12" spans="1:15" ht="12.6" customHeight="1" x14ac:dyDescent="0.2">
      <c r="A12" s="167">
        <v>0.29166666666666702</v>
      </c>
      <c r="B12" s="21">
        <v>3195</v>
      </c>
      <c r="C12" s="21">
        <v>7647</v>
      </c>
      <c r="D12" s="21">
        <v>1600</v>
      </c>
      <c r="E12" s="21">
        <v>491</v>
      </c>
      <c r="F12" s="21">
        <v>208</v>
      </c>
      <c r="G12" s="21">
        <v>0</v>
      </c>
      <c r="H12" s="21">
        <v>2</v>
      </c>
      <c r="I12" s="21">
        <v>-1803</v>
      </c>
      <c r="J12" s="21">
        <v>0</v>
      </c>
      <c r="K12" s="21">
        <f t="shared" si="0"/>
        <v>11340</v>
      </c>
      <c r="L12" s="21">
        <f t="shared" si="1"/>
        <v>11340</v>
      </c>
      <c r="M12" s="22">
        <f t="shared" si="4"/>
        <v>11340</v>
      </c>
      <c r="N12" s="68">
        <f t="shared" si="2"/>
        <v>0</v>
      </c>
      <c r="O12" s="68">
        <f t="shared" si="3"/>
        <v>-1803</v>
      </c>
    </row>
    <row r="13" spans="1:15" ht="12.6" customHeight="1" x14ac:dyDescent="0.2">
      <c r="A13" s="167">
        <v>0.33333333333333298</v>
      </c>
      <c r="B13" s="21">
        <v>3193</v>
      </c>
      <c r="C13" s="21">
        <v>7780</v>
      </c>
      <c r="D13" s="21">
        <v>1676</v>
      </c>
      <c r="E13" s="21">
        <v>352</v>
      </c>
      <c r="F13" s="21">
        <v>339</v>
      </c>
      <c r="G13" s="21">
        <v>10</v>
      </c>
      <c r="H13" s="21">
        <v>2</v>
      </c>
      <c r="I13" s="21">
        <v>-1858</v>
      </c>
      <c r="J13" s="21">
        <v>0</v>
      </c>
      <c r="K13" s="21">
        <f t="shared" si="0"/>
        <v>11494</v>
      </c>
      <c r="L13" s="21">
        <f t="shared" si="1"/>
        <v>11494</v>
      </c>
      <c r="M13" s="22">
        <f t="shared" si="4"/>
        <v>11494</v>
      </c>
      <c r="N13" s="68">
        <f t="shared" si="2"/>
        <v>0</v>
      </c>
      <c r="O13" s="68">
        <f t="shared" si="3"/>
        <v>-1858</v>
      </c>
    </row>
    <row r="14" spans="1:15" ht="12.6" customHeight="1" x14ac:dyDescent="0.2">
      <c r="A14" s="167">
        <v>0.375</v>
      </c>
      <c r="B14" s="21">
        <v>3193</v>
      </c>
      <c r="C14" s="21">
        <v>7859</v>
      </c>
      <c r="D14" s="21">
        <v>1688</v>
      </c>
      <c r="E14" s="21">
        <v>364</v>
      </c>
      <c r="F14" s="21">
        <v>401</v>
      </c>
      <c r="G14" s="21">
        <v>56</v>
      </c>
      <c r="H14" s="21">
        <v>2</v>
      </c>
      <c r="I14" s="21">
        <v>-1843</v>
      </c>
      <c r="J14" s="21">
        <v>0</v>
      </c>
      <c r="K14" s="21">
        <f t="shared" si="0"/>
        <v>11720</v>
      </c>
      <c r="L14" s="21">
        <f t="shared" si="1"/>
        <v>11720</v>
      </c>
      <c r="M14" s="22">
        <f t="shared" si="4"/>
        <v>11720</v>
      </c>
      <c r="N14" s="68">
        <f t="shared" si="2"/>
        <v>0</v>
      </c>
      <c r="O14" s="68">
        <f t="shared" si="3"/>
        <v>-1843</v>
      </c>
    </row>
    <row r="15" spans="1:15" ht="12.6" customHeight="1" x14ac:dyDescent="0.2">
      <c r="A15" s="167">
        <v>0.41666666666666702</v>
      </c>
      <c r="B15" s="21">
        <v>3193</v>
      </c>
      <c r="C15" s="21">
        <v>7730</v>
      </c>
      <c r="D15" s="21">
        <v>1634</v>
      </c>
      <c r="E15" s="21">
        <v>367</v>
      </c>
      <c r="F15" s="21">
        <v>430</v>
      </c>
      <c r="G15" s="21">
        <v>107</v>
      </c>
      <c r="H15" s="21">
        <v>2</v>
      </c>
      <c r="I15" s="21">
        <v>-1705</v>
      </c>
      <c r="J15" s="21">
        <v>0</v>
      </c>
      <c r="K15" s="21">
        <f t="shared" si="0"/>
        <v>11758</v>
      </c>
      <c r="L15" s="21">
        <f t="shared" si="1"/>
        <v>11758</v>
      </c>
      <c r="M15" s="22">
        <f t="shared" si="4"/>
        <v>11758</v>
      </c>
      <c r="N15" s="68">
        <f t="shared" si="2"/>
        <v>0</v>
      </c>
      <c r="O15" s="68">
        <f t="shared" si="3"/>
        <v>-1705</v>
      </c>
    </row>
    <row r="16" spans="1:15" ht="12.6" customHeight="1" x14ac:dyDescent="0.2">
      <c r="A16" s="167">
        <v>0.45833333333333298</v>
      </c>
      <c r="B16" s="21">
        <v>3191</v>
      </c>
      <c r="C16" s="21">
        <v>7645</v>
      </c>
      <c r="D16" s="21">
        <v>1620</v>
      </c>
      <c r="E16" s="21">
        <v>386</v>
      </c>
      <c r="F16" s="21">
        <v>200</v>
      </c>
      <c r="G16" s="21">
        <v>147</v>
      </c>
      <c r="H16" s="21">
        <v>2</v>
      </c>
      <c r="I16" s="21">
        <v>-1556</v>
      </c>
      <c r="J16" s="21">
        <v>0</v>
      </c>
      <c r="K16" s="21">
        <f t="shared" si="0"/>
        <v>11635</v>
      </c>
      <c r="L16" s="21">
        <f t="shared" si="1"/>
        <v>11635</v>
      </c>
      <c r="M16" s="22">
        <f t="shared" si="4"/>
        <v>11635</v>
      </c>
      <c r="N16" s="68">
        <f t="shared" si="2"/>
        <v>0</v>
      </c>
      <c r="O16" s="68">
        <f t="shared" si="3"/>
        <v>-1556</v>
      </c>
    </row>
    <row r="17" spans="1:15" ht="12.6" customHeight="1" x14ac:dyDescent="0.2">
      <c r="A17" s="167">
        <v>0.5</v>
      </c>
      <c r="B17" s="21">
        <v>3192</v>
      </c>
      <c r="C17" s="21">
        <v>7644</v>
      </c>
      <c r="D17" s="21">
        <v>1616</v>
      </c>
      <c r="E17" s="21">
        <v>189</v>
      </c>
      <c r="F17" s="21">
        <v>400</v>
      </c>
      <c r="G17" s="21">
        <v>148</v>
      </c>
      <c r="H17" s="21">
        <v>2</v>
      </c>
      <c r="I17" s="21">
        <v>-1423</v>
      </c>
      <c r="J17" s="21">
        <v>0</v>
      </c>
      <c r="K17" s="21">
        <f t="shared" si="0"/>
        <v>11768</v>
      </c>
      <c r="L17" s="21">
        <f t="shared" si="1"/>
        <v>11768</v>
      </c>
      <c r="M17" s="22">
        <f t="shared" si="4"/>
        <v>11768</v>
      </c>
      <c r="N17" s="68">
        <f t="shared" si="2"/>
        <v>0</v>
      </c>
      <c r="O17" s="68">
        <f t="shared" si="3"/>
        <v>-1423</v>
      </c>
    </row>
    <row r="18" spans="1:15" ht="12.6" customHeight="1" x14ac:dyDescent="0.2">
      <c r="A18" s="167">
        <v>0.54166666666666696</v>
      </c>
      <c r="B18" s="21">
        <v>3194</v>
      </c>
      <c r="C18" s="21">
        <v>7642</v>
      </c>
      <c r="D18" s="21">
        <v>1625</v>
      </c>
      <c r="E18" s="21">
        <v>180</v>
      </c>
      <c r="F18" s="21">
        <v>159</v>
      </c>
      <c r="G18" s="21">
        <v>128</v>
      </c>
      <c r="H18" s="21">
        <v>4</v>
      </c>
      <c r="I18" s="21">
        <v>-1196</v>
      </c>
      <c r="J18" s="21">
        <v>0</v>
      </c>
      <c r="K18" s="21">
        <f t="shared" si="0"/>
        <v>11736</v>
      </c>
      <c r="L18" s="21">
        <f t="shared" si="1"/>
        <v>11736</v>
      </c>
      <c r="M18" s="22">
        <f t="shared" si="4"/>
        <v>11736</v>
      </c>
      <c r="N18" s="68">
        <f t="shared" si="2"/>
        <v>0</v>
      </c>
      <c r="O18" s="68">
        <f t="shared" si="3"/>
        <v>-1196</v>
      </c>
    </row>
    <row r="19" spans="1:15" ht="12.6" customHeight="1" x14ac:dyDescent="0.2">
      <c r="A19" s="167">
        <v>0.58333333333333304</v>
      </c>
      <c r="B19" s="21">
        <v>3194</v>
      </c>
      <c r="C19" s="21">
        <v>7612</v>
      </c>
      <c r="D19" s="21">
        <v>1620</v>
      </c>
      <c r="E19" s="21">
        <v>180</v>
      </c>
      <c r="F19" s="21">
        <v>89</v>
      </c>
      <c r="G19" s="21">
        <v>82</v>
      </c>
      <c r="H19" s="21">
        <v>7</v>
      </c>
      <c r="I19" s="21">
        <v>-1160</v>
      </c>
      <c r="J19" s="21">
        <v>0</v>
      </c>
      <c r="K19" s="21">
        <f t="shared" si="0"/>
        <v>11624</v>
      </c>
      <c r="L19" s="21">
        <f t="shared" si="1"/>
        <v>11624</v>
      </c>
      <c r="M19" s="22">
        <f t="shared" si="4"/>
        <v>11624</v>
      </c>
      <c r="N19" s="68">
        <f t="shared" si="2"/>
        <v>0</v>
      </c>
      <c r="O19" s="68">
        <f t="shared" si="3"/>
        <v>-1160</v>
      </c>
    </row>
    <row r="20" spans="1:15" ht="12.6" customHeight="1" x14ac:dyDescent="0.2">
      <c r="A20" s="167">
        <v>0.625</v>
      </c>
      <c r="B20" s="21">
        <v>3193</v>
      </c>
      <c r="C20" s="21">
        <v>7652</v>
      </c>
      <c r="D20" s="21">
        <v>1642</v>
      </c>
      <c r="E20" s="21">
        <v>180</v>
      </c>
      <c r="F20" s="21">
        <v>0</v>
      </c>
      <c r="G20" s="21">
        <v>33</v>
      </c>
      <c r="H20" s="21">
        <v>9</v>
      </c>
      <c r="I20" s="21">
        <v>-1087</v>
      </c>
      <c r="J20" s="21">
        <v>0</v>
      </c>
      <c r="K20" s="21">
        <f t="shared" si="0"/>
        <v>11622</v>
      </c>
      <c r="L20" s="21">
        <f t="shared" si="1"/>
        <v>11622</v>
      </c>
      <c r="M20" s="22">
        <f t="shared" si="4"/>
        <v>11622</v>
      </c>
      <c r="N20" s="68">
        <f t="shared" si="2"/>
        <v>0</v>
      </c>
      <c r="O20" s="68">
        <f t="shared" si="3"/>
        <v>-1087</v>
      </c>
    </row>
    <row r="21" spans="1:15" ht="12.6" customHeight="1" x14ac:dyDescent="0.2">
      <c r="A21" s="167">
        <v>0.66666666666666696</v>
      </c>
      <c r="B21" s="21">
        <v>3193</v>
      </c>
      <c r="C21" s="21">
        <v>7595</v>
      </c>
      <c r="D21" s="21">
        <v>1624</v>
      </c>
      <c r="E21" s="21">
        <v>184</v>
      </c>
      <c r="F21" s="21">
        <v>240</v>
      </c>
      <c r="G21" s="21">
        <v>3</v>
      </c>
      <c r="H21" s="21">
        <v>10</v>
      </c>
      <c r="I21" s="21">
        <v>-1379</v>
      </c>
      <c r="J21" s="21">
        <v>0</v>
      </c>
      <c r="K21" s="21">
        <f t="shared" si="0"/>
        <v>11470</v>
      </c>
      <c r="L21" s="21">
        <f t="shared" si="1"/>
        <v>11470</v>
      </c>
      <c r="M21" s="22">
        <f t="shared" si="4"/>
        <v>11470</v>
      </c>
      <c r="N21" s="68">
        <f t="shared" si="2"/>
        <v>0</v>
      </c>
      <c r="O21" s="68">
        <f t="shared" si="3"/>
        <v>-1379</v>
      </c>
    </row>
    <row r="22" spans="1:15" ht="12.6" customHeight="1" x14ac:dyDescent="0.2">
      <c r="A22" s="167">
        <v>0.70833333333333304</v>
      </c>
      <c r="B22" s="21">
        <v>3192</v>
      </c>
      <c r="C22" s="21">
        <v>7674</v>
      </c>
      <c r="D22" s="21">
        <v>1664</v>
      </c>
      <c r="E22" s="21">
        <v>445</v>
      </c>
      <c r="F22" s="21">
        <v>340</v>
      </c>
      <c r="G22" s="21">
        <v>0</v>
      </c>
      <c r="H22" s="21">
        <v>7</v>
      </c>
      <c r="I22" s="21">
        <v>-1655</v>
      </c>
      <c r="J22" s="21">
        <v>0</v>
      </c>
      <c r="K22" s="21">
        <f t="shared" si="0"/>
        <v>11667</v>
      </c>
      <c r="L22" s="21">
        <f t="shared" si="1"/>
        <v>11667</v>
      </c>
      <c r="M22" s="22">
        <f t="shared" si="4"/>
        <v>11667</v>
      </c>
      <c r="N22" s="68">
        <f t="shared" si="2"/>
        <v>0</v>
      </c>
      <c r="O22" s="68">
        <f t="shared" si="3"/>
        <v>-1655</v>
      </c>
    </row>
    <row r="23" spans="1:15" ht="12.6" customHeight="1" x14ac:dyDescent="0.2">
      <c r="A23" s="167">
        <v>0.75</v>
      </c>
      <c r="B23" s="21">
        <v>3190</v>
      </c>
      <c r="C23" s="21">
        <v>7596</v>
      </c>
      <c r="D23" s="21">
        <v>1610</v>
      </c>
      <c r="E23" s="21">
        <v>555</v>
      </c>
      <c r="F23" s="21">
        <v>535</v>
      </c>
      <c r="G23" s="21">
        <v>0</v>
      </c>
      <c r="H23" s="21">
        <v>8</v>
      </c>
      <c r="I23" s="21">
        <v>-2052</v>
      </c>
      <c r="J23" s="21">
        <v>0</v>
      </c>
      <c r="K23" s="21">
        <f t="shared" si="0"/>
        <v>11442</v>
      </c>
      <c r="L23" s="21">
        <f t="shared" si="1"/>
        <v>11442</v>
      </c>
      <c r="M23" s="22">
        <f t="shared" si="4"/>
        <v>11442</v>
      </c>
      <c r="N23" s="68">
        <f t="shared" si="2"/>
        <v>0</v>
      </c>
      <c r="O23" s="68">
        <f t="shared" si="3"/>
        <v>-2052</v>
      </c>
    </row>
    <row r="24" spans="1:15" ht="12.6" customHeight="1" x14ac:dyDescent="0.2">
      <c r="A24" s="167">
        <v>0.79166666666666696</v>
      </c>
      <c r="B24" s="21">
        <v>3192</v>
      </c>
      <c r="C24" s="21">
        <v>7645</v>
      </c>
      <c r="D24" s="21">
        <v>1623</v>
      </c>
      <c r="E24" s="21">
        <v>404</v>
      </c>
      <c r="F24" s="21">
        <v>464</v>
      </c>
      <c r="G24" s="21">
        <v>0</v>
      </c>
      <c r="H24" s="21">
        <v>8</v>
      </c>
      <c r="I24" s="21">
        <v>-2007</v>
      </c>
      <c r="J24" s="21">
        <v>0</v>
      </c>
      <c r="K24" s="21">
        <f t="shared" si="0"/>
        <v>11329</v>
      </c>
      <c r="L24" s="21">
        <f t="shared" si="1"/>
        <v>11329</v>
      </c>
      <c r="M24" s="22">
        <f t="shared" si="4"/>
        <v>11329</v>
      </c>
      <c r="N24" s="68">
        <f t="shared" si="2"/>
        <v>0</v>
      </c>
      <c r="O24" s="68">
        <f t="shared" si="3"/>
        <v>-2007</v>
      </c>
    </row>
    <row r="25" spans="1:15" ht="12.6" customHeight="1" x14ac:dyDescent="0.2">
      <c r="A25" s="167">
        <v>0.83333333333333304</v>
      </c>
      <c r="B25" s="21">
        <v>3190</v>
      </c>
      <c r="C25" s="21">
        <v>7470</v>
      </c>
      <c r="D25" s="21">
        <v>1556</v>
      </c>
      <c r="E25" s="21">
        <v>378</v>
      </c>
      <c r="F25" s="21">
        <v>188</v>
      </c>
      <c r="G25" s="21">
        <v>0</v>
      </c>
      <c r="H25" s="21">
        <v>7</v>
      </c>
      <c r="I25" s="21">
        <v>-1785</v>
      </c>
      <c r="J25" s="21">
        <v>0</v>
      </c>
      <c r="K25" s="21">
        <f t="shared" si="0"/>
        <v>11004</v>
      </c>
      <c r="L25" s="21">
        <f t="shared" si="1"/>
        <v>11004</v>
      </c>
      <c r="M25" s="22">
        <f t="shared" si="4"/>
        <v>11004</v>
      </c>
      <c r="N25" s="68">
        <f t="shared" si="2"/>
        <v>0</v>
      </c>
      <c r="O25" s="68">
        <f t="shared" si="3"/>
        <v>-1785</v>
      </c>
    </row>
    <row r="26" spans="1:15" ht="12.6" customHeight="1" x14ac:dyDescent="0.2">
      <c r="A26" s="167">
        <v>0.875</v>
      </c>
      <c r="B26" s="21">
        <v>3189</v>
      </c>
      <c r="C26" s="21">
        <v>7406</v>
      </c>
      <c r="D26" s="21">
        <v>1540</v>
      </c>
      <c r="E26" s="21">
        <v>297</v>
      </c>
      <c r="F26" s="21">
        <v>3</v>
      </c>
      <c r="G26" s="21">
        <v>0</v>
      </c>
      <c r="H26" s="21">
        <v>8</v>
      </c>
      <c r="I26" s="21">
        <v>-1936</v>
      </c>
      <c r="J26" s="21">
        <v>0</v>
      </c>
      <c r="K26" s="21">
        <f t="shared" si="0"/>
        <v>10507</v>
      </c>
      <c r="L26" s="21">
        <f t="shared" si="1"/>
        <v>10507</v>
      </c>
      <c r="M26" s="22">
        <f t="shared" si="4"/>
        <v>10507</v>
      </c>
      <c r="N26" s="68">
        <f t="shared" si="2"/>
        <v>0</v>
      </c>
      <c r="O26" s="68">
        <f t="shared" si="3"/>
        <v>-1936</v>
      </c>
    </row>
    <row r="27" spans="1:15" ht="12.6" customHeight="1" x14ac:dyDescent="0.2">
      <c r="A27" s="167">
        <v>0.91666666666666696</v>
      </c>
      <c r="B27" s="21">
        <v>3190</v>
      </c>
      <c r="C27" s="21">
        <v>7490</v>
      </c>
      <c r="D27" s="21">
        <v>1447</v>
      </c>
      <c r="E27" s="21">
        <v>247</v>
      </c>
      <c r="F27" s="21">
        <v>0</v>
      </c>
      <c r="G27" s="21">
        <v>0</v>
      </c>
      <c r="H27" s="21">
        <v>10</v>
      </c>
      <c r="I27" s="21">
        <v>-2369</v>
      </c>
      <c r="J27" s="21">
        <v>0</v>
      </c>
      <c r="K27" s="21">
        <f t="shared" si="0"/>
        <v>10015</v>
      </c>
      <c r="L27" s="21">
        <f t="shared" si="1"/>
        <v>10015</v>
      </c>
      <c r="M27" s="22">
        <f t="shared" si="4"/>
        <v>10015</v>
      </c>
      <c r="N27" s="68">
        <f t="shared" si="2"/>
        <v>0</v>
      </c>
      <c r="O27" s="68">
        <f t="shared" si="3"/>
        <v>-2369</v>
      </c>
    </row>
    <row r="28" spans="1:15" ht="12.6" customHeight="1" thickBot="1" x14ac:dyDescent="0.25">
      <c r="A28" s="168">
        <v>0.95833333333333304</v>
      </c>
      <c r="B28" s="34">
        <v>3190</v>
      </c>
      <c r="C28" s="34">
        <v>7521</v>
      </c>
      <c r="D28" s="34">
        <v>1527</v>
      </c>
      <c r="E28" s="34">
        <v>256</v>
      </c>
      <c r="F28" s="34">
        <v>0</v>
      </c>
      <c r="G28" s="34">
        <v>0</v>
      </c>
      <c r="H28" s="34">
        <v>10</v>
      </c>
      <c r="I28" s="34">
        <v>-2900</v>
      </c>
      <c r="J28" s="34">
        <v>0</v>
      </c>
      <c r="K28" s="34">
        <f t="shared" si="0"/>
        <v>9604</v>
      </c>
      <c r="L28" s="34">
        <f t="shared" si="1"/>
        <v>9604</v>
      </c>
      <c r="M28" s="34">
        <f t="shared" si="4"/>
        <v>9604</v>
      </c>
      <c r="N28" s="68">
        <f t="shared" si="2"/>
        <v>0</v>
      </c>
      <c r="O28" s="68">
        <f t="shared" si="3"/>
        <v>-2900</v>
      </c>
    </row>
    <row r="29" spans="1:15" s="19" customFormat="1" ht="12.75" x14ac:dyDescent="0.2">
      <c r="A29" s="132" t="s">
        <v>564</v>
      </c>
      <c r="M29" s="18" t="s">
        <v>530</v>
      </c>
    </row>
    <row r="30" spans="1:15" s="19" customFormat="1" ht="11.25" x14ac:dyDescent="0.2">
      <c r="M30" s="18"/>
    </row>
    <row r="31" spans="1:15" x14ac:dyDescent="0.2">
      <c r="A31" s="330"/>
    </row>
    <row r="32" spans="1:15" x14ac:dyDescent="0.2">
      <c r="A32" s="169" t="s">
        <v>85</v>
      </c>
      <c r="B32" s="170"/>
      <c r="C32" s="170"/>
      <c r="D32" s="170"/>
      <c r="E32" s="154" t="s">
        <v>5</v>
      </c>
      <c r="F32" s="154" t="s">
        <v>232</v>
      </c>
    </row>
    <row r="33" spans="1:6" ht="12.75" thickBot="1" x14ac:dyDescent="0.25">
      <c r="A33" s="545" t="s">
        <v>357</v>
      </c>
      <c r="B33" s="545"/>
      <c r="C33" s="545"/>
      <c r="D33" s="545"/>
      <c r="E33" s="35">
        <v>11768</v>
      </c>
      <c r="F33" s="171">
        <f t="shared" ref="F33:F42" si="5">E33/$E$33</f>
        <v>1</v>
      </c>
    </row>
    <row r="34" spans="1:6" ht="12.75" customHeight="1" x14ac:dyDescent="0.2">
      <c r="A34" s="548" t="s">
        <v>38</v>
      </c>
      <c r="B34" s="548"/>
      <c r="C34" s="548"/>
      <c r="D34" s="548"/>
      <c r="E34" s="10">
        <v>3192</v>
      </c>
      <c r="F34" s="73">
        <f t="shared" si="5"/>
        <v>0.27124405166553367</v>
      </c>
    </row>
    <row r="35" spans="1:6" ht="12.75" customHeight="1" x14ac:dyDescent="0.2">
      <c r="A35" s="549" t="s">
        <v>39</v>
      </c>
      <c r="B35" s="550"/>
      <c r="C35" s="550"/>
      <c r="D35" s="550"/>
      <c r="E35" s="21">
        <v>7644</v>
      </c>
      <c r="F35" s="81">
        <f t="shared" si="5"/>
        <v>0.64955812372535693</v>
      </c>
    </row>
    <row r="36" spans="1:6" ht="12.75" customHeight="1" x14ac:dyDescent="0.2">
      <c r="A36" s="549" t="s">
        <v>128</v>
      </c>
      <c r="B36" s="550"/>
      <c r="C36" s="550"/>
      <c r="D36" s="550"/>
      <c r="E36" s="21">
        <v>1616</v>
      </c>
      <c r="F36" s="81">
        <f t="shared" si="5"/>
        <v>0.13732154996600951</v>
      </c>
    </row>
    <row r="37" spans="1:6" ht="12.75" customHeight="1" x14ac:dyDescent="0.2">
      <c r="A37" s="549" t="s">
        <v>77</v>
      </c>
      <c r="B37" s="550"/>
      <c r="C37" s="550"/>
      <c r="D37" s="550"/>
      <c r="E37" s="21">
        <v>189</v>
      </c>
      <c r="F37" s="81">
        <f t="shared" si="5"/>
        <v>1.606050305914344E-2</v>
      </c>
    </row>
    <row r="38" spans="1:6" ht="12.75" customHeight="1" x14ac:dyDescent="0.2">
      <c r="A38" s="549" t="s">
        <v>78</v>
      </c>
      <c r="B38" s="550"/>
      <c r="C38" s="550"/>
      <c r="D38" s="550"/>
      <c r="E38" s="21">
        <v>400</v>
      </c>
      <c r="F38" s="81">
        <f t="shared" si="5"/>
        <v>3.3990482664853841E-2</v>
      </c>
    </row>
    <row r="39" spans="1:6" ht="12.75" customHeight="1" x14ac:dyDescent="0.2">
      <c r="A39" s="549" t="s">
        <v>129</v>
      </c>
      <c r="B39" s="550"/>
      <c r="C39" s="550"/>
      <c r="D39" s="550"/>
      <c r="E39" s="21">
        <v>148</v>
      </c>
      <c r="F39" s="81">
        <f t="shared" si="5"/>
        <v>1.2576478585995921E-2</v>
      </c>
    </row>
    <row r="40" spans="1:6" ht="12.75" customHeight="1" x14ac:dyDescent="0.2">
      <c r="A40" s="549" t="s">
        <v>130</v>
      </c>
      <c r="B40" s="550"/>
      <c r="C40" s="550"/>
      <c r="D40" s="550"/>
      <c r="E40" s="21">
        <v>2</v>
      </c>
      <c r="F40" s="81">
        <f t="shared" si="5"/>
        <v>1.6995241332426919E-4</v>
      </c>
    </row>
    <row r="41" spans="1:6" ht="12.75" customHeight="1" x14ac:dyDescent="0.2">
      <c r="A41" s="549" t="s">
        <v>63</v>
      </c>
      <c r="B41" s="550"/>
      <c r="C41" s="550"/>
      <c r="D41" s="550"/>
      <c r="E41" s="21">
        <v>-1423</v>
      </c>
      <c r="F41" s="81">
        <f t="shared" si="5"/>
        <v>-0.12092114208021754</v>
      </c>
    </row>
    <row r="42" spans="1:6" ht="12.75" customHeight="1" thickBot="1" x14ac:dyDescent="0.25">
      <c r="A42" s="546" t="s">
        <v>126</v>
      </c>
      <c r="B42" s="546"/>
      <c r="C42" s="546"/>
      <c r="D42" s="546"/>
      <c r="E42" s="40">
        <v>0</v>
      </c>
      <c r="F42" s="80">
        <f t="shared" si="5"/>
        <v>0</v>
      </c>
    </row>
    <row r="43" spans="1:6" s="19" customFormat="1" ht="11.25" x14ac:dyDescent="0.2">
      <c r="F43" s="18" t="s">
        <v>530</v>
      </c>
    </row>
    <row r="44" spans="1:6" ht="11.25" customHeight="1" x14ac:dyDescent="0.2"/>
  </sheetData>
  <mergeCells count="12">
    <mergeCell ref="A33:D33"/>
    <mergeCell ref="A42:D42"/>
    <mergeCell ref="A3:A4"/>
    <mergeCell ref="A34:D34"/>
    <mergeCell ref="A35:D35"/>
    <mergeCell ref="A36:D36"/>
    <mergeCell ref="A37:D37"/>
    <mergeCell ref="A38:D38"/>
    <mergeCell ref="A39:D39"/>
    <mergeCell ref="A40:D40"/>
    <mergeCell ref="A41:D41"/>
    <mergeCell ref="B4:L4"/>
  </mergeCells>
  <conditionalFormatting sqref="A5:M28">
    <cfRule type="expression" dxfId="3" priority="1">
      <formula>$K5=MAX($K$5:$K$28)</formula>
    </cfRule>
  </conditionalFormatting>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O44"/>
  <sheetViews>
    <sheetView showGridLines="0" topLeftCell="A4" zoomScale="115" zoomScaleNormal="115" zoomScaleSheetLayoutView="145" workbookViewId="0">
      <selection activeCell="A29" sqref="A29"/>
    </sheetView>
  </sheetViews>
  <sheetFormatPr defaultRowHeight="12" x14ac:dyDescent="0.2"/>
  <cols>
    <col min="1" max="10" width="10.42578125" style="12" customWidth="1"/>
    <col min="11" max="13" width="13.140625" style="12" customWidth="1"/>
    <col min="14" max="15" width="0.140625" style="12" customWidth="1"/>
    <col min="16" max="21" width="8.7109375" style="12" customWidth="1"/>
    <col min="22" max="22" width="9.5703125" style="12" customWidth="1"/>
    <col min="23" max="24" width="8.7109375" style="12" customWidth="1"/>
    <col min="25" max="25" width="9.42578125" style="12" customWidth="1"/>
    <col min="26" max="16384" width="9.140625" style="12"/>
  </cols>
  <sheetData>
    <row r="1" spans="1:15" ht="18.75" x14ac:dyDescent="0.3">
      <c r="A1" s="104" t="str">
        <f>"17.2  Den minima zatížení ES ČR v roce "&amp;M1&amp;" ("&amp;INDEX('17.3'!$C$8:$N$8,,MATCH(MIN('17.3'!C7:N7),'17.3'!C7:N7,0))&amp;" "&amp;YEAR("1."&amp;$M$1)&amp;" "&amp;INDEX('17.3'!$C$9:$N$9,,MATCH(MIN('17.3'!C7:N7),'17.3'!C7:N7,0))&amp;")"</f>
        <v>17.2  Den minima zatížení ES ČR v roce 2017 (30. 7. 2017 5:00)</v>
      </c>
      <c r="M1" s="105" t="str">
        <f>Obsah!A1</f>
        <v>2017</v>
      </c>
    </row>
    <row r="2" spans="1:15" ht="7.5" customHeight="1" x14ac:dyDescent="0.2">
      <c r="A2" s="72"/>
    </row>
    <row r="3" spans="1:15" s="38" customFormat="1" ht="24" x14ac:dyDescent="0.2">
      <c r="A3" s="547" t="s">
        <v>563</v>
      </c>
      <c r="B3" s="129" t="s">
        <v>12</v>
      </c>
      <c r="C3" s="129" t="s">
        <v>41</v>
      </c>
      <c r="D3" s="129" t="s">
        <v>125</v>
      </c>
      <c r="E3" s="129" t="s">
        <v>64</v>
      </c>
      <c r="F3" s="129" t="s">
        <v>65</v>
      </c>
      <c r="G3" s="129" t="s">
        <v>67</v>
      </c>
      <c r="H3" s="129" t="s">
        <v>66</v>
      </c>
      <c r="I3" s="129" t="s">
        <v>63</v>
      </c>
      <c r="J3" s="129" t="s">
        <v>126</v>
      </c>
      <c r="K3" s="129" t="s">
        <v>237</v>
      </c>
      <c r="L3" s="129" t="s">
        <v>238</v>
      </c>
      <c r="M3" s="129" t="s">
        <v>356</v>
      </c>
    </row>
    <row r="4" spans="1:15" s="38" customFormat="1" x14ac:dyDescent="0.2">
      <c r="A4" s="547"/>
      <c r="B4" s="552" t="s">
        <v>5</v>
      </c>
      <c r="C4" s="552"/>
      <c r="D4" s="552"/>
      <c r="E4" s="552"/>
      <c r="F4" s="552"/>
      <c r="G4" s="552"/>
      <c r="H4" s="552"/>
      <c r="I4" s="552"/>
      <c r="J4" s="552"/>
      <c r="K4" s="552"/>
      <c r="L4" s="552"/>
      <c r="M4" s="127" t="s">
        <v>6</v>
      </c>
      <c r="N4" s="67" t="s">
        <v>235</v>
      </c>
      <c r="O4" s="82" t="s">
        <v>80</v>
      </c>
    </row>
    <row r="5" spans="1:15" ht="12.6" customHeight="1" x14ac:dyDescent="0.2">
      <c r="A5" s="172">
        <v>0</v>
      </c>
      <c r="B5" s="79">
        <v>2028</v>
      </c>
      <c r="C5" s="79">
        <v>3250</v>
      </c>
      <c r="D5" s="79">
        <v>559</v>
      </c>
      <c r="E5" s="79">
        <v>131</v>
      </c>
      <c r="F5" s="79">
        <v>0</v>
      </c>
      <c r="G5" s="79">
        <v>0</v>
      </c>
      <c r="H5" s="79">
        <v>23</v>
      </c>
      <c r="I5" s="79">
        <v>-588</v>
      </c>
      <c r="J5" s="79">
        <v>-17</v>
      </c>
      <c r="K5" s="79">
        <f t="shared" ref="K5:K28" si="0">SUM(B5:J5)</f>
        <v>5386</v>
      </c>
      <c r="L5" s="79">
        <f t="shared" ref="L5:L28" si="1">SUM(B5:I5)</f>
        <v>5403</v>
      </c>
      <c r="M5" s="79">
        <f>K5</f>
        <v>5386</v>
      </c>
      <c r="N5" s="68">
        <f>IF(I5&lt;0,0,I5)</f>
        <v>0</v>
      </c>
      <c r="O5" s="68">
        <f>IF(I5&lt;0,I5,0)</f>
        <v>-588</v>
      </c>
    </row>
    <row r="6" spans="1:15" ht="12.6" customHeight="1" x14ac:dyDescent="0.2">
      <c r="A6" s="173">
        <v>4.1666666666666699E-2</v>
      </c>
      <c r="B6" s="21">
        <v>2031</v>
      </c>
      <c r="C6" s="21">
        <v>2991</v>
      </c>
      <c r="D6" s="21">
        <v>559</v>
      </c>
      <c r="E6" s="21">
        <v>130</v>
      </c>
      <c r="F6" s="21">
        <v>0</v>
      </c>
      <c r="G6" s="21">
        <v>0</v>
      </c>
      <c r="H6" s="21">
        <v>20</v>
      </c>
      <c r="I6" s="21">
        <v>-342</v>
      </c>
      <c r="J6" s="21">
        <v>-158</v>
      </c>
      <c r="K6" s="21">
        <f t="shared" si="0"/>
        <v>5231</v>
      </c>
      <c r="L6" s="21">
        <f t="shared" si="1"/>
        <v>5389</v>
      </c>
      <c r="M6" s="22">
        <f t="shared" ref="M6:M28" si="2">K6</f>
        <v>5231</v>
      </c>
      <c r="N6" s="68">
        <f t="shared" ref="N6:N28" si="3">IF(I6&lt;0,0,I6)</f>
        <v>0</v>
      </c>
      <c r="O6" s="68">
        <f t="shared" ref="O6:O28" si="4">IF(I6&lt;0,I6,0)</f>
        <v>-342</v>
      </c>
    </row>
    <row r="7" spans="1:15" ht="12.6" customHeight="1" x14ac:dyDescent="0.2">
      <c r="A7" s="173">
        <v>8.3333333333333301E-2</v>
      </c>
      <c r="B7" s="21">
        <v>2033</v>
      </c>
      <c r="C7" s="21">
        <v>2856</v>
      </c>
      <c r="D7" s="21">
        <v>558</v>
      </c>
      <c r="E7" s="21">
        <v>126</v>
      </c>
      <c r="F7" s="21">
        <v>0</v>
      </c>
      <c r="G7" s="21">
        <v>0</v>
      </c>
      <c r="H7" s="21">
        <v>26</v>
      </c>
      <c r="I7" s="21">
        <v>-129</v>
      </c>
      <c r="J7" s="21">
        <v>-305</v>
      </c>
      <c r="K7" s="21">
        <f t="shared" si="0"/>
        <v>5165</v>
      </c>
      <c r="L7" s="21">
        <f t="shared" si="1"/>
        <v>5470</v>
      </c>
      <c r="M7" s="22">
        <f t="shared" si="2"/>
        <v>5165</v>
      </c>
      <c r="N7" s="68">
        <f t="shared" si="3"/>
        <v>0</v>
      </c>
      <c r="O7" s="68">
        <f t="shared" si="4"/>
        <v>-129</v>
      </c>
    </row>
    <row r="8" spans="1:15" ht="12.6" customHeight="1" x14ac:dyDescent="0.2">
      <c r="A8" s="173">
        <v>0.125</v>
      </c>
      <c r="B8" s="21">
        <v>2040</v>
      </c>
      <c r="C8" s="21">
        <v>2843</v>
      </c>
      <c r="D8" s="21">
        <v>555</v>
      </c>
      <c r="E8" s="21">
        <v>126</v>
      </c>
      <c r="F8" s="21">
        <v>0</v>
      </c>
      <c r="G8" s="21">
        <v>0</v>
      </c>
      <c r="H8" s="21">
        <v>34</v>
      </c>
      <c r="I8" s="21">
        <v>-57</v>
      </c>
      <c r="J8" s="21">
        <v>-355</v>
      </c>
      <c r="K8" s="21">
        <f t="shared" si="0"/>
        <v>5186</v>
      </c>
      <c r="L8" s="21">
        <f t="shared" si="1"/>
        <v>5541</v>
      </c>
      <c r="M8" s="22">
        <f t="shared" si="2"/>
        <v>5186</v>
      </c>
      <c r="N8" s="68">
        <f t="shared" si="3"/>
        <v>0</v>
      </c>
      <c r="O8" s="68">
        <f t="shared" si="4"/>
        <v>-57</v>
      </c>
    </row>
    <row r="9" spans="1:15" ht="12.6" customHeight="1" x14ac:dyDescent="0.2">
      <c r="A9" s="173">
        <v>0.16666666666666699</v>
      </c>
      <c r="B9" s="21">
        <v>2045</v>
      </c>
      <c r="C9" s="21">
        <v>2839</v>
      </c>
      <c r="D9" s="21">
        <v>555</v>
      </c>
      <c r="E9" s="21">
        <v>126</v>
      </c>
      <c r="F9" s="21">
        <v>0</v>
      </c>
      <c r="G9" s="21">
        <v>1</v>
      </c>
      <c r="H9" s="21">
        <v>32</v>
      </c>
      <c r="I9" s="21">
        <v>40</v>
      </c>
      <c r="J9" s="21">
        <v>-516</v>
      </c>
      <c r="K9" s="21">
        <f t="shared" si="0"/>
        <v>5122</v>
      </c>
      <c r="L9" s="21">
        <f t="shared" si="1"/>
        <v>5638</v>
      </c>
      <c r="M9" s="22">
        <f t="shared" si="2"/>
        <v>5122</v>
      </c>
      <c r="N9" s="68">
        <f t="shared" si="3"/>
        <v>40</v>
      </c>
      <c r="O9" s="68">
        <f t="shared" si="4"/>
        <v>0</v>
      </c>
    </row>
    <row r="10" spans="1:15" ht="12.6" customHeight="1" x14ac:dyDescent="0.2">
      <c r="A10" s="173">
        <v>0.20833333333333301</v>
      </c>
      <c r="B10" s="21">
        <v>2049</v>
      </c>
      <c r="C10" s="21">
        <v>2809</v>
      </c>
      <c r="D10" s="21">
        <v>549</v>
      </c>
      <c r="E10" s="21">
        <v>126</v>
      </c>
      <c r="F10" s="21">
        <v>0</v>
      </c>
      <c r="G10" s="21">
        <v>3</v>
      </c>
      <c r="H10" s="21">
        <v>35</v>
      </c>
      <c r="I10" s="21">
        <v>102</v>
      </c>
      <c r="J10" s="21">
        <v>-788</v>
      </c>
      <c r="K10" s="21">
        <f t="shared" si="0"/>
        <v>4885</v>
      </c>
      <c r="L10" s="21">
        <f t="shared" si="1"/>
        <v>5673</v>
      </c>
      <c r="M10" s="22">
        <f t="shared" si="2"/>
        <v>4885</v>
      </c>
      <c r="N10" s="68">
        <f t="shared" si="3"/>
        <v>102</v>
      </c>
      <c r="O10" s="68">
        <f t="shared" si="4"/>
        <v>0</v>
      </c>
    </row>
    <row r="11" spans="1:15" ht="12.6" customHeight="1" x14ac:dyDescent="0.2">
      <c r="A11" s="173">
        <v>0.25</v>
      </c>
      <c r="B11" s="21">
        <v>2052</v>
      </c>
      <c r="C11" s="21">
        <v>3003</v>
      </c>
      <c r="D11" s="21">
        <v>563</v>
      </c>
      <c r="E11" s="21">
        <v>132</v>
      </c>
      <c r="F11" s="21">
        <v>0</v>
      </c>
      <c r="G11" s="21">
        <v>50</v>
      </c>
      <c r="H11" s="21">
        <v>42</v>
      </c>
      <c r="I11" s="21">
        <v>-125</v>
      </c>
      <c r="J11" s="21">
        <v>-679</v>
      </c>
      <c r="K11" s="21">
        <f t="shared" si="0"/>
        <v>5038</v>
      </c>
      <c r="L11" s="21">
        <f t="shared" si="1"/>
        <v>5717</v>
      </c>
      <c r="M11" s="22">
        <f t="shared" si="2"/>
        <v>5038</v>
      </c>
      <c r="N11" s="68">
        <f t="shared" si="3"/>
        <v>0</v>
      </c>
      <c r="O11" s="68">
        <f t="shared" si="4"/>
        <v>-125</v>
      </c>
    </row>
    <row r="12" spans="1:15" ht="12.6" customHeight="1" x14ac:dyDescent="0.2">
      <c r="A12" s="173">
        <v>0.29166666666666702</v>
      </c>
      <c r="B12" s="21">
        <v>2050</v>
      </c>
      <c r="C12" s="21">
        <v>3104</v>
      </c>
      <c r="D12" s="21">
        <v>572</v>
      </c>
      <c r="E12" s="21">
        <v>145</v>
      </c>
      <c r="F12" s="21">
        <v>0</v>
      </c>
      <c r="G12" s="21">
        <v>284</v>
      </c>
      <c r="H12" s="21">
        <v>46</v>
      </c>
      <c r="I12" s="21">
        <v>-229</v>
      </c>
      <c r="J12" s="21">
        <v>-522</v>
      </c>
      <c r="K12" s="21">
        <f t="shared" si="0"/>
        <v>5450</v>
      </c>
      <c r="L12" s="21">
        <f t="shared" si="1"/>
        <v>5972</v>
      </c>
      <c r="M12" s="22">
        <f t="shared" si="2"/>
        <v>5450</v>
      </c>
      <c r="N12" s="68">
        <f t="shared" si="3"/>
        <v>0</v>
      </c>
      <c r="O12" s="68">
        <f t="shared" si="4"/>
        <v>-229</v>
      </c>
    </row>
    <row r="13" spans="1:15" ht="12.6" customHeight="1" x14ac:dyDescent="0.2">
      <c r="A13" s="173">
        <v>0.33333333333333298</v>
      </c>
      <c r="B13" s="21">
        <v>2047</v>
      </c>
      <c r="C13" s="21">
        <v>2968</v>
      </c>
      <c r="D13" s="21">
        <v>593</v>
      </c>
      <c r="E13" s="21">
        <v>144</v>
      </c>
      <c r="F13" s="21">
        <v>0</v>
      </c>
      <c r="G13" s="21">
        <v>679</v>
      </c>
      <c r="H13" s="21">
        <v>38</v>
      </c>
      <c r="I13" s="21">
        <v>-403</v>
      </c>
      <c r="J13" s="21">
        <v>-112</v>
      </c>
      <c r="K13" s="21">
        <f t="shared" si="0"/>
        <v>5954</v>
      </c>
      <c r="L13" s="21">
        <f t="shared" si="1"/>
        <v>6066</v>
      </c>
      <c r="M13" s="22">
        <f t="shared" si="2"/>
        <v>5954</v>
      </c>
      <c r="N13" s="68">
        <f t="shared" si="3"/>
        <v>0</v>
      </c>
      <c r="O13" s="68">
        <f t="shared" si="4"/>
        <v>-403</v>
      </c>
    </row>
    <row r="14" spans="1:15" ht="12.6" customHeight="1" x14ac:dyDescent="0.2">
      <c r="A14" s="173">
        <v>0.375</v>
      </c>
      <c r="B14" s="21">
        <v>2042</v>
      </c>
      <c r="C14" s="21">
        <v>2967</v>
      </c>
      <c r="D14" s="21">
        <v>588</v>
      </c>
      <c r="E14" s="21">
        <v>172</v>
      </c>
      <c r="F14" s="21">
        <v>19</v>
      </c>
      <c r="G14" s="21">
        <v>1019</v>
      </c>
      <c r="H14" s="21">
        <v>40</v>
      </c>
      <c r="I14" s="21">
        <v>-395</v>
      </c>
      <c r="J14" s="21">
        <v>0</v>
      </c>
      <c r="K14" s="21">
        <f t="shared" si="0"/>
        <v>6452</v>
      </c>
      <c r="L14" s="21">
        <f t="shared" si="1"/>
        <v>6452</v>
      </c>
      <c r="M14" s="22">
        <f t="shared" si="2"/>
        <v>6452</v>
      </c>
      <c r="N14" s="68">
        <f t="shared" si="3"/>
        <v>0</v>
      </c>
      <c r="O14" s="68">
        <f t="shared" si="4"/>
        <v>-395</v>
      </c>
    </row>
    <row r="15" spans="1:15" ht="12.6" customHeight="1" x14ac:dyDescent="0.2">
      <c r="A15" s="173">
        <v>0.41666666666666702</v>
      </c>
      <c r="B15" s="21">
        <v>2035</v>
      </c>
      <c r="C15" s="21">
        <v>2940</v>
      </c>
      <c r="D15" s="21">
        <v>577</v>
      </c>
      <c r="E15" s="21">
        <v>175</v>
      </c>
      <c r="F15" s="21">
        <v>164</v>
      </c>
      <c r="G15" s="21">
        <v>1264</v>
      </c>
      <c r="H15" s="21">
        <v>46</v>
      </c>
      <c r="I15" s="21">
        <v>-402</v>
      </c>
      <c r="J15" s="21">
        <v>0</v>
      </c>
      <c r="K15" s="21">
        <f t="shared" si="0"/>
        <v>6799</v>
      </c>
      <c r="L15" s="21">
        <f t="shared" si="1"/>
        <v>6799</v>
      </c>
      <c r="M15" s="22">
        <f t="shared" si="2"/>
        <v>6799</v>
      </c>
      <c r="N15" s="68">
        <f t="shared" si="3"/>
        <v>0</v>
      </c>
      <c r="O15" s="68">
        <f t="shared" si="4"/>
        <v>-402</v>
      </c>
    </row>
    <row r="16" spans="1:15" ht="12.6" customHeight="1" x14ac:dyDescent="0.2">
      <c r="A16" s="173">
        <v>0.45833333333333298</v>
      </c>
      <c r="B16" s="21">
        <v>2028</v>
      </c>
      <c r="C16" s="21">
        <v>3000</v>
      </c>
      <c r="D16" s="21">
        <v>566</v>
      </c>
      <c r="E16" s="21">
        <v>190</v>
      </c>
      <c r="F16" s="21">
        <v>158</v>
      </c>
      <c r="G16" s="21">
        <v>1417</v>
      </c>
      <c r="H16" s="21">
        <v>46</v>
      </c>
      <c r="I16" s="21">
        <v>-395</v>
      </c>
      <c r="J16" s="21">
        <v>0</v>
      </c>
      <c r="K16" s="21">
        <f t="shared" si="0"/>
        <v>7010</v>
      </c>
      <c r="L16" s="21">
        <f t="shared" si="1"/>
        <v>7010</v>
      </c>
      <c r="M16" s="22">
        <f t="shared" si="2"/>
        <v>7010</v>
      </c>
      <c r="N16" s="68">
        <f t="shared" si="3"/>
        <v>0</v>
      </c>
      <c r="O16" s="68">
        <f t="shared" si="4"/>
        <v>-395</v>
      </c>
    </row>
    <row r="17" spans="1:15" ht="12.6" customHeight="1" x14ac:dyDescent="0.2">
      <c r="A17" s="173">
        <v>0.5</v>
      </c>
      <c r="B17" s="21">
        <v>2024</v>
      </c>
      <c r="C17" s="21">
        <v>3049</v>
      </c>
      <c r="D17" s="21">
        <v>560</v>
      </c>
      <c r="E17" s="21">
        <v>132</v>
      </c>
      <c r="F17" s="21">
        <v>0</v>
      </c>
      <c r="G17" s="21">
        <v>1484</v>
      </c>
      <c r="H17" s="21">
        <v>54</v>
      </c>
      <c r="I17" s="21">
        <v>-402</v>
      </c>
      <c r="J17" s="21">
        <v>-26</v>
      </c>
      <c r="K17" s="21">
        <f t="shared" si="0"/>
        <v>6875</v>
      </c>
      <c r="L17" s="21">
        <f t="shared" si="1"/>
        <v>6901</v>
      </c>
      <c r="M17" s="22">
        <f t="shared" si="2"/>
        <v>6875</v>
      </c>
      <c r="N17" s="68">
        <f t="shared" si="3"/>
        <v>0</v>
      </c>
      <c r="O17" s="68">
        <f t="shared" si="4"/>
        <v>-402</v>
      </c>
    </row>
    <row r="18" spans="1:15" ht="12.6" customHeight="1" x14ac:dyDescent="0.2">
      <c r="A18" s="173">
        <v>0.54166666666666696</v>
      </c>
      <c r="B18" s="21">
        <v>2017</v>
      </c>
      <c r="C18" s="21">
        <v>3119</v>
      </c>
      <c r="D18" s="21">
        <v>558</v>
      </c>
      <c r="E18" s="21">
        <v>130</v>
      </c>
      <c r="F18" s="21">
        <v>0</v>
      </c>
      <c r="G18" s="21">
        <v>1447</v>
      </c>
      <c r="H18" s="21">
        <v>52</v>
      </c>
      <c r="I18" s="21">
        <v>-379</v>
      </c>
      <c r="J18" s="21">
        <v>-111</v>
      </c>
      <c r="K18" s="21">
        <f t="shared" si="0"/>
        <v>6833</v>
      </c>
      <c r="L18" s="21">
        <f t="shared" si="1"/>
        <v>6944</v>
      </c>
      <c r="M18" s="22">
        <f t="shared" si="2"/>
        <v>6833</v>
      </c>
      <c r="N18" s="68">
        <f t="shared" si="3"/>
        <v>0</v>
      </c>
      <c r="O18" s="68">
        <f t="shared" si="4"/>
        <v>-379</v>
      </c>
    </row>
    <row r="19" spans="1:15" ht="12.6" customHeight="1" x14ac:dyDescent="0.2">
      <c r="A19" s="173">
        <v>0.58333333333333304</v>
      </c>
      <c r="B19" s="21">
        <v>2014</v>
      </c>
      <c r="C19" s="21">
        <v>3179</v>
      </c>
      <c r="D19" s="21">
        <v>556</v>
      </c>
      <c r="E19" s="21">
        <v>131</v>
      </c>
      <c r="F19" s="21">
        <v>0</v>
      </c>
      <c r="G19" s="21">
        <v>1282</v>
      </c>
      <c r="H19" s="21">
        <v>60</v>
      </c>
      <c r="I19" s="21">
        <v>-319</v>
      </c>
      <c r="J19" s="21">
        <v>-131</v>
      </c>
      <c r="K19" s="21">
        <f t="shared" si="0"/>
        <v>6772</v>
      </c>
      <c r="L19" s="21">
        <f t="shared" si="1"/>
        <v>6903</v>
      </c>
      <c r="M19" s="22">
        <f t="shared" si="2"/>
        <v>6772</v>
      </c>
      <c r="N19" s="68">
        <f t="shared" si="3"/>
        <v>0</v>
      </c>
      <c r="O19" s="68">
        <f t="shared" si="4"/>
        <v>-319</v>
      </c>
    </row>
    <row r="20" spans="1:15" ht="12.6" customHeight="1" x14ac:dyDescent="0.2">
      <c r="A20" s="173">
        <v>0.625</v>
      </c>
      <c r="B20" s="21">
        <v>2015</v>
      </c>
      <c r="C20" s="21">
        <v>3192</v>
      </c>
      <c r="D20" s="21">
        <v>567</v>
      </c>
      <c r="E20" s="21">
        <v>136</v>
      </c>
      <c r="F20" s="21">
        <v>0</v>
      </c>
      <c r="G20" s="21">
        <v>1101</v>
      </c>
      <c r="H20" s="21">
        <v>59</v>
      </c>
      <c r="I20" s="21">
        <v>-259</v>
      </c>
      <c r="J20" s="21">
        <v>0</v>
      </c>
      <c r="K20" s="21">
        <f t="shared" si="0"/>
        <v>6811</v>
      </c>
      <c r="L20" s="21">
        <f t="shared" si="1"/>
        <v>6811</v>
      </c>
      <c r="M20" s="22">
        <f t="shared" si="2"/>
        <v>6811</v>
      </c>
      <c r="N20" s="68">
        <f t="shared" si="3"/>
        <v>0</v>
      </c>
      <c r="O20" s="68">
        <f t="shared" si="4"/>
        <v>-259</v>
      </c>
    </row>
    <row r="21" spans="1:15" ht="12.6" customHeight="1" x14ac:dyDescent="0.2">
      <c r="A21" s="173">
        <v>0.66666666666666696</v>
      </c>
      <c r="B21" s="21">
        <v>2014</v>
      </c>
      <c r="C21" s="21">
        <v>3200</v>
      </c>
      <c r="D21" s="21">
        <v>569</v>
      </c>
      <c r="E21" s="21">
        <v>140</v>
      </c>
      <c r="F21" s="21">
        <v>139</v>
      </c>
      <c r="G21" s="21">
        <v>776</v>
      </c>
      <c r="H21" s="21">
        <v>44</v>
      </c>
      <c r="I21" s="21">
        <v>-138</v>
      </c>
      <c r="J21" s="21">
        <v>0</v>
      </c>
      <c r="K21" s="21">
        <f t="shared" si="0"/>
        <v>6744</v>
      </c>
      <c r="L21" s="21">
        <f t="shared" si="1"/>
        <v>6744</v>
      </c>
      <c r="M21" s="22">
        <f t="shared" si="2"/>
        <v>6744</v>
      </c>
      <c r="N21" s="68">
        <f t="shared" si="3"/>
        <v>0</v>
      </c>
      <c r="O21" s="68">
        <f t="shared" si="4"/>
        <v>-138</v>
      </c>
    </row>
    <row r="22" spans="1:15" ht="12.6" customHeight="1" x14ac:dyDescent="0.2">
      <c r="A22" s="173">
        <v>0.70833333333333304</v>
      </c>
      <c r="B22" s="21">
        <v>2011</v>
      </c>
      <c r="C22" s="21">
        <v>3111</v>
      </c>
      <c r="D22" s="21">
        <v>580</v>
      </c>
      <c r="E22" s="21">
        <v>132</v>
      </c>
      <c r="F22" s="21">
        <v>235</v>
      </c>
      <c r="G22" s="21">
        <v>471</v>
      </c>
      <c r="H22" s="21">
        <v>45</v>
      </c>
      <c r="I22" s="21">
        <v>-55</v>
      </c>
      <c r="J22" s="21">
        <v>0</v>
      </c>
      <c r="K22" s="21">
        <f t="shared" si="0"/>
        <v>6530</v>
      </c>
      <c r="L22" s="21">
        <f t="shared" si="1"/>
        <v>6530</v>
      </c>
      <c r="M22" s="22">
        <f t="shared" si="2"/>
        <v>6530</v>
      </c>
      <c r="N22" s="68">
        <f t="shared" si="3"/>
        <v>0</v>
      </c>
      <c r="O22" s="68">
        <f t="shared" si="4"/>
        <v>-55</v>
      </c>
    </row>
    <row r="23" spans="1:15" ht="12.6" customHeight="1" x14ac:dyDescent="0.2">
      <c r="A23" s="173">
        <v>0.75</v>
      </c>
      <c r="B23" s="21">
        <v>2012</v>
      </c>
      <c r="C23" s="21">
        <v>3211</v>
      </c>
      <c r="D23" s="21">
        <v>588</v>
      </c>
      <c r="E23" s="21">
        <v>170</v>
      </c>
      <c r="F23" s="21">
        <v>327</v>
      </c>
      <c r="G23" s="21">
        <v>204</v>
      </c>
      <c r="H23" s="21">
        <v>45</v>
      </c>
      <c r="I23" s="21">
        <v>-1</v>
      </c>
      <c r="J23" s="21">
        <v>0</v>
      </c>
      <c r="K23" s="21">
        <f t="shared" si="0"/>
        <v>6556</v>
      </c>
      <c r="L23" s="21">
        <f t="shared" si="1"/>
        <v>6556</v>
      </c>
      <c r="M23" s="22">
        <f t="shared" si="2"/>
        <v>6556</v>
      </c>
      <c r="N23" s="68">
        <f t="shared" si="3"/>
        <v>0</v>
      </c>
      <c r="O23" s="68">
        <f t="shared" si="4"/>
        <v>-1</v>
      </c>
    </row>
    <row r="24" spans="1:15" ht="12.6" customHeight="1" x14ac:dyDescent="0.2">
      <c r="A24" s="173">
        <v>0.79166666666666696</v>
      </c>
      <c r="B24" s="21">
        <v>2017</v>
      </c>
      <c r="C24" s="21">
        <v>3216</v>
      </c>
      <c r="D24" s="21">
        <v>608</v>
      </c>
      <c r="E24" s="21">
        <v>132</v>
      </c>
      <c r="F24" s="21">
        <v>218</v>
      </c>
      <c r="G24" s="21">
        <v>63</v>
      </c>
      <c r="H24" s="21">
        <v>62</v>
      </c>
      <c r="I24" s="21">
        <v>219</v>
      </c>
      <c r="J24" s="21">
        <v>0</v>
      </c>
      <c r="K24" s="21">
        <f t="shared" si="0"/>
        <v>6535</v>
      </c>
      <c r="L24" s="21">
        <f t="shared" si="1"/>
        <v>6535</v>
      </c>
      <c r="M24" s="22">
        <f t="shared" si="2"/>
        <v>6535</v>
      </c>
      <c r="N24" s="68">
        <f t="shared" si="3"/>
        <v>219</v>
      </c>
      <c r="O24" s="68">
        <f t="shared" si="4"/>
        <v>0</v>
      </c>
    </row>
    <row r="25" spans="1:15" ht="12.6" customHeight="1" x14ac:dyDescent="0.2">
      <c r="A25" s="173">
        <v>0.83333333333333304</v>
      </c>
      <c r="B25" s="21">
        <v>2018</v>
      </c>
      <c r="C25" s="21">
        <v>3220</v>
      </c>
      <c r="D25" s="21">
        <v>617</v>
      </c>
      <c r="E25" s="21">
        <v>266</v>
      </c>
      <c r="F25" s="21">
        <v>355</v>
      </c>
      <c r="G25" s="21">
        <v>8</v>
      </c>
      <c r="H25" s="21">
        <v>49</v>
      </c>
      <c r="I25" s="21">
        <v>28</v>
      </c>
      <c r="J25" s="21">
        <v>0</v>
      </c>
      <c r="K25" s="21">
        <f t="shared" si="0"/>
        <v>6561</v>
      </c>
      <c r="L25" s="21">
        <f t="shared" si="1"/>
        <v>6561</v>
      </c>
      <c r="M25" s="22">
        <f t="shared" si="2"/>
        <v>6561</v>
      </c>
      <c r="N25" s="68">
        <f t="shared" si="3"/>
        <v>28</v>
      </c>
      <c r="O25" s="68">
        <f t="shared" si="4"/>
        <v>0</v>
      </c>
    </row>
    <row r="26" spans="1:15" ht="12.6" customHeight="1" x14ac:dyDescent="0.2">
      <c r="A26" s="173">
        <v>0.875</v>
      </c>
      <c r="B26" s="21">
        <v>2018</v>
      </c>
      <c r="C26" s="21">
        <v>3259</v>
      </c>
      <c r="D26" s="21">
        <v>615</v>
      </c>
      <c r="E26" s="21">
        <v>273</v>
      </c>
      <c r="F26" s="21">
        <v>380</v>
      </c>
      <c r="G26" s="21">
        <v>1</v>
      </c>
      <c r="H26" s="21">
        <v>50</v>
      </c>
      <c r="I26" s="21">
        <v>65</v>
      </c>
      <c r="J26" s="21">
        <v>0</v>
      </c>
      <c r="K26" s="21">
        <f t="shared" si="0"/>
        <v>6661</v>
      </c>
      <c r="L26" s="21">
        <f t="shared" si="1"/>
        <v>6661</v>
      </c>
      <c r="M26" s="22">
        <f t="shared" si="2"/>
        <v>6661</v>
      </c>
      <c r="N26" s="68">
        <f t="shared" si="3"/>
        <v>65</v>
      </c>
      <c r="O26" s="68">
        <f t="shared" si="4"/>
        <v>0</v>
      </c>
    </row>
    <row r="27" spans="1:15" ht="12.6" customHeight="1" x14ac:dyDescent="0.2">
      <c r="A27" s="173">
        <v>0.91666666666666696</v>
      </c>
      <c r="B27" s="21">
        <v>2022</v>
      </c>
      <c r="C27" s="21">
        <v>3196</v>
      </c>
      <c r="D27" s="21">
        <v>609</v>
      </c>
      <c r="E27" s="21">
        <v>241</v>
      </c>
      <c r="F27" s="21">
        <v>439</v>
      </c>
      <c r="G27" s="21">
        <v>0</v>
      </c>
      <c r="H27" s="21">
        <v>59</v>
      </c>
      <c r="I27" s="21">
        <v>-102</v>
      </c>
      <c r="J27" s="21">
        <v>0</v>
      </c>
      <c r="K27" s="21">
        <f t="shared" si="0"/>
        <v>6464</v>
      </c>
      <c r="L27" s="21">
        <f t="shared" si="1"/>
        <v>6464</v>
      </c>
      <c r="M27" s="22">
        <f t="shared" si="2"/>
        <v>6464</v>
      </c>
      <c r="N27" s="68">
        <f t="shared" si="3"/>
        <v>0</v>
      </c>
      <c r="O27" s="68">
        <f t="shared" si="4"/>
        <v>-102</v>
      </c>
    </row>
    <row r="28" spans="1:15" ht="12.6" customHeight="1" thickBot="1" x14ac:dyDescent="0.25">
      <c r="A28" s="174">
        <v>0.95833333333333304</v>
      </c>
      <c r="B28" s="34">
        <v>2025</v>
      </c>
      <c r="C28" s="34">
        <v>3210</v>
      </c>
      <c r="D28" s="34">
        <v>581</v>
      </c>
      <c r="E28" s="34">
        <v>240</v>
      </c>
      <c r="F28" s="34">
        <v>294</v>
      </c>
      <c r="G28" s="34">
        <v>0</v>
      </c>
      <c r="H28" s="34">
        <v>71</v>
      </c>
      <c r="I28" s="34">
        <v>-281</v>
      </c>
      <c r="J28" s="34">
        <v>-1</v>
      </c>
      <c r="K28" s="34">
        <f t="shared" si="0"/>
        <v>6139</v>
      </c>
      <c r="L28" s="34">
        <f t="shared" si="1"/>
        <v>6140</v>
      </c>
      <c r="M28" s="34">
        <f t="shared" si="2"/>
        <v>6139</v>
      </c>
      <c r="N28" s="68">
        <f t="shared" si="3"/>
        <v>0</v>
      </c>
      <c r="O28" s="68">
        <f t="shared" si="4"/>
        <v>-281</v>
      </c>
    </row>
    <row r="29" spans="1:15" s="19" customFormat="1" ht="12.75" x14ac:dyDescent="0.2">
      <c r="A29" s="132" t="s">
        <v>565</v>
      </c>
      <c r="M29" s="18" t="s">
        <v>530</v>
      </c>
    </row>
    <row r="30" spans="1:15" s="19" customFormat="1" ht="11.25" customHeight="1" x14ac:dyDescent="0.2">
      <c r="M30" s="18"/>
    </row>
    <row r="31" spans="1:15" x14ac:dyDescent="0.2">
      <c r="A31" s="330"/>
    </row>
    <row r="32" spans="1:15" x14ac:dyDescent="0.2">
      <c r="A32" s="169" t="s">
        <v>84</v>
      </c>
      <c r="B32" s="170"/>
      <c r="C32" s="170"/>
      <c r="D32" s="170"/>
      <c r="E32" s="175" t="s">
        <v>5</v>
      </c>
      <c r="F32" s="175" t="s">
        <v>232</v>
      </c>
    </row>
    <row r="33" spans="1:6" ht="12.75" thickBot="1" x14ac:dyDescent="0.25">
      <c r="A33" s="545" t="s">
        <v>357</v>
      </c>
      <c r="B33" s="545"/>
      <c r="C33" s="545"/>
      <c r="D33" s="545"/>
      <c r="E33" s="35">
        <v>4885</v>
      </c>
      <c r="F33" s="171">
        <f t="shared" ref="F33:F42" si="5">E33/$E$33</f>
        <v>1</v>
      </c>
    </row>
    <row r="34" spans="1:6" ht="12.75" customHeight="1" x14ac:dyDescent="0.2">
      <c r="A34" s="548" t="s">
        <v>38</v>
      </c>
      <c r="B34" s="548"/>
      <c r="C34" s="548"/>
      <c r="D34" s="548"/>
      <c r="E34" s="10">
        <v>2049</v>
      </c>
      <c r="F34" s="73">
        <f t="shared" si="5"/>
        <v>0.41944728761514843</v>
      </c>
    </row>
    <row r="35" spans="1:6" ht="12.75" customHeight="1" x14ac:dyDescent="0.2">
      <c r="A35" s="549" t="s">
        <v>39</v>
      </c>
      <c r="B35" s="550"/>
      <c r="C35" s="550"/>
      <c r="D35" s="550"/>
      <c r="E35" s="21">
        <v>2809</v>
      </c>
      <c r="F35" s="81">
        <f t="shared" si="5"/>
        <v>0.57502558853633567</v>
      </c>
    </row>
    <row r="36" spans="1:6" ht="12.75" customHeight="1" x14ac:dyDescent="0.2">
      <c r="A36" s="549" t="s">
        <v>128</v>
      </c>
      <c r="B36" s="550"/>
      <c r="C36" s="550"/>
      <c r="D36" s="550"/>
      <c r="E36" s="21">
        <v>549</v>
      </c>
      <c r="F36" s="81">
        <f t="shared" si="5"/>
        <v>0.11238485158648925</v>
      </c>
    </row>
    <row r="37" spans="1:6" ht="12.75" customHeight="1" x14ac:dyDescent="0.2">
      <c r="A37" s="549" t="s">
        <v>77</v>
      </c>
      <c r="B37" s="550"/>
      <c r="C37" s="550"/>
      <c r="D37" s="550"/>
      <c r="E37" s="21">
        <v>126</v>
      </c>
      <c r="F37" s="81">
        <f t="shared" si="5"/>
        <v>2.579324462640737E-2</v>
      </c>
    </row>
    <row r="38" spans="1:6" ht="12.75" customHeight="1" x14ac:dyDescent="0.2">
      <c r="A38" s="549" t="s">
        <v>78</v>
      </c>
      <c r="B38" s="550"/>
      <c r="C38" s="550"/>
      <c r="D38" s="550"/>
      <c r="E38" s="21">
        <v>0</v>
      </c>
      <c r="F38" s="81">
        <f t="shared" si="5"/>
        <v>0</v>
      </c>
    </row>
    <row r="39" spans="1:6" ht="12.75" customHeight="1" x14ac:dyDescent="0.2">
      <c r="A39" s="549" t="s">
        <v>129</v>
      </c>
      <c r="B39" s="550"/>
      <c r="C39" s="550"/>
      <c r="D39" s="550"/>
      <c r="E39" s="21">
        <v>3</v>
      </c>
      <c r="F39" s="81">
        <f t="shared" si="5"/>
        <v>6.1412487205731836E-4</v>
      </c>
    </row>
    <row r="40" spans="1:6" ht="12.75" customHeight="1" x14ac:dyDescent="0.2">
      <c r="A40" s="549" t="s">
        <v>130</v>
      </c>
      <c r="B40" s="550"/>
      <c r="C40" s="550"/>
      <c r="D40" s="550"/>
      <c r="E40" s="21">
        <v>35</v>
      </c>
      <c r="F40" s="81">
        <f t="shared" si="5"/>
        <v>7.164790174002047E-3</v>
      </c>
    </row>
    <row r="41" spans="1:6" ht="12.75" customHeight="1" x14ac:dyDescent="0.2">
      <c r="A41" s="549" t="s">
        <v>63</v>
      </c>
      <c r="B41" s="550"/>
      <c r="C41" s="550"/>
      <c r="D41" s="550"/>
      <c r="E41" s="21">
        <v>102</v>
      </c>
      <c r="F41" s="81">
        <f t="shared" si="5"/>
        <v>2.0880245649948823E-2</v>
      </c>
    </row>
    <row r="42" spans="1:6" ht="12.75" customHeight="1" thickBot="1" x14ac:dyDescent="0.25">
      <c r="A42" s="546" t="s">
        <v>126</v>
      </c>
      <c r="B42" s="546"/>
      <c r="C42" s="546"/>
      <c r="D42" s="546"/>
      <c r="E42" s="40">
        <v>-788</v>
      </c>
      <c r="F42" s="80">
        <f t="shared" si="5"/>
        <v>-0.16131013306038894</v>
      </c>
    </row>
    <row r="43" spans="1:6" s="19" customFormat="1" ht="11.25" x14ac:dyDescent="0.2">
      <c r="F43" s="18" t="s">
        <v>530</v>
      </c>
    </row>
    <row r="44" spans="1:6" s="19" customFormat="1" ht="11.25" x14ac:dyDescent="0.2"/>
  </sheetData>
  <mergeCells count="12">
    <mergeCell ref="A3:A4"/>
    <mergeCell ref="B4:L4"/>
    <mergeCell ref="A41:D41"/>
    <mergeCell ref="A42:D42"/>
    <mergeCell ref="A33:D33"/>
    <mergeCell ref="A35:D35"/>
    <mergeCell ref="A36:D36"/>
    <mergeCell ref="A37:D37"/>
    <mergeCell ref="A38:D38"/>
    <mergeCell ref="A39:D39"/>
    <mergeCell ref="A40:D40"/>
    <mergeCell ref="A34:D34"/>
  </mergeCells>
  <conditionalFormatting sqref="A5:M28">
    <cfRule type="expression" dxfId="2" priority="1">
      <formula>$K5=MIN($K$5:$K$28)</formula>
    </cfRule>
  </conditionalFormatting>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7"/>
  <sheetViews>
    <sheetView showGridLines="0" zoomScale="115" zoomScaleNormal="115" zoomScaleSheetLayoutView="100" zoomScalePageLayoutView="70" workbookViewId="0">
      <selection activeCell="C46" sqref="C46"/>
    </sheetView>
  </sheetViews>
  <sheetFormatPr defaultRowHeight="12" x14ac:dyDescent="0.2"/>
  <cols>
    <col min="1" max="1" width="3.28515625" style="237" customWidth="1"/>
    <col min="2" max="2" width="2.5703125" style="237" customWidth="1"/>
    <col min="3" max="9" width="11.5703125" style="237" customWidth="1"/>
    <col min="10" max="10" width="12.5703125" style="237" customWidth="1"/>
    <col min="11" max="13" width="9.140625" style="237" customWidth="1"/>
    <col min="14" max="16384" width="9.140625" style="237"/>
  </cols>
  <sheetData>
    <row r="1" spans="1:16" s="396" customFormat="1" ht="18.75" x14ac:dyDescent="0.3">
      <c r="A1" s="395" t="s">
        <v>244</v>
      </c>
    </row>
    <row r="2" spans="1:16" ht="4.5" customHeight="1" x14ac:dyDescent="0.2"/>
    <row r="3" spans="1:16" ht="12.75" customHeight="1" x14ac:dyDescent="0.2">
      <c r="A3" s="319" t="s">
        <v>299</v>
      </c>
      <c r="B3" s="319"/>
      <c r="C3" s="320" t="s">
        <v>400</v>
      </c>
      <c r="D3" s="108"/>
      <c r="E3" s="108"/>
      <c r="F3" s="108"/>
      <c r="G3" s="108"/>
      <c r="H3" s="108"/>
      <c r="I3" s="108"/>
      <c r="J3" s="377"/>
      <c r="K3" s="377"/>
      <c r="L3" s="377"/>
    </row>
    <row r="4" spans="1:16" ht="12.75" customHeight="1" x14ac:dyDescent="0.2">
      <c r="A4" s="319" t="s">
        <v>365</v>
      </c>
      <c r="B4" s="319"/>
      <c r="C4" s="320" t="s">
        <v>366</v>
      </c>
      <c r="D4" s="108"/>
      <c r="E4" s="108"/>
      <c r="F4" s="108"/>
      <c r="G4" s="108"/>
      <c r="H4" s="108"/>
      <c r="I4" s="108"/>
      <c r="J4" s="377"/>
      <c r="K4" s="377"/>
      <c r="L4" s="377"/>
    </row>
    <row r="5" spans="1:16" ht="12.75" customHeight="1" x14ac:dyDescent="0.2">
      <c r="A5" s="319" t="s">
        <v>275</v>
      </c>
      <c r="B5" s="319"/>
      <c r="C5" s="320" t="s">
        <v>276</v>
      </c>
      <c r="D5" s="108"/>
      <c r="E5" s="108"/>
      <c r="F5" s="108"/>
      <c r="G5" s="108"/>
      <c r="H5" s="108"/>
      <c r="I5" s="108"/>
      <c r="J5" s="377"/>
      <c r="K5" s="377"/>
      <c r="L5" s="377"/>
    </row>
    <row r="6" spans="1:16" ht="12.75" customHeight="1" x14ac:dyDescent="0.2">
      <c r="A6" s="319" t="s">
        <v>170</v>
      </c>
      <c r="B6" s="319"/>
      <c r="C6" s="320" t="s">
        <v>171</v>
      </c>
      <c r="D6" s="108"/>
      <c r="E6" s="108"/>
      <c r="F6" s="108"/>
      <c r="G6" s="108"/>
      <c r="H6" s="108"/>
      <c r="I6" s="108"/>
      <c r="J6" s="377"/>
      <c r="K6" s="377"/>
      <c r="L6" s="377"/>
    </row>
    <row r="7" spans="1:16" ht="12.75" customHeight="1" x14ac:dyDescent="0.2">
      <c r="A7" s="319" t="s">
        <v>67</v>
      </c>
      <c r="B7" s="319"/>
      <c r="C7" s="320" t="s">
        <v>183</v>
      </c>
      <c r="D7" s="108"/>
      <c r="E7" s="108"/>
      <c r="F7" s="108"/>
      <c r="G7" s="108"/>
      <c r="H7" s="108"/>
      <c r="I7" s="108"/>
      <c r="J7" s="377"/>
      <c r="K7" s="377"/>
      <c r="L7" s="377"/>
      <c r="O7" s="397"/>
    </row>
    <row r="8" spans="1:16" ht="12.75" customHeight="1" x14ac:dyDescent="0.2">
      <c r="A8" s="319" t="s">
        <v>12</v>
      </c>
      <c r="B8" s="319"/>
      <c r="C8" s="320" t="s">
        <v>180</v>
      </c>
      <c r="D8" s="108"/>
      <c r="E8" s="108"/>
      <c r="F8" s="108"/>
      <c r="G8" s="108"/>
      <c r="H8" s="108"/>
      <c r="I8" s="108"/>
      <c r="J8" s="12"/>
    </row>
    <row r="9" spans="1:16" ht="12.75" customHeight="1" x14ac:dyDescent="0.2">
      <c r="A9" s="319" t="s">
        <v>185</v>
      </c>
      <c r="B9" s="319"/>
      <c r="C9" s="320" t="s">
        <v>186</v>
      </c>
      <c r="D9" s="108"/>
      <c r="E9" s="108"/>
      <c r="F9" s="108"/>
      <c r="G9" s="108"/>
      <c r="H9" s="108"/>
      <c r="I9" s="108"/>
    </row>
    <row r="10" spans="1:16" ht="12.75" customHeight="1" x14ac:dyDescent="0.2">
      <c r="A10" s="319" t="s">
        <v>193</v>
      </c>
      <c r="B10" s="319"/>
      <c r="C10" s="320" t="s">
        <v>194</v>
      </c>
      <c r="D10" s="108"/>
      <c r="E10" s="108"/>
      <c r="F10" s="108"/>
      <c r="G10" s="108"/>
      <c r="H10" s="108"/>
      <c r="I10" s="108"/>
    </row>
    <row r="11" spans="1:16" ht="12.75" customHeight="1" x14ac:dyDescent="0.2">
      <c r="A11" s="319" t="s">
        <v>197</v>
      </c>
      <c r="B11" s="319"/>
      <c r="C11" s="320" t="s">
        <v>198</v>
      </c>
      <c r="D11" s="108"/>
      <c r="E11" s="108"/>
      <c r="F11" s="108"/>
      <c r="G11" s="108"/>
      <c r="H11" s="108"/>
      <c r="I11" s="108"/>
    </row>
    <row r="12" spans="1:16" ht="12.75" customHeight="1" x14ac:dyDescent="0.2">
      <c r="A12" s="319" t="s">
        <v>199</v>
      </c>
      <c r="B12" s="319"/>
      <c r="C12" s="320" t="s">
        <v>200</v>
      </c>
      <c r="D12" s="108"/>
      <c r="E12" s="108"/>
      <c r="F12" s="108"/>
      <c r="G12" s="108"/>
      <c r="H12" s="108"/>
      <c r="I12" s="108"/>
    </row>
    <row r="13" spans="1:16" ht="12.75" customHeight="1" x14ac:dyDescent="0.2">
      <c r="A13" s="319" t="s">
        <v>201</v>
      </c>
      <c r="B13" s="319"/>
      <c r="C13" s="320" t="s">
        <v>202</v>
      </c>
      <c r="D13" s="108"/>
      <c r="E13" s="108"/>
      <c r="F13" s="108"/>
      <c r="G13" s="108"/>
      <c r="H13" s="108"/>
      <c r="I13" s="108"/>
    </row>
    <row r="14" spans="1:16" ht="12.75" customHeight="1" x14ac:dyDescent="0.2">
      <c r="A14" s="319" t="s">
        <v>179</v>
      </c>
      <c r="B14" s="319"/>
      <c r="C14" s="320" t="s">
        <v>424</v>
      </c>
      <c r="D14" s="108"/>
      <c r="E14" s="108"/>
      <c r="F14" s="108"/>
      <c r="G14" s="108"/>
      <c r="H14" s="108"/>
      <c r="I14" s="108"/>
    </row>
    <row r="15" spans="1:16" ht="12.75" customHeight="1" x14ac:dyDescent="0.2">
      <c r="A15" s="319" t="s">
        <v>205</v>
      </c>
      <c r="B15" s="319"/>
      <c r="C15" s="320" t="s">
        <v>425</v>
      </c>
      <c r="D15" s="108"/>
      <c r="E15" s="108"/>
      <c r="F15" s="108"/>
      <c r="G15" s="108"/>
      <c r="H15" s="108"/>
      <c r="I15" s="108"/>
      <c r="L15" s="12"/>
      <c r="M15" s="12"/>
      <c r="N15" s="12"/>
      <c r="O15" s="12"/>
      <c r="P15" s="12"/>
    </row>
    <row r="16" spans="1:16" ht="12.75" customHeight="1" x14ac:dyDescent="0.2">
      <c r="A16" s="319" t="s">
        <v>419</v>
      </c>
      <c r="B16" s="319"/>
      <c r="C16" s="320" t="s">
        <v>420</v>
      </c>
      <c r="D16" s="108"/>
      <c r="E16" s="108"/>
      <c r="F16" s="108"/>
      <c r="G16" s="108"/>
      <c r="H16" s="108"/>
      <c r="I16" s="108"/>
      <c r="L16" s="12"/>
      <c r="M16" s="12"/>
      <c r="N16" s="12"/>
      <c r="O16" s="12"/>
      <c r="P16" s="12"/>
    </row>
    <row r="17" spans="1:16" ht="12.75" customHeight="1" x14ac:dyDescent="0.2">
      <c r="A17" s="319" t="s">
        <v>421</v>
      </c>
      <c r="B17" s="319"/>
      <c r="C17" s="320" t="s">
        <v>422</v>
      </c>
      <c r="D17" s="108"/>
      <c r="E17" s="108"/>
      <c r="F17" s="108"/>
      <c r="G17" s="108"/>
      <c r="H17" s="108"/>
      <c r="I17" s="108"/>
      <c r="L17" s="12"/>
      <c r="M17" s="12"/>
      <c r="N17" s="12"/>
      <c r="O17" s="12"/>
      <c r="P17" s="12"/>
    </row>
    <row r="18" spans="1:16" ht="12.75" customHeight="1" x14ac:dyDescent="0.2">
      <c r="A18" s="319" t="s">
        <v>233</v>
      </c>
      <c r="B18" s="319"/>
      <c r="C18" s="320" t="s">
        <v>234</v>
      </c>
      <c r="D18" s="108"/>
      <c r="E18" s="108"/>
      <c r="F18" s="108"/>
      <c r="G18" s="108"/>
      <c r="H18" s="108"/>
      <c r="I18" s="108"/>
      <c r="L18" s="12"/>
      <c r="M18" s="12"/>
      <c r="N18" s="12"/>
      <c r="O18" s="12"/>
      <c r="P18" s="12"/>
    </row>
    <row r="19" spans="1:16" ht="12.75" customHeight="1" x14ac:dyDescent="0.2">
      <c r="A19" s="319" t="s">
        <v>172</v>
      </c>
      <c r="B19" s="319"/>
      <c r="C19" s="320" t="s">
        <v>173</v>
      </c>
      <c r="D19" s="108"/>
      <c r="E19" s="108"/>
      <c r="F19" s="108"/>
      <c r="G19" s="108"/>
      <c r="H19" s="108"/>
      <c r="I19" s="108"/>
      <c r="L19" s="12"/>
      <c r="M19" s="12"/>
      <c r="N19" s="12"/>
      <c r="O19" s="12"/>
      <c r="P19" s="12"/>
    </row>
    <row r="20" spans="1:16" ht="12.75" customHeight="1" x14ac:dyDescent="0.2">
      <c r="A20" s="319" t="s">
        <v>174</v>
      </c>
      <c r="B20" s="319"/>
      <c r="C20" s="320" t="s">
        <v>175</v>
      </c>
      <c r="D20" s="108"/>
      <c r="E20" s="108"/>
      <c r="F20" s="108"/>
      <c r="G20" s="108"/>
      <c r="H20" s="108"/>
      <c r="I20" s="108"/>
      <c r="L20" s="12"/>
      <c r="M20" s="12"/>
      <c r="N20" s="12"/>
      <c r="O20" s="12"/>
      <c r="P20" s="12"/>
    </row>
    <row r="21" spans="1:16" ht="12.75" customHeight="1" x14ac:dyDescent="0.2">
      <c r="A21" s="319" t="s">
        <v>189</v>
      </c>
      <c r="B21" s="319"/>
      <c r="C21" s="320" t="s">
        <v>190</v>
      </c>
      <c r="D21" s="108"/>
      <c r="E21" s="108"/>
      <c r="F21" s="108"/>
      <c r="G21" s="108"/>
      <c r="H21" s="108"/>
      <c r="I21" s="108"/>
      <c r="L21" s="12"/>
      <c r="M21" s="12"/>
      <c r="N21" s="12"/>
      <c r="O21" s="12"/>
      <c r="P21" s="12"/>
    </row>
    <row r="22" spans="1:16" ht="12.75" customHeight="1" x14ac:dyDescent="0.2">
      <c r="A22" s="319" t="s">
        <v>187</v>
      </c>
      <c r="B22" s="319"/>
      <c r="C22" s="320" t="s">
        <v>188</v>
      </c>
      <c r="D22" s="108"/>
      <c r="E22" s="108"/>
      <c r="F22" s="108"/>
      <c r="G22" s="108"/>
      <c r="H22" s="108"/>
      <c r="I22" s="108"/>
      <c r="L22" s="12"/>
      <c r="M22" s="12"/>
      <c r="N22" s="12"/>
      <c r="O22" s="12"/>
      <c r="P22" s="12"/>
    </row>
    <row r="23" spans="1:16" ht="12.75" customHeight="1" x14ac:dyDescent="0.2">
      <c r="A23" s="319" t="s">
        <v>43</v>
      </c>
      <c r="B23" s="319"/>
      <c r="C23" s="320" t="s">
        <v>176</v>
      </c>
      <c r="D23" s="108"/>
      <c r="E23" s="108"/>
      <c r="F23" s="108"/>
      <c r="G23" s="108"/>
      <c r="H23" s="108"/>
      <c r="I23" s="108"/>
    </row>
    <row r="24" spans="1:16" ht="12.75" customHeight="1" x14ac:dyDescent="0.2">
      <c r="A24" s="319" t="s">
        <v>65</v>
      </c>
      <c r="B24" s="319"/>
      <c r="C24" s="320" t="s">
        <v>184</v>
      </c>
    </row>
    <row r="25" spans="1:16" ht="12.75" customHeight="1" x14ac:dyDescent="0.2">
      <c r="A25" s="319" t="s">
        <v>191</v>
      </c>
      <c r="B25" s="319"/>
      <c r="C25" s="320" t="s">
        <v>192</v>
      </c>
    </row>
    <row r="26" spans="1:16" ht="12.75" customHeight="1" x14ac:dyDescent="0.2">
      <c r="A26" s="319" t="s">
        <v>367</v>
      </c>
      <c r="B26" s="319"/>
      <c r="C26" s="320" t="s">
        <v>368</v>
      </c>
    </row>
    <row r="27" spans="1:16" ht="12.75" customHeight="1" x14ac:dyDescent="0.2">
      <c r="A27" s="319" t="s">
        <v>369</v>
      </c>
      <c r="B27" s="319"/>
      <c r="C27" s="320" t="s">
        <v>370</v>
      </c>
    </row>
    <row r="28" spans="1:16" ht="12.75" customHeight="1" x14ac:dyDescent="0.2">
      <c r="A28" s="319" t="s">
        <v>177</v>
      </c>
      <c r="B28" s="319"/>
      <c r="C28" s="320" t="s">
        <v>178</v>
      </c>
    </row>
    <row r="29" spans="1:16" ht="12.75" customHeight="1" x14ac:dyDescent="0.2">
      <c r="A29" s="319" t="s">
        <v>206</v>
      </c>
      <c r="B29" s="319"/>
      <c r="C29" s="320" t="s">
        <v>203</v>
      </c>
    </row>
    <row r="30" spans="1:16" ht="12.75" customHeight="1" x14ac:dyDescent="0.2">
      <c r="A30" s="319" t="s">
        <v>195</v>
      </c>
      <c r="B30" s="319"/>
      <c r="C30" s="320" t="s">
        <v>196</v>
      </c>
    </row>
    <row r="31" spans="1:16" ht="12.75" customHeight="1" x14ac:dyDescent="0.2">
      <c r="A31" s="319" t="s">
        <v>181</v>
      </c>
      <c r="B31" s="319"/>
      <c r="C31" s="320" t="s">
        <v>182</v>
      </c>
    </row>
    <row r="32" spans="1:16" ht="12.75" customHeight="1" x14ac:dyDescent="0.2">
      <c r="A32" s="319" t="s">
        <v>207</v>
      </c>
      <c r="B32" s="319"/>
      <c r="C32" s="320" t="s">
        <v>204</v>
      </c>
    </row>
    <row r="33" spans="1:10" s="398" customFormat="1" ht="7.5" customHeight="1" x14ac:dyDescent="0.25">
      <c r="A33" s="237"/>
      <c r="B33" s="237"/>
      <c r="C33" s="237"/>
      <c r="D33" s="237"/>
      <c r="E33" s="237"/>
      <c r="F33" s="237"/>
      <c r="G33" s="237"/>
      <c r="H33" s="237"/>
      <c r="I33" s="237"/>
      <c r="J33" s="237"/>
    </row>
    <row r="34" spans="1:10" ht="15" customHeight="1" x14ac:dyDescent="0.2">
      <c r="A34" s="377" t="s">
        <v>320</v>
      </c>
    </row>
    <row r="35" spans="1:10" x14ac:dyDescent="0.2">
      <c r="A35" s="399" t="s">
        <v>321</v>
      </c>
    </row>
    <row r="36" spans="1:10" s="401" customFormat="1" ht="15" customHeight="1" x14ac:dyDescent="0.25">
      <c r="A36" s="377" t="s">
        <v>209</v>
      </c>
      <c r="B36" s="400"/>
      <c r="C36" s="400"/>
      <c r="D36" s="400"/>
      <c r="E36" s="400"/>
      <c r="F36" s="400"/>
      <c r="G36" s="400"/>
      <c r="H36" s="400"/>
      <c r="I36" s="400"/>
      <c r="J36" s="400"/>
    </row>
    <row r="37" spans="1:10" s="403" customFormat="1" ht="13.5" customHeight="1" x14ac:dyDescent="0.2">
      <c r="A37" s="399" t="s">
        <v>371</v>
      </c>
      <c r="B37" s="402"/>
      <c r="C37" s="402"/>
      <c r="D37" s="402"/>
      <c r="E37" s="402"/>
      <c r="F37" s="402"/>
      <c r="G37" s="402"/>
      <c r="H37" s="402"/>
      <c r="I37" s="402"/>
      <c r="J37" s="402"/>
    </row>
    <row r="38" spans="1:10" s="401" customFormat="1" ht="15" customHeight="1" x14ac:dyDescent="0.25">
      <c r="A38" s="377" t="s">
        <v>230</v>
      </c>
      <c r="B38" s="400"/>
      <c r="C38" s="400"/>
      <c r="D38" s="400"/>
      <c r="E38" s="400"/>
      <c r="F38" s="400"/>
      <c r="G38" s="400"/>
      <c r="H38" s="400"/>
      <c r="I38" s="400"/>
      <c r="J38" s="400"/>
    </row>
    <row r="39" spans="1:10" s="403" customFormat="1" ht="13.5" customHeight="1" x14ac:dyDescent="0.2">
      <c r="A39" s="399" t="s">
        <v>283</v>
      </c>
      <c r="B39" s="402"/>
      <c r="C39" s="402"/>
      <c r="D39" s="402"/>
      <c r="E39" s="402"/>
      <c r="F39" s="402"/>
      <c r="G39" s="402"/>
      <c r="H39" s="402"/>
      <c r="I39" s="402"/>
      <c r="J39" s="402"/>
    </row>
    <row r="40" spans="1:10" s="401" customFormat="1" ht="15" customHeight="1" x14ac:dyDescent="0.25">
      <c r="A40" s="377" t="s">
        <v>261</v>
      </c>
      <c r="B40" s="400"/>
      <c r="C40" s="400"/>
      <c r="D40" s="400"/>
      <c r="E40" s="400"/>
      <c r="F40" s="400"/>
      <c r="G40" s="400"/>
      <c r="H40" s="400"/>
      <c r="I40" s="400"/>
      <c r="J40" s="400"/>
    </row>
    <row r="41" spans="1:10" s="403" customFormat="1" ht="25.5" customHeight="1" x14ac:dyDescent="0.2">
      <c r="A41" s="515" t="s">
        <v>282</v>
      </c>
      <c r="B41" s="515"/>
      <c r="C41" s="515"/>
      <c r="D41" s="515"/>
      <c r="E41" s="515"/>
      <c r="F41" s="515"/>
      <c r="G41" s="515"/>
      <c r="H41" s="515"/>
      <c r="I41" s="515"/>
      <c r="J41" s="515"/>
    </row>
    <row r="42" spans="1:10" s="401" customFormat="1" ht="15" customHeight="1" x14ac:dyDescent="0.25">
      <c r="A42" s="377" t="s">
        <v>258</v>
      </c>
      <c r="B42" s="400"/>
      <c r="C42" s="400"/>
      <c r="D42" s="400"/>
      <c r="E42" s="400"/>
      <c r="F42" s="400"/>
      <c r="G42" s="400"/>
      <c r="H42" s="400"/>
      <c r="I42" s="400"/>
      <c r="J42" s="400"/>
    </row>
    <row r="43" spans="1:10" s="398" customFormat="1" ht="38.25" customHeight="1" x14ac:dyDescent="0.25">
      <c r="A43" s="515" t="s">
        <v>426</v>
      </c>
      <c r="B43" s="515"/>
      <c r="C43" s="515"/>
      <c r="D43" s="515"/>
      <c r="E43" s="515"/>
      <c r="F43" s="515"/>
      <c r="G43" s="515"/>
      <c r="H43" s="515"/>
      <c r="I43" s="515"/>
      <c r="J43" s="515"/>
    </row>
    <row r="44" spans="1:10" s="401" customFormat="1" ht="15" customHeight="1" x14ac:dyDescent="0.25">
      <c r="A44" s="377" t="s">
        <v>259</v>
      </c>
      <c r="B44" s="400"/>
      <c r="C44" s="400"/>
      <c r="D44" s="400"/>
      <c r="E44" s="400"/>
      <c r="F44" s="400"/>
      <c r="G44" s="400"/>
      <c r="H44" s="400"/>
      <c r="I44" s="400"/>
      <c r="J44" s="400"/>
    </row>
    <row r="45" spans="1:10" s="403" customFormat="1" ht="13.5" customHeight="1" x14ac:dyDescent="0.2">
      <c r="A45" s="399" t="s">
        <v>281</v>
      </c>
      <c r="B45" s="402"/>
      <c r="C45" s="402"/>
      <c r="D45" s="402"/>
      <c r="E45" s="402"/>
      <c r="F45" s="402"/>
      <c r="G45" s="402"/>
      <c r="H45" s="402"/>
      <c r="I45" s="402"/>
      <c r="J45" s="402"/>
    </row>
    <row r="46" spans="1:10" s="401" customFormat="1" ht="15" customHeight="1" x14ac:dyDescent="0.25">
      <c r="A46" s="377" t="s">
        <v>262</v>
      </c>
      <c r="B46" s="400"/>
      <c r="C46" s="400"/>
      <c r="D46" s="400"/>
      <c r="E46" s="400"/>
      <c r="F46" s="400"/>
      <c r="G46" s="400"/>
      <c r="H46" s="400"/>
      <c r="I46" s="400"/>
      <c r="J46" s="400"/>
    </row>
    <row r="47" spans="1:10" s="403" customFormat="1" ht="13.5" customHeight="1" x14ac:dyDescent="0.2">
      <c r="A47" s="399" t="s">
        <v>277</v>
      </c>
      <c r="B47" s="402"/>
      <c r="C47" s="402"/>
      <c r="D47" s="402"/>
      <c r="E47" s="402"/>
      <c r="F47" s="402"/>
      <c r="G47" s="402"/>
      <c r="H47" s="402"/>
      <c r="I47" s="402"/>
      <c r="J47" s="402"/>
    </row>
    <row r="48" spans="1:10" s="401" customFormat="1" ht="15" customHeight="1" x14ac:dyDescent="0.25">
      <c r="A48" s="377" t="s">
        <v>263</v>
      </c>
      <c r="B48" s="400"/>
      <c r="C48" s="400"/>
      <c r="D48" s="400"/>
      <c r="E48" s="400"/>
      <c r="F48" s="400"/>
      <c r="G48" s="400"/>
      <c r="H48" s="400"/>
      <c r="I48" s="400"/>
      <c r="J48" s="400"/>
    </row>
    <row r="49" spans="1:10" s="403" customFormat="1" ht="13.5" customHeight="1" x14ac:dyDescent="0.2">
      <c r="A49" s="399" t="s">
        <v>278</v>
      </c>
      <c r="B49" s="402"/>
      <c r="C49" s="402"/>
      <c r="D49" s="402"/>
      <c r="E49" s="402"/>
      <c r="F49" s="402"/>
      <c r="G49" s="402"/>
      <c r="H49" s="402"/>
      <c r="I49" s="402"/>
      <c r="J49" s="402"/>
    </row>
    <row r="50" spans="1:10" s="401" customFormat="1" ht="15" customHeight="1" x14ac:dyDescent="0.25">
      <c r="A50" s="377" t="s">
        <v>264</v>
      </c>
      <c r="B50" s="400"/>
      <c r="C50" s="400"/>
      <c r="D50" s="400"/>
      <c r="E50" s="400"/>
      <c r="F50" s="400"/>
      <c r="G50" s="400"/>
      <c r="H50" s="400"/>
      <c r="I50" s="400"/>
      <c r="J50" s="400"/>
    </row>
    <row r="51" spans="1:10" s="403" customFormat="1" ht="13.5" customHeight="1" x14ac:dyDescent="0.2">
      <c r="A51" s="399" t="s">
        <v>279</v>
      </c>
      <c r="B51" s="402"/>
      <c r="C51" s="402"/>
      <c r="D51" s="402"/>
      <c r="E51" s="402"/>
      <c r="F51" s="402"/>
      <c r="G51" s="402"/>
      <c r="H51" s="402"/>
      <c r="I51" s="402"/>
      <c r="J51" s="402"/>
    </row>
    <row r="52" spans="1:10" s="401" customFormat="1" ht="15" customHeight="1" x14ac:dyDescent="0.25">
      <c r="A52" s="377" t="s">
        <v>208</v>
      </c>
      <c r="B52" s="400"/>
      <c r="C52" s="400"/>
      <c r="D52" s="400"/>
      <c r="E52" s="400"/>
      <c r="F52" s="400"/>
      <c r="G52" s="400"/>
      <c r="H52" s="400"/>
      <c r="I52" s="400"/>
      <c r="J52" s="400"/>
    </row>
    <row r="53" spans="1:10" s="403" customFormat="1" ht="13.5" customHeight="1" x14ac:dyDescent="0.2">
      <c r="A53" s="399" t="s">
        <v>280</v>
      </c>
      <c r="B53" s="402"/>
      <c r="C53" s="402"/>
      <c r="D53" s="402"/>
      <c r="E53" s="402"/>
      <c r="F53" s="402"/>
      <c r="G53" s="402"/>
      <c r="H53" s="402"/>
      <c r="I53" s="402"/>
      <c r="J53" s="402"/>
    </row>
    <row r="54" spans="1:10" s="401" customFormat="1" ht="15" customHeight="1" x14ac:dyDescent="0.25">
      <c r="A54" s="377" t="s">
        <v>260</v>
      </c>
      <c r="B54" s="400"/>
      <c r="C54" s="400"/>
      <c r="D54" s="400"/>
      <c r="E54" s="400"/>
      <c r="F54" s="400"/>
      <c r="G54" s="400"/>
      <c r="H54" s="400"/>
      <c r="I54" s="400"/>
      <c r="J54" s="400"/>
    </row>
    <row r="55" spans="1:10" s="403" customFormat="1" ht="13.5" customHeight="1" x14ac:dyDescent="0.2">
      <c r="A55" s="399" t="s">
        <v>374</v>
      </c>
      <c r="B55" s="402"/>
      <c r="C55" s="402"/>
      <c r="D55" s="402"/>
      <c r="E55" s="402"/>
      <c r="F55" s="402"/>
      <c r="G55" s="402"/>
      <c r="H55" s="402"/>
      <c r="I55" s="402"/>
      <c r="J55" s="402"/>
    </row>
    <row r="56" spans="1:10" ht="15" customHeight="1" x14ac:dyDescent="0.2">
      <c r="A56" s="377" t="s">
        <v>322</v>
      </c>
    </row>
    <row r="57" spans="1:10" ht="24.75" customHeight="1" x14ac:dyDescent="0.2">
      <c r="A57" s="516" t="s">
        <v>382</v>
      </c>
      <c r="B57" s="516"/>
      <c r="C57" s="516"/>
      <c r="D57" s="516"/>
      <c r="E57" s="516"/>
      <c r="F57" s="516"/>
      <c r="G57" s="516"/>
      <c r="H57" s="516"/>
      <c r="I57" s="516"/>
      <c r="J57" s="516"/>
    </row>
  </sheetData>
  <sortState ref="A2:C27">
    <sortCondition ref="A2"/>
  </sortState>
  <mergeCells count="3">
    <mergeCell ref="A43:J43"/>
    <mergeCell ref="A57:J57"/>
    <mergeCell ref="A41:J41"/>
  </mergeCells>
  <pageMargins left="0.31496062992125984" right="0.31496062992125984" top="0.35433070866141736" bottom="0.35433070866141736" header="0.31496062992125984" footer="0.19685039370078741"/>
  <pageSetup paperSize="9" orientation="portrait" r:id="rId1"/>
  <headerFooter differentFirst="1" scaleWithDoc="0">
    <oddFooter>&amp;C&amp;"-,Obyčejné"&amp;9Stránka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O45"/>
  <sheetViews>
    <sheetView showGridLines="0" zoomScale="115" zoomScaleNormal="115" workbookViewId="0">
      <selection activeCell="A11" sqref="A11"/>
    </sheetView>
  </sheetViews>
  <sheetFormatPr defaultRowHeight="12" x14ac:dyDescent="0.2"/>
  <cols>
    <col min="1" max="1" width="13.85546875" style="12" customWidth="1"/>
    <col min="2" max="2" width="8.28515625" style="12" customWidth="1"/>
    <col min="3" max="14" width="10.140625" style="12" customWidth="1"/>
    <col min="15" max="15" width="10.7109375" style="12" customWidth="1"/>
    <col min="16" max="16384" width="9.140625" style="12"/>
  </cols>
  <sheetData>
    <row r="1" spans="1:14" ht="18.75" x14ac:dyDescent="0.3">
      <c r="A1" s="104" t="s">
        <v>491</v>
      </c>
      <c r="N1" s="105" t="str">
        <f>Obsah!A1</f>
        <v>2017</v>
      </c>
    </row>
    <row r="2" spans="1:14" ht="7.5" customHeight="1" x14ac:dyDescent="0.2">
      <c r="N2" s="17"/>
    </row>
    <row r="3" spans="1:14" ht="12" customHeight="1" x14ac:dyDescent="0.2">
      <c r="A3" s="557"/>
      <c r="B3" s="557"/>
      <c r="C3" s="115" t="s">
        <v>93</v>
      </c>
      <c r="D3" s="115" t="s">
        <v>94</v>
      </c>
      <c r="E3" s="115" t="s">
        <v>95</v>
      </c>
      <c r="F3" s="115" t="s">
        <v>96</v>
      </c>
      <c r="G3" s="115" t="s">
        <v>97</v>
      </c>
      <c r="H3" s="115" t="s">
        <v>98</v>
      </c>
      <c r="I3" s="115" t="s">
        <v>99</v>
      </c>
      <c r="J3" s="115" t="s">
        <v>100</v>
      </c>
      <c r="K3" s="115" t="s">
        <v>101</v>
      </c>
      <c r="L3" s="115" t="s">
        <v>102</v>
      </c>
      <c r="M3" s="115" t="s">
        <v>103</v>
      </c>
      <c r="N3" s="115" t="s">
        <v>104</v>
      </c>
    </row>
    <row r="4" spans="1:14" x14ac:dyDescent="0.2">
      <c r="A4" s="553" t="s">
        <v>83</v>
      </c>
      <c r="B4" s="553"/>
      <c r="C4" s="48">
        <v>11768</v>
      </c>
      <c r="D4" s="48">
        <v>11336</v>
      </c>
      <c r="E4" s="48">
        <v>10035</v>
      </c>
      <c r="F4" s="48">
        <v>10150</v>
      </c>
      <c r="G4" s="48">
        <v>9488</v>
      </c>
      <c r="H4" s="48">
        <v>9153</v>
      </c>
      <c r="I4" s="48">
        <v>9036</v>
      </c>
      <c r="J4" s="48">
        <v>9232</v>
      </c>
      <c r="K4" s="48">
        <v>9476</v>
      </c>
      <c r="L4" s="48">
        <v>10197</v>
      </c>
      <c r="M4" s="48">
        <v>10862</v>
      </c>
      <c r="N4" s="48">
        <v>11166</v>
      </c>
    </row>
    <row r="5" spans="1:14" ht="12.6" customHeight="1" x14ac:dyDescent="0.2">
      <c r="A5" s="554" t="s">
        <v>70</v>
      </c>
      <c r="B5" s="555"/>
      <c r="C5" s="75" t="s">
        <v>573</v>
      </c>
      <c r="D5" s="75" t="s">
        <v>574</v>
      </c>
      <c r="E5" s="75" t="s">
        <v>575</v>
      </c>
      <c r="F5" s="75" t="s">
        <v>576</v>
      </c>
      <c r="G5" s="75" t="s">
        <v>577</v>
      </c>
      <c r="H5" s="75" t="s">
        <v>578</v>
      </c>
      <c r="I5" s="75" t="s">
        <v>579</v>
      </c>
      <c r="J5" s="75" t="s">
        <v>580</v>
      </c>
      <c r="K5" s="75" t="s">
        <v>581</v>
      </c>
      <c r="L5" s="75" t="s">
        <v>582</v>
      </c>
      <c r="M5" s="75" t="s">
        <v>583</v>
      </c>
      <c r="N5" s="184" t="s">
        <v>584</v>
      </c>
    </row>
    <row r="6" spans="1:14" ht="15" thickBot="1" x14ac:dyDescent="0.25">
      <c r="A6" s="556" t="s">
        <v>566</v>
      </c>
      <c r="B6" s="556"/>
      <c r="C6" s="76" t="s">
        <v>585</v>
      </c>
      <c r="D6" s="76" t="s">
        <v>586</v>
      </c>
      <c r="E6" s="76" t="s">
        <v>585</v>
      </c>
      <c r="F6" s="76" t="s">
        <v>585</v>
      </c>
      <c r="G6" s="76" t="s">
        <v>585</v>
      </c>
      <c r="H6" s="76" t="s">
        <v>585</v>
      </c>
      <c r="I6" s="76" t="s">
        <v>585</v>
      </c>
      <c r="J6" s="76" t="s">
        <v>585</v>
      </c>
      <c r="K6" s="76" t="s">
        <v>587</v>
      </c>
      <c r="L6" s="76" t="s">
        <v>586</v>
      </c>
      <c r="M6" s="76" t="s">
        <v>588</v>
      </c>
      <c r="N6" s="76" t="s">
        <v>588</v>
      </c>
    </row>
    <row r="7" spans="1:14" ht="12.6" customHeight="1" x14ac:dyDescent="0.2">
      <c r="A7" s="553" t="s">
        <v>90</v>
      </c>
      <c r="B7" s="553"/>
      <c r="C7" s="48">
        <v>6747</v>
      </c>
      <c r="D7" s="48">
        <v>6872</v>
      </c>
      <c r="E7" s="48">
        <v>6386</v>
      </c>
      <c r="F7" s="48">
        <v>6054</v>
      </c>
      <c r="G7" s="48">
        <v>5238</v>
      </c>
      <c r="H7" s="48">
        <v>5156</v>
      </c>
      <c r="I7" s="48">
        <v>4885</v>
      </c>
      <c r="J7" s="48">
        <v>5078</v>
      </c>
      <c r="K7" s="48">
        <v>5523</v>
      </c>
      <c r="L7" s="48">
        <v>5955</v>
      </c>
      <c r="M7" s="48">
        <v>6556</v>
      </c>
      <c r="N7" s="48">
        <v>5528</v>
      </c>
    </row>
    <row r="8" spans="1:14" ht="12.6" customHeight="1" x14ac:dyDescent="0.2">
      <c r="A8" s="554" t="s">
        <v>70</v>
      </c>
      <c r="B8" s="555"/>
      <c r="C8" s="75" t="s">
        <v>589</v>
      </c>
      <c r="D8" s="75" t="s">
        <v>590</v>
      </c>
      <c r="E8" s="75" t="s">
        <v>591</v>
      </c>
      <c r="F8" s="75" t="s">
        <v>592</v>
      </c>
      <c r="G8" s="75" t="s">
        <v>593</v>
      </c>
      <c r="H8" s="75" t="s">
        <v>594</v>
      </c>
      <c r="I8" s="75" t="s">
        <v>595</v>
      </c>
      <c r="J8" s="75" t="s">
        <v>596</v>
      </c>
      <c r="K8" s="75" t="s">
        <v>597</v>
      </c>
      <c r="L8" s="75" t="s">
        <v>598</v>
      </c>
      <c r="M8" s="75" t="s">
        <v>599</v>
      </c>
      <c r="N8" s="184" t="s">
        <v>600</v>
      </c>
    </row>
    <row r="9" spans="1:14" ht="15" thickBot="1" x14ac:dyDescent="0.25">
      <c r="A9" s="556" t="s">
        <v>566</v>
      </c>
      <c r="B9" s="556"/>
      <c r="C9" s="74" t="s">
        <v>601</v>
      </c>
      <c r="D9" s="74" t="s">
        <v>602</v>
      </c>
      <c r="E9" s="74" t="s">
        <v>602</v>
      </c>
      <c r="F9" s="74" t="s">
        <v>602</v>
      </c>
      <c r="G9" s="74" t="s">
        <v>601</v>
      </c>
      <c r="H9" s="74" t="s">
        <v>601</v>
      </c>
      <c r="I9" s="74" t="s">
        <v>601</v>
      </c>
      <c r="J9" s="74" t="s">
        <v>601</v>
      </c>
      <c r="K9" s="74" t="s">
        <v>601</v>
      </c>
      <c r="L9" s="74" t="s">
        <v>603</v>
      </c>
      <c r="M9" s="74" t="s">
        <v>604</v>
      </c>
      <c r="N9" s="74" t="s">
        <v>602</v>
      </c>
    </row>
    <row r="10" spans="1:14" ht="12.6" customHeight="1" x14ac:dyDescent="0.2">
      <c r="A10" s="132" t="s">
        <v>567</v>
      </c>
      <c r="N10" s="18" t="s">
        <v>530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15:15" ht="12.6" customHeight="1" x14ac:dyDescent="0.2"/>
    <row r="34" spans="15:15" ht="12.6" customHeight="1" x14ac:dyDescent="0.2"/>
    <row r="35" spans="15:15" ht="12.6" customHeight="1" x14ac:dyDescent="0.2"/>
    <row r="36" spans="15:15" ht="11.25" customHeight="1" x14ac:dyDescent="0.2"/>
    <row r="37" spans="15:15" ht="15" customHeight="1" x14ac:dyDescent="0.2"/>
    <row r="38" spans="15:15" x14ac:dyDescent="0.2">
      <c r="O38" s="69"/>
    </row>
    <row r="39" spans="15:15" x14ac:dyDescent="0.2">
      <c r="O39" s="70"/>
    </row>
    <row r="40" spans="15:15" x14ac:dyDescent="0.2">
      <c r="O40" s="71"/>
    </row>
    <row r="41" spans="15:15" x14ac:dyDescent="0.2">
      <c r="O41" s="71"/>
    </row>
    <row r="42" spans="15:15" x14ac:dyDescent="0.2">
      <c r="O42" s="70"/>
    </row>
    <row r="43" spans="15:15" x14ac:dyDescent="0.2">
      <c r="O43" s="71"/>
    </row>
    <row r="44" spans="15:15" x14ac:dyDescent="0.2">
      <c r="O44" s="71"/>
    </row>
    <row r="45" spans="15:15" ht="10.5" customHeight="1" x14ac:dyDescent="0.2"/>
  </sheetData>
  <mergeCells count="7">
    <mergeCell ref="A7:B7"/>
    <mergeCell ref="A8:B8"/>
    <mergeCell ref="A9:B9"/>
    <mergeCell ref="A3:B3"/>
    <mergeCell ref="A4:B4"/>
    <mergeCell ref="A5:B5"/>
    <mergeCell ref="A6:B6"/>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W29"/>
  <sheetViews>
    <sheetView showGridLines="0" zoomScale="115" zoomScaleNormal="115" zoomScaleSheetLayoutView="115" workbookViewId="0">
      <selection activeCell="Y23" sqref="Y23"/>
    </sheetView>
  </sheetViews>
  <sheetFormatPr defaultRowHeight="12" x14ac:dyDescent="0.2"/>
  <cols>
    <col min="1" max="1" width="6.7109375" style="9" customWidth="1"/>
    <col min="2" max="10" width="6.28515625" style="9" customWidth="1"/>
    <col min="11" max="11" width="5.85546875" style="9" customWidth="1"/>
    <col min="12" max="12" width="5.42578125" style="9" customWidth="1"/>
    <col min="13" max="13" width="6.7109375" style="9" customWidth="1"/>
    <col min="14" max="23" width="6.28515625" style="9" customWidth="1"/>
    <col min="24" max="16384" width="9.140625" style="9"/>
  </cols>
  <sheetData>
    <row r="1" spans="1:23" ht="18.75" x14ac:dyDescent="0.3">
      <c r="A1" s="106" t="s">
        <v>492</v>
      </c>
      <c r="V1" s="105"/>
      <c r="W1" s="105" t="str">
        <f>Obsah!A1</f>
        <v>2017</v>
      </c>
    </row>
    <row r="2" spans="1:23" ht="7.5" customHeight="1" x14ac:dyDescent="0.2"/>
    <row r="3" spans="1:23" ht="14.25" x14ac:dyDescent="0.2">
      <c r="A3" s="511" t="s">
        <v>563</v>
      </c>
      <c r="B3" s="247">
        <v>39492</v>
      </c>
      <c r="C3" s="247">
        <v>39827</v>
      </c>
      <c r="D3" s="247">
        <v>40205</v>
      </c>
      <c r="E3" s="247">
        <v>40575</v>
      </c>
      <c r="F3" s="247">
        <v>40946</v>
      </c>
      <c r="G3" s="247">
        <v>41296</v>
      </c>
      <c r="H3" s="247">
        <v>41983</v>
      </c>
      <c r="I3" s="247">
        <v>42044</v>
      </c>
      <c r="J3" s="247">
        <v>42709</v>
      </c>
      <c r="K3" s="248">
        <v>42759</v>
      </c>
      <c r="L3" s="237"/>
      <c r="M3" s="511" t="s">
        <v>563</v>
      </c>
      <c r="N3" s="249">
        <v>39663</v>
      </c>
      <c r="O3" s="249">
        <v>40034</v>
      </c>
      <c r="P3" s="249">
        <v>40391</v>
      </c>
      <c r="Q3" s="249">
        <v>40748</v>
      </c>
      <c r="R3" s="249">
        <v>41133</v>
      </c>
      <c r="S3" s="249">
        <v>41469</v>
      </c>
      <c r="T3" s="249">
        <v>41861</v>
      </c>
      <c r="U3" s="249">
        <v>42218</v>
      </c>
      <c r="V3" s="249">
        <v>42589</v>
      </c>
      <c r="W3" s="249">
        <v>42946</v>
      </c>
    </row>
    <row r="4" spans="1:23" x14ac:dyDescent="0.2">
      <c r="A4" s="229"/>
      <c r="B4" s="236">
        <v>39492</v>
      </c>
      <c r="C4" s="236">
        <v>39827</v>
      </c>
      <c r="D4" s="236">
        <v>40205</v>
      </c>
      <c r="E4" s="236">
        <v>40575</v>
      </c>
      <c r="F4" s="236">
        <v>40946</v>
      </c>
      <c r="G4" s="236">
        <v>41296</v>
      </c>
      <c r="H4" s="236">
        <v>41983</v>
      </c>
      <c r="I4" s="236">
        <v>42044</v>
      </c>
      <c r="J4" s="236">
        <v>42709</v>
      </c>
      <c r="K4" s="235">
        <v>42759</v>
      </c>
      <c r="L4" s="237"/>
      <c r="M4" s="229"/>
      <c r="N4" s="234">
        <v>39663</v>
      </c>
      <c r="O4" s="234">
        <v>40034</v>
      </c>
      <c r="P4" s="234">
        <v>40391</v>
      </c>
      <c r="Q4" s="234">
        <v>40748</v>
      </c>
      <c r="R4" s="234">
        <v>41133</v>
      </c>
      <c r="S4" s="234">
        <v>41469</v>
      </c>
      <c r="T4" s="234">
        <v>41861</v>
      </c>
      <c r="U4" s="234">
        <v>42218</v>
      </c>
      <c r="V4" s="234">
        <v>42589</v>
      </c>
      <c r="W4" s="234">
        <v>42946</v>
      </c>
    </row>
    <row r="5" spans="1:23" x14ac:dyDescent="0.2">
      <c r="A5" s="243">
        <v>1</v>
      </c>
      <c r="B5" s="242">
        <v>8605</v>
      </c>
      <c r="C5" s="242">
        <v>9130</v>
      </c>
      <c r="D5" s="242">
        <v>9232</v>
      </c>
      <c r="E5" s="242">
        <v>8656</v>
      </c>
      <c r="F5" s="242">
        <v>9088</v>
      </c>
      <c r="G5" s="242">
        <v>7961</v>
      </c>
      <c r="H5" s="242">
        <v>8351.2119803850237</v>
      </c>
      <c r="I5" s="242">
        <v>8115</v>
      </c>
      <c r="J5" s="242">
        <v>8371</v>
      </c>
      <c r="K5" s="242">
        <f>'17.1'!K5</f>
        <v>9296</v>
      </c>
      <c r="M5" s="243">
        <v>1</v>
      </c>
      <c r="N5" s="242">
        <v>5363</v>
      </c>
      <c r="O5" s="242">
        <v>4862</v>
      </c>
      <c r="P5" s="242">
        <v>5042</v>
      </c>
      <c r="Q5" s="242">
        <v>5258</v>
      </c>
      <c r="R5" s="242">
        <v>4869</v>
      </c>
      <c r="S5" s="242">
        <v>4834</v>
      </c>
      <c r="T5" s="242">
        <v>5326.7622187453871</v>
      </c>
      <c r="U5" s="242">
        <v>5424</v>
      </c>
      <c r="V5" s="242">
        <v>5397</v>
      </c>
      <c r="W5" s="242">
        <f>'17.2'!K5</f>
        <v>5386</v>
      </c>
    </row>
    <row r="6" spans="1:23" x14ac:dyDescent="0.2">
      <c r="A6" s="167">
        <v>4.1666666666666664E-2</v>
      </c>
      <c r="B6" s="233">
        <v>8514</v>
      </c>
      <c r="C6" s="233">
        <v>9118</v>
      </c>
      <c r="D6" s="233">
        <v>9198</v>
      </c>
      <c r="E6" s="233">
        <v>8737</v>
      </c>
      <c r="F6" s="233">
        <v>9255</v>
      </c>
      <c r="G6" s="233">
        <v>7974</v>
      </c>
      <c r="H6" s="233">
        <v>8341.395932491354</v>
      </c>
      <c r="I6" s="233">
        <v>8228</v>
      </c>
      <c r="J6" s="232">
        <v>8492</v>
      </c>
      <c r="K6" s="232">
        <f>'17.1'!K6</f>
        <v>9374</v>
      </c>
      <c r="M6" s="167">
        <v>4.1666666666666664E-2</v>
      </c>
      <c r="N6" s="233">
        <v>5254</v>
      </c>
      <c r="O6" s="233">
        <v>4839</v>
      </c>
      <c r="P6" s="233">
        <v>4978</v>
      </c>
      <c r="Q6" s="233">
        <v>5107</v>
      </c>
      <c r="R6" s="233">
        <v>4797</v>
      </c>
      <c r="S6" s="233">
        <v>4770</v>
      </c>
      <c r="T6" s="233">
        <v>5225.00967845782</v>
      </c>
      <c r="U6" s="233">
        <v>5310</v>
      </c>
      <c r="V6" s="232">
        <v>5268</v>
      </c>
      <c r="W6" s="232">
        <f>'17.2'!K6</f>
        <v>5231</v>
      </c>
    </row>
    <row r="7" spans="1:23" x14ac:dyDescent="0.2">
      <c r="A7" s="167">
        <v>8.3333333333333301E-2</v>
      </c>
      <c r="B7" s="233">
        <v>8504</v>
      </c>
      <c r="C7" s="233">
        <v>9095</v>
      </c>
      <c r="D7" s="233">
        <v>9284</v>
      </c>
      <c r="E7" s="233">
        <v>8802</v>
      </c>
      <c r="F7" s="233">
        <v>9304</v>
      </c>
      <c r="G7" s="233">
        <v>7935</v>
      </c>
      <c r="H7" s="233">
        <v>8307.4679535276609</v>
      </c>
      <c r="I7" s="233">
        <v>8087</v>
      </c>
      <c r="J7" s="232">
        <v>8379</v>
      </c>
      <c r="K7" s="232">
        <f>'17.1'!K7</f>
        <v>9326</v>
      </c>
      <c r="M7" s="167">
        <v>8.3333333333333301E-2</v>
      </c>
      <c r="N7" s="233">
        <v>5313</v>
      </c>
      <c r="O7" s="233">
        <v>4857</v>
      </c>
      <c r="P7" s="233">
        <v>5008</v>
      </c>
      <c r="Q7" s="233">
        <v>5170</v>
      </c>
      <c r="R7" s="233">
        <v>4812</v>
      </c>
      <c r="S7" s="233">
        <v>4827</v>
      </c>
      <c r="T7" s="233">
        <v>5149.7745222408939</v>
      </c>
      <c r="U7" s="233">
        <v>5288</v>
      </c>
      <c r="V7" s="232">
        <v>5221</v>
      </c>
      <c r="W7" s="232">
        <f>'17.2'!K7</f>
        <v>5165</v>
      </c>
    </row>
    <row r="8" spans="1:23" x14ac:dyDescent="0.2">
      <c r="A8" s="167">
        <v>0.125</v>
      </c>
      <c r="B8" s="233">
        <v>8431</v>
      </c>
      <c r="C8" s="233">
        <v>9058</v>
      </c>
      <c r="D8" s="233">
        <v>9217</v>
      </c>
      <c r="E8" s="233">
        <v>8621</v>
      </c>
      <c r="F8" s="233">
        <v>9274</v>
      </c>
      <c r="G8" s="233">
        <v>7868</v>
      </c>
      <c r="H8" s="233">
        <v>8170.6780689491989</v>
      </c>
      <c r="I8" s="233">
        <v>8044</v>
      </c>
      <c r="J8" s="232">
        <v>8333</v>
      </c>
      <c r="K8" s="232">
        <f>'17.1'!K8</f>
        <v>9266</v>
      </c>
      <c r="M8" s="167">
        <v>0.125</v>
      </c>
      <c r="N8" s="233">
        <v>5195</v>
      </c>
      <c r="O8" s="233">
        <v>4634</v>
      </c>
      <c r="P8" s="233">
        <v>4863</v>
      </c>
      <c r="Q8" s="233">
        <v>5134</v>
      </c>
      <c r="R8" s="233">
        <v>4780</v>
      </c>
      <c r="S8" s="233">
        <v>4801</v>
      </c>
      <c r="T8" s="233">
        <v>5112.7720377100977</v>
      </c>
      <c r="U8" s="233">
        <v>5269</v>
      </c>
      <c r="V8" s="232">
        <v>5187</v>
      </c>
      <c r="W8" s="232">
        <f>'17.2'!K8</f>
        <v>5186</v>
      </c>
    </row>
    <row r="9" spans="1:23" x14ac:dyDescent="0.2">
      <c r="A9" s="167">
        <v>0.16666666666666699</v>
      </c>
      <c r="B9" s="233">
        <v>8636</v>
      </c>
      <c r="C9" s="233">
        <v>9268</v>
      </c>
      <c r="D9" s="233">
        <v>9435</v>
      </c>
      <c r="E9" s="233">
        <v>8961</v>
      </c>
      <c r="F9" s="233">
        <v>9482</v>
      </c>
      <c r="G9" s="233">
        <v>8058</v>
      </c>
      <c r="H9" s="233">
        <v>8272.6016478674737</v>
      </c>
      <c r="I9" s="233">
        <v>8134</v>
      </c>
      <c r="J9" s="232">
        <v>8509</v>
      </c>
      <c r="K9" s="232">
        <f>'17.1'!K9</f>
        <v>9363</v>
      </c>
      <c r="M9" s="167">
        <v>0.16666666666666699</v>
      </c>
      <c r="N9" s="233">
        <v>5195</v>
      </c>
      <c r="O9" s="233">
        <v>4654</v>
      </c>
      <c r="P9" s="233">
        <v>4814</v>
      </c>
      <c r="Q9" s="233">
        <v>4937</v>
      </c>
      <c r="R9" s="233">
        <v>4712</v>
      </c>
      <c r="S9" s="233">
        <v>4537</v>
      </c>
      <c r="T9" s="233">
        <v>5068.3303338528049</v>
      </c>
      <c r="U9" s="233">
        <v>5189</v>
      </c>
      <c r="V9" s="232">
        <v>5156</v>
      </c>
      <c r="W9" s="232">
        <f>'17.2'!K9</f>
        <v>5122</v>
      </c>
    </row>
    <row r="10" spans="1:23" x14ac:dyDescent="0.2">
      <c r="A10" s="167">
        <v>0.20833333333333301</v>
      </c>
      <c r="B10" s="233">
        <v>9128</v>
      </c>
      <c r="C10" s="233">
        <v>9783</v>
      </c>
      <c r="D10" s="233">
        <v>10079</v>
      </c>
      <c r="E10" s="233">
        <v>9632</v>
      </c>
      <c r="F10" s="233">
        <v>10063</v>
      </c>
      <c r="G10" s="233">
        <v>8778</v>
      </c>
      <c r="H10" s="233">
        <v>8784.8191165623593</v>
      </c>
      <c r="I10" s="233">
        <v>8643</v>
      </c>
      <c r="J10" s="232">
        <v>9103</v>
      </c>
      <c r="K10" s="232">
        <f>'17.1'!K10</f>
        <v>9808</v>
      </c>
      <c r="M10" s="167">
        <v>0.20833333333333301</v>
      </c>
      <c r="N10" s="233">
        <v>4716</v>
      </c>
      <c r="O10" s="233">
        <v>4452</v>
      </c>
      <c r="P10" s="233">
        <v>4578</v>
      </c>
      <c r="Q10" s="233">
        <v>4709</v>
      </c>
      <c r="R10" s="233">
        <v>4447</v>
      </c>
      <c r="S10" s="233">
        <v>4428</v>
      </c>
      <c r="T10" s="233">
        <v>4837.3125079045722</v>
      </c>
      <c r="U10" s="233">
        <v>4995</v>
      </c>
      <c r="V10" s="232">
        <v>4932</v>
      </c>
      <c r="W10" s="232">
        <f>'17.2'!K10</f>
        <v>4885</v>
      </c>
    </row>
    <row r="11" spans="1:23" x14ac:dyDescent="0.2">
      <c r="A11" s="167">
        <v>0.25</v>
      </c>
      <c r="B11" s="233">
        <v>10209</v>
      </c>
      <c r="C11" s="233">
        <v>10741</v>
      </c>
      <c r="D11" s="233">
        <v>10994</v>
      </c>
      <c r="E11" s="233">
        <v>10538</v>
      </c>
      <c r="F11" s="233">
        <v>10945</v>
      </c>
      <c r="G11" s="233">
        <v>9851</v>
      </c>
      <c r="H11" s="233">
        <v>9972.8080395734778</v>
      </c>
      <c r="I11" s="233">
        <v>9843</v>
      </c>
      <c r="J11" s="232">
        <v>10293</v>
      </c>
      <c r="K11" s="232">
        <f>'17.1'!K11</f>
        <v>10889</v>
      </c>
      <c r="M11" s="167">
        <v>0.25</v>
      </c>
      <c r="N11" s="233">
        <v>5198</v>
      </c>
      <c r="O11" s="233">
        <v>4756</v>
      </c>
      <c r="P11" s="233">
        <v>4958</v>
      </c>
      <c r="Q11" s="233">
        <v>5011</v>
      </c>
      <c r="R11" s="233">
        <v>4814</v>
      </c>
      <c r="S11" s="233">
        <v>4695</v>
      </c>
      <c r="T11" s="233">
        <v>4920.0799721233352</v>
      </c>
      <c r="U11" s="233">
        <v>5056</v>
      </c>
      <c r="V11" s="232">
        <v>5051</v>
      </c>
      <c r="W11" s="232">
        <f>'17.2'!K11</f>
        <v>5038</v>
      </c>
    </row>
    <row r="12" spans="1:23" x14ac:dyDescent="0.2">
      <c r="A12" s="167">
        <v>0.29166666666666702</v>
      </c>
      <c r="B12" s="233">
        <v>10211</v>
      </c>
      <c r="C12" s="233">
        <v>10741</v>
      </c>
      <c r="D12" s="233">
        <v>10762</v>
      </c>
      <c r="E12" s="233">
        <v>10489</v>
      </c>
      <c r="F12" s="233">
        <v>10748</v>
      </c>
      <c r="G12" s="233">
        <v>9775</v>
      </c>
      <c r="H12" s="233">
        <v>10536.334381551726</v>
      </c>
      <c r="I12" s="233">
        <v>10392</v>
      </c>
      <c r="J12" s="232">
        <v>10833</v>
      </c>
      <c r="K12" s="232">
        <f>'17.1'!K12</f>
        <v>11340</v>
      </c>
      <c r="M12" s="167">
        <v>0.29166666666666702</v>
      </c>
      <c r="N12" s="233">
        <v>5561</v>
      </c>
      <c r="O12" s="233">
        <v>5161</v>
      </c>
      <c r="P12" s="233">
        <v>5338</v>
      </c>
      <c r="Q12" s="233">
        <v>5555</v>
      </c>
      <c r="R12" s="233">
        <v>5169</v>
      </c>
      <c r="S12" s="233">
        <v>5133</v>
      </c>
      <c r="T12" s="233">
        <v>5291.1043071314807</v>
      </c>
      <c r="U12" s="233">
        <v>5372</v>
      </c>
      <c r="V12" s="232">
        <v>5479</v>
      </c>
      <c r="W12" s="232">
        <f>'17.2'!K12</f>
        <v>5450</v>
      </c>
    </row>
    <row r="13" spans="1:23" x14ac:dyDescent="0.2">
      <c r="A13" s="167">
        <v>0.33333333333333298</v>
      </c>
      <c r="B13" s="233">
        <v>10563</v>
      </c>
      <c r="C13" s="233">
        <v>11063</v>
      </c>
      <c r="D13" s="233">
        <v>10991</v>
      </c>
      <c r="E13" s="233">
        <v>10709</v>
      </c>
      <c r="F13" s="233">
        <v>11033</v>
      </c>
      <c r="G13" s="233">
        <v>10030</v>
      </c>
      <c r="H13" s="233">
        <v>10520.775007007602</v>
      </c>
      <c r="I13" s="233">
        <v>10595</v>
      </c>
      <c r="J13" s="232">
        <v>10978</v>
      </c>
      <c r="K13" s="232">
        <f>'17.1'!K13</f>
        <v>11494</v>
      </c>
      <c r="M13" s="167">
        <v>0.33333333333333298</v>
      </c>
      <c r="N13" s="233">
        <v>6002</v>
      </c>
      <c r="O13" s="233">
        <v>5638</v>
      </c>
      <c r="P13" s="233">
        <v>5736</v>
      </c>
      <c r="Q13" s="233">
        <v>5868</v>
      </c>
      <c r="R13" s="233">
        <v>5630</v>
      </c>
      <c r="S13" s="233">
        <v>5561</v>
      </c>
      <c r="T13" s="233">
        <v>5788.8041304995786</v>
      </c>
      <c r="U13" s="233">
        <v>5881</v>
      </c>
      <c r="V13" s="232">
        <v>5974</v>
      </c>
      <c r="W13" s="232">
        <f>'17.2'!K13</f>
        <v>5954</v>
      </c>
    </row>
    <row r="14" spans="1:23" x14ac:dyDescent="0.2">
      <c r="A14" s="167">
        <v>0.375</v>
      </c>
      <c r="B14" s="233">
        <v>10603</v>
      </c>
      <c r="C14" s="233">
        <v>11126</v>
      </c>
      <c r="D14" s="233">
        <v>11152</v>
      </c>
      <c r="E14" s="233">
        <v>10813</v>
      </c>
      <c r="F14" s="233">
        <v>11286</v>
      </c>
      <c r="G14" s="233">
        <v>10195</v>
      </c>
      <c r="H14" s="233">
        <v>10603.94361819699</v>
      </c>
      <c r="I14" s="233">
        <v>10818</v>
      </c>
      <c r="J14" s="232">
        <v>11137</v>
      </c>
      <c r="K14" s="232">
        <f>'17.1'!K14</f>
        <v>11720</v>
      </c>
      <c r="M14" s="167">
        <v>0.375</v>
      </c>
      <c r="N14" s="233">
        <v>6365</v>
      </c>
      <c r="O14" s="233">
        <v>5957</v>
      </c>
      <c r="P14" s="233">
        <v>6146</v>
      </c>
      <c r="Q14" s="233">
        <v>6258</v>
      </c>
      <c r="R14" s="233">
        <v>6021</v>
      </c>
      <c r="S14" s="233">
        <v>5993</v>
      </c>
      <c r="T14" s="233">
        <v>6273.7143511517543</v>
      </c>
      <c r="U14" s="233">
        <v>6341</v>
      </c>
      <c r="V14" s="232">
        <v>6420</v>
      </c>
      <c r="W14" s="232">
        <f>'17.2'!K14</f>
        <v>6452</v>
      </c>
    </row>
    <row r="15" spans="1:23" x14ac:dyDescent="0.2">
      <c r="A15" s="167">
        <v>0.41666666666666702</v>
      </c>
      <c r="B15" s="233">
        <v>10594</v>
      </c>
      <c r="C15" s="233">
        <v>11034</v>
      </c>
      <c r="D15" s="233">
        <v>10828</v>
      </c>
      <c r="E15" s="233">
        <v>10698</v>
      </c>
      <c r="F15" s="233">
        <v>11125</v>
      </c>
      <c r="G15" s="233">
        <v>10149</v>
      </c>
      <c r="H15" s="233">
        <v>10631.186243152137</v>
      </c>
      <c r="I15" s="233">
        <v>10725</v>
      </c>
      <c r="J15" s="232">
        <v>11107</v>
      </c>
      <c r="K15" s="232">
        <f>'17.1'!K15</f>
        <v>11758</v>
      </c>
      <c r="M15" s="167">
        <v>0.41666666666666702</v>
      </c>
      <c r="N15" s="233">
        <v>6659</v>
      </c>
      <c r="O15" s="233">
        <v>6189</v>
      </c>
      <c r="P15" s="233">
        <v>6386</v>
      </c>
      <c r="Q15" s="233">
        <v>6589</v>
      </c>
      <c r="R15" s="233">
        <v>6293</v>
      </c>
      <c r="S15" s="233">
        <v>6306</v>
      </c>
      <c r="T15" s="233">
        <v>6626.2340521491133</v>
      </c>
      <c r="U15" s="233">
        <v>6710</v>
      </c>
      <c r="V15" s="232">
        <v>6688</v>
      </c>
      <c r="W15" s="232">
        <f>'17.2'!K15</f>
        <v>6799</v>
      </c>
    </row>
    <row r="16" spans="1:23" x14ac:dyDescent="0.2">
      <c r="A16" s="167">
        <v>0.45833333333333298</v>
      </c>
      <c r="B16" s="233">
        <v>10818</v>
      </c>
      <c r="C16" s="233">
        <v>11157</v>
      </c>
      <c r="D16" s="233">
        <v>10974</v>
      </c>
      <c r="E16" s="233">
        <v>10900</v>
      </c>
      <c r="F16" s="233">
        <v>11324</v>
      </c>
      <c r="G16" s="233">
        <v>10206</v>
      </c>
      <c r="H16" s="233">
        <v>10632.13776461692</v>
      </c>
      <c r="I16" s="233">
        <v>10786</v>
      </c>
      <c r="J16" s="232">
        <v>11143</v>
      </c>
      <c r="K16" s="232">
        <f>'17.1'!K16</f>
        <v>11635</v>
      </c>
      <c r="M16" s="167">
        <v>0.45833333333333298</v>
      </c>
      <c r="N16" s="233">
        <v>6532</v>
      </c>
      <c r="O16" s="233">
        <v>6160</v>
      </c>
      <c r="P16" s="233">
        <v>6213</v>
      </c>
      <c r="Q16" s="233">
        <v>6479</v>
      </c>
      <c r="R16" s="233">
        <v>6138</v>
      </c>
      <c r="S16" s="233">
        <v>6201</v>
      </c>
      <c r="T16" s="233">
        <v>6765.5130485606041</v>
      </c>
      <c r="U16" s="233">
        <v>6935</v>
      </c>
      <c r="V16" s="232">
        <v>6891</v>
      </c>
      <c r="W16" s="232">
        <f>'17.2'!K16</f>
        <v>7010</v>
      </c>
    </row>
    <row r="17" spans="1:23" x14ac:dyDescent="0.2">
      <c r="A17" s="167">
        <v>0.5</v>
      </c>
      <c r="B17" s="233">
        <v>10721</v>
      </c>
      <c r="C17" s="233">
        <v>11053</v>
      </c>
      <c r="D17" s="233">
        <v>10741</v>
      </c>
      <c r="E17" s="233">
        <v>10649</v>
      </c>
      <c r="F17" s="233">
        <v>11166</v>
      </c>
      <c r="G17" s="233">
        <v>10169</v>
      </c>
      <c r="H17" s="233">
        <v>10736.022014717852</v>
      </c>
      <c r="I17" s="233">
        <v>10852</v>
      </c>
      <c r="J17" s="232">
        <v>11266</v>
      </c>
      <c r="K17" s="232">
        <f>'17.1'!K17</f>
        <v>11768</v>
      </c>
      <c r="M17" s="167">
        <v>0.5</v>
      </c>
      <c r="N17" s="233">
        <v>6394</v>
      </c>
      <c r="O17" s="233">
        <v>5974</v>
      </c>
      <c r="P17" s="233">
        <v>6057</v>
      </c>
      <c r="Q17" s="233">
        <v>6298</v>
      </c>
      <c r="R17" s="233">
        <v>6113</v>
      </c>
      <c r="S17" s="233">
        <v>6012</v>
      </c>
      <c r="T17" s="233">
        <v>6592.5467777686399</v>
      </c>
      <c r="U17" s="233">
        <v>6743</v>
      </c>
      <c r="V17" s="232">
        <v>6695</v>
      </c>
      <c r="W17" s="232">
        <f>'17.2'!K17</f>
        <v>6875</v>
      </c>
    </row>
    <row r="18" spans="1:23" x14ac:dyDescent="0.2">
      <c r="A18" s="167">
        <v>0.54166666666666696</v>
      </c>
      <c r="B18" s="233">
        <v>10646</v>
      </c>
      <c r="C18" s="233">
        <v>10887</v>
      </c>
      <c r="D18" s="233">
        <v>10621</v>
      </c>
      <c r="E18" s="233">
        <v>10499</v>
      </c>
      <c r="F18" s="233">
        <v>10972</v>
      </c>
      <c r="G18" s="233">
        <v>9988</v>
      </c>
      <c r="H18" s="233">
        <v>10707.299908506155</v>
      </c>
      <c r="I18" s="233">
        <v>10813</v>
      </c>
      <c r="J18" s="232">
        <v>11247</v>
      </c>
      <c r="K18" s="232">
        <f>'17.1'!K18</f>
        <v>11736</v>
      </c>
      <c r="M18" s="167">
        <v>0.54166666666666696</v>
      </c>
      <c r="N18" s="233">
        <v>6358</v>
      </c>
      <c r="O18" s="233">
        <v>5825</v>
      </c>
      <c r="P18" s="233">
        <v>6064</v>
      </c>
      <c r="Q18" s="233">
        <v>6310</v>
      </c>
      <c r="R18" s="233">
        <v>6035</v>
      </c>
      <c r="S18" s="233">
        <v>5972</v>
      </c>
      <c r="T18" s="233">
        <v>6562.8460907355948</v>
      </c>
      <c r="U18" s="233">
        <v>6670</v>
      </c>
      <c r="V18" s="232">
        <v>6644</v>
      </c>
      <c r="W18" s="232">
        <f>'17.2'!K18</f>
        <v>6833</v>
      </c>
    </row>
    <row r="19" spans="1:23" x14ac:dyDescent="0.2">
      <c r="A19" s="167">
        <v>0.58333333333333304</v>
      </c>
      <c r="B19" s="233">
        <v>10880</v>
      </c>
      <c r="C19" s="233">
        <v>11091</v>
      </c>
      <c r="D19" s="233">
        <v>10850</v>
      </c>
      <c r="E19" s="233">
        <v>10783</v>
      </c>
      <c r="F19" s="233">
        <v>11204</v>
      </c>
      <c r="G19" s="233">
        <v>10214</v>
      </c>
      <c r="H19" s="233">
        <v>10686.954544182894</v>
      </c>
      <c r="I19" s="233">
        <v>10602</v>
      </c>
      <c r="J19" s="232">
        <v>11244</v>
      </c>
      <c r="K19" s="232">
        <f>'17.1'!K19</f>
        <v>11624</v>
      </c>
      <c r="M19" s="167">
        <v>0.58333333333333304</v>
      </c>
      <c r="N19" s="233">
        <v>6318</v>
      </c>
      <c r="O19" s="233">
        <v>5902</v>
      </c>
      <c r="P19" s="233">
        <v>6044</v>
      </c>
      <c r="Q19" s="233">
        <v>6350</v>
      </c>
      <c r="R19" s="233">
        <v>5917</v>
      </c>
      <c r="S19" s="233">
        <v>5905</v>
      </c>
      <c r="T19" s="233">
        <v>6494.1369264879886</v>
      </c>
      <c r="U19" s="233">
        <v>6618</v>
      </c>
      <c r="V19" s="232">
        <v>6524</v>
      </c>
      <c r="W19" s="232">
        <f>'17.2'!K19</f>
        <v>6772</v>
      </c>
    </row>
    <row r="20" spans="1:23" x14ac:dyDescent="0.2">
      <c r="A20" s="167">
        <v>0.625</v>
      </c>
      <c r="B20" s="233">
        <v>10454</v>
      </c>
      <c r="C20" s="233">
        <v>10878</v>
      </c>
      <c r="D20" s="233">
        <v>10903</v>
      </c>
      <c r="E20" s="233">
        <v>10753</v>
      </c>
      <c r="F20" s="233">
        <v>11123</v>
      </c>
      <c r="G20" s="233">
        <v>10115</v>
      </c>
      <c r="H20" s="233">
        <v>10763.082335213589</v>
      </c>
      <c r="I20" s="233">
        <v>10521</v>
      </c>
      <c r="J20" s="232">
        <v>11321</v>
      </c>
      <c r="K20" s="232">
        <f>'17.1'!K20</f>
        <v>11622</v>
      </c>
      <c r="M20" s="167">
        <v>0.625</v>
      </c>
      <c r="N20" s="233">
        <v>6203</v>
      </c>
      <c r="O20" s="233">
        <v>5833</v>
      </c>
      <c r="P20" s="233">
        <v>6015</v>
      </c>
      <c r="Q20" s="233">
        <v>6156</v>
      </c>
      <c r="R20" s="233">
        <v>5879</v>
      </c>
      <c r="S20" s="233">
        <v>5858</v>
      </c>
      <c r="T20" s="233">
        <v>6461.1769211615601</v>
      </c>
      <c r="U20" s="233">
        <v>6600</v>
      </c>
      <c r="V20" s="232">
        <v>6522</v>
      </c>
      <c r="W20" s="232">
        <f>'17.2'!K20</f>
        <v>6811</v>
      </c>
    </row>
    <row r="21" spans="1:23" x14ac:dyDescent="0.2">
      <c r="A21" s="167">
        <v>0.66666666666666696</v>
      </c>
      <c r="B21" s="233">
        <v>10426</v>
      </c>
      <c r="C21" s="233">
        <v>11159</v>
      </c>
      <c r="D21" s="233">
        <v>11204</v>
      </c>
      <c r="E21" s="233">
        <v>10677</v>
      </c>
      <c r="F21" s="233">
        <v>11035</v>
      </c>
      <c r="G21" s="233">
        <v>10352</v>
      </c>
      <c r="H21" s="233">
        <v>10860.751693268581</v>
      </c>
      <c r="I21" s="233">
        <v>10436</v>
      </c>
      <c r="J21" s="232">
        <v>11410</v>
      </c>
      <c r="K21" s="232">
        <f>'17.1'!K21</f>
        <v>11470</v>
      </c>
      <c r="M21" s="167">
        <v>0.66666666666666696</v>
      </c>
      <c r="N21" s="233">
        <v>6142</v>
      </c>
      <c r="O21" s="233">
        <v>5832</v>
      </c>
      <c r="P21" s="233">
        <v>5992</v>
      </c>
      <c r="Q21" s="233">
        <v>6119</v>
      </c>
      <c r="R21" s="233">
        <v>5850</v>
      </c>
      <c r="S21" s="233">
        <v>5751</v>
      </c>
      <c r="T21" s="233">
        <v>6357.8163985784695</v>
      </c>
      <c r="U21" s="233">
        <v>6486</v>
      </c>
      <c r="V21" s="232">
        <v>6513</v>
      </c>
      <c r="W21" s="232">
        <f>'17.2'!K21</f>
        <v>6744</v>
      </c>
    </row>
    <row r="22" spans="1:23" x14ac:dyDescent="0.2">
      <c r="A22" s="167">
        <v>0.70833333333333304</v>
      </c>
      <c r="B22" s="233">
        <v>10363</v>
      </c>
      <c r="C22" s="233">
        <v>10648</v>
      </c>
      <c r="D22" s="233">
        <v>10892</v>
      </c>
      <c r="E22" s="233">
        <v>10587</v>
      </c>
      <c r="F22" s="233">
        <v>11209</v>
      </c>
      <c r="G22" s="233">
        <v>10180</v>
      </c>
      <c r="H22" s="233">
        <v>10751.413662864945</v>
      </c>
      <c r="I22" s="233">
        <v>10711</v>
      </c>
      <c r="J22" s="232">
        <v>11274</v>
      </c>
      <c r="K22" s="232">
        <f>'17.1'!K22</f>
        <v>11667</v>
      </c>
      <c r="M22" s="167">
        <v>0.70833333333333304</v>
      </c>
      <c r="N22" s="233">
        <v>6007</v>
      </c>
      <c r="O22" s="233">
        <v>5699</v>
      </c>
      <c r="P22" s="233">
        <v>5897</v>
      </c>
      <c r="Q22" s="233">
        <v>6054</v>
      </c>
      <c r="R22" s="233">
        <v>5739</v>
      </c>
      <c r="S22" s="233">
        <v>5724</v>
      </c>
      <c r="T22" s="233">
        <v>6261.4820063844018</v>
      </c>
      <c r="U22" s="233">
        <v>6261</v>
      </c>
      <c r="V22" s="232">
        <v>6320</v>
      </c>
      <c r="W22" s="232">
        <f>'17.2'!K22</f>
        <v>6530</v>
      </c>
    </row>
    <row r="23" spans="1:23" x14ac:dyDescent="0.2">
      <c r="A23" s="167">
        <v>0.75</v>
      </c>
      <c r="B23" s="233">
        <v>10454</v>
      </c>
      <c r="C23" s="233">
        <v>10732</v>
      </c>
      <c r="D23" s="233">
        <v>10904</v>
      </c>
      <c r="E23" s="233">
        <v>10423</v>
      </c>
      <c r="F23" s="233">
        <v>10887</v>
      </c>
      <c r="G23" s="233">
        <v>10020</v>
      </c>
      <c r="H23" s="233">
        <v>10478.642573077212</v>
      </c>
      <c r="I23" s="233">
        <v>10514</v>
      </c>
      <c r="J23" s="232">
        <v>10957</v>
      </c>
      <c r="K23" s="232">
        <f>'17.1'!K23</f>
        <v>11442</v>
      </c>
      <c r="M23" s="167">
        <v>0.75</v>
      </c>
      <c r="N23" s="233">
        <v>6095</v>
      </c>
      <c r="O23" s="233">
        <v>5779</v>
      </c>
      <c r="P23" s="233">
        <v>5898</v>
      </c>
      <c r="Q23" s="233">
        <v>6142</v>
      </c>
      <c r="R23" s="233">
        <v>5847</v>
      </c>
      <c r="S23" s="233">
        <v>5775</v>
      </c>
      <c r="T23" s="233">
        <v>6221.4193476173377</v>
      </c>
      <c r="U23" s="233">
        <v>6282</v>
      </c>
      <c r="V23" s="232">
        <v>6302</v>
      </c>
      <c r="W23" s="232">
        <f>'17.2'!K23</f>
        <v>6556</v>
      </c>
    </row>
    <row r="24" spans="1:23" x14ac:dyDescent="0.2">
      <c r="A24" s="167">
        <v>0.79166666666666696</v>
      </c>
      <c r="B24" s="233">
        <v>10465</v>
      </c>
      <c r="C24" s="233">
        <v>10731</v>
      </c>
      <c r="D24" s="233">
        <v>10824</v>
      </c>
      <c r="E24" s="233">
        <v>10458</v>
      </c>
      <c r="F24" s="233">
        <v>10944</v>
      </c>
      <c r="G24" s="233">
        <v>9818</v>
      </c>
      <c r="H24" s="233">
        <v>10320.171506033299</v>
      </c>
      <c r="I24" s="233">
        <v>10426</v>
      </c>
      <c r="J24" s="232">
        <v>10889</v>
      </c>
      <c r="K24" s="232">
        <f>'17.1'!K24</f>
        <v>11329</v>
      </c>
      <c r="M24" s="167">
        <v>0.79166666666666696</v>
      </c>
      <c r="N24" s="233">
        <v>6132</v>
      </c>
      <c r="O24" s="233">
        <v>5804</v>
      </c>
      <c r="P24" s="233">
        <v>5938</v>
      </c>
      <c r="Q24" s="233">
        <v>6181</v>
      </c>
      <c r="R24" s="233">
        <v>5853</v>
      </c>
      <c r="S24" s="233">
        <v>5783</v>
      </c>
      <c r="T24" s="233">
        <v>6256.5888597530884</v>
      </c>
      <c r="U24" s="233">
        <v>6314</v>
      </c>
      <c r="V24" s="232">
        <v>6380</v>
      </c>
      <c r="W24" s="232">
        <f>'17.2'!K24</f>
        <v>6535</v>
      </c>
    </row>
    <row r="25" spans="1:23" x14ac:dyDescent="0.2">
      <c r="A25" s="167">
        <v>0.83333333333333304</v>
      </c>
      <c r="B25" s="233">
        <v>9954</v>
      </c>
      <c r="C25" s="233">
        <v>10385</v>
      </c>
      <c r="D25" s="233">
        <v>10631</v>
      </c>
      <c r="E25" s="233">
        <v>10174</v>
      </c>
      <c r="F25" s="233">
        <v>10626</v>
      </c>
      <c r="G25" s="233">
        <v>9617</v>
      </c>
      <c r="H25" s="233">
        <v>10078.238477666719</v>
      </c>
      <c r="I25" s="233">
        <v>10057</v>
      </c>
      <c r="J25" s="232">
        <v>10634</v>
      </c>
      <c r="K25" s="232">
        <f>'17.1'!K25</f>
        <v>11004</v>
      </c>
      <c r="M25" s="167">
        <v>0.83333333333333304</v>
      </c>
      <c r="N25" s="233">
        <v>6345</v>
      </c>
      <c r="O25" s="233">
        <v>6314</v>
      </c>
      <c r="P25" s="233">
        <v>6143</v>
      </c>
      <c r="Q25" s="233">
        <v>6198</v>
      </c>
      <c r="R25" s="233">
        <v>6268</v>
      </c>
      <c r="S25" s="233">
        <v>5856</v>
      </c>
      <c r="T25" s="233">
        <v>6489.8664479167492</v>
      </c>
      <c r="U25" s="233">
        <v>6367</v>
      </c>
      <c r="V25" s="232">
        <v>6511</v>
      </c>
      <c r="W25" s="232">
        <f>'17.2'!K25</f>
        <v>6561</v>
      </c>
    </row>
    <row r="26" spans="1:23" x14ac:dyDescent="0.2">
      <c r="A26" s="167">
        <v>0.875</v>
      </c>
      <c r="B26" s="233">
        <v>9326</v>
      </c>
      <c r="C26" s="233">
        <v>9712</v>
      </c>
      <c r="D26" s="233">
        <v>9801</v>
      </c>
      <c r="E26" s="233">
        <v>9388</v>
      </c>
      <c r="F26" s="233">
        <v>9982</v>
      </c>
      <c r="G26" s="233">
        <v>8793</v>
      </c>
      <c r="H26" s="233">
        <v>9506.2513723648135</v>
      </c>
      <c r="I26" s="233">
        <v>9473</v>
      </c>
      <c r="J26" s="232">
        <v>10093</v>
      </c>
      <c r="K26" s="232">
        <f>'17.1'!K26</f>
        <v>10507</v>
      </c>
      <c r="M26" s="167">
        <v>0.875</v>
      </c>
      <c r="N26" s="233">
        <v>6381</v>
      </c>
      <c r="O26" s="233">
        <v>6124</v>
      </c>
      <c r="P26" s="233">
        <v>6152</v>
      </c>
      <c r="Q26" s="233">
        <v>6111</v>
      </c>
      <c r="R26" s="233">
        <v>6065</v>
      </c>
      <c r="S26" s="233">
        <v>6039</v>
      </c>
      <c r="T26" s="233">
        <v>6518.6229622419323</v>
      </c>
      <c r="U26" s="233">
        <v>6448</v>
      </c>
      <c r="V26" s="232">
        <v>6637</v>
      </c>
      <c r="W26" s="232">
        <f>'17.2'!K26</f>
        <v>6661</v>
      </c>
    </row>
    <row r="27" spans="1:23" x14ac:dyDescent="0.2">
      <c r="A27" s="167">
        <v>0.91666666666666696</v>
      </c>
      <c r="B27" s="233">
        <v>9024</v>
      </c>
      <c r="C27" s="233">
        <v>9143</v>
      </c>
      <c r="D27" s="233">
        <v>9332</v>
      </c>
      <c r="E27" s="233">
        <v>8946</v>
      </c>
      <c r="F27" s="233">
        <v>9531</v>
      </c>
      <c r="G27" s="233">
        <v>8559</v>
      </c>
      <c r="H27" s="233">
        <v>8912.8279342693695</v>
      </c>
      <c r="I27" s="233">
        <v>8922</v>
      </c>
      <c r="J27" s="232">
        <v>9512</v>
      </c>
      <c r="K27" s="232">
        <f>'17.1'!K27</f>
        <v>10015</v>
      </c>
      <c r="M27" s="167">
        <v>0.91666666666666696</v>
      </c>
      <c r="N27" s="233">
        <v>6063</v>
      </c>
      <c r="O27" s="233">
        <v>5784</v>
      </c>
      <c r="P27" s="233">
        <v>5898</v>
      </c>
      <c r="Q27" s="233">
        <v>5951</v>
      </c>
      <c r="R27" s="233">
        <v>5784</v>
      </c>
      <c r="S27" s="233">
        <v>5840</v>
      </c>
      <c r="T27" s="233">
        <v>6309.1442261267803</v>
      </c>
      <c r="U27" s="233">
        <v>6288</v>
      </c>
      <c r="V27" s="232">
        <v>6462</v>
      </c>
      <c r="W27" s="232">
        <f>'17.2'!K27</f>
        <v>6464</v>
      </c>
    </row>
    <row r="28" spans="1:23" ht="12.75" thickBot="1" x14ac:dyDescent="0.25">
      <c r="A28" s="245">
        <v>0.95833333333333304</v>
      </c>
      <c r="B28" s="244">
        <v>8549</v>
      </c>
      <c r="C28" s="244">
        <v>8873</v>
      </c>
      <c r="D28" s="244">
        <v>9028</v>
      </c>
      <c r="E28" s="244">
        <v>8624</v>
      </c>
      <c r="F28" s="244">
        <v>9126</v>
      </c>
      <c r="G28" s="244">
        <v>8069</v>
      </c>
      <c r="H28" s="244">
        <v>8428.2857168900064</v>
      </c>
      <c r="I28" s="244">
        <v>8473</v>
      </c>
      <c r="J28" s="244">
        <v>9071</v>
      </c>
      <c r="K28" s="244">
        <f>'17.1'!K28</f>
        <v>9604</v>
      </c>
      <c r="M28" s="245">
        <v>0.95833333333333304</v>
      </c>
      <c r="N28" s="244">
        <v>5714</v>
      </c>
      <c r="O28" s="244">
        <v>5445</v>
      </c>
      <c r="P28" s="244">
        <v>5598</v>
      </c>
      <c r="Q28" s="244">
        <v>5586</v>
      </c>
      <c r="R28" s="244">
        <v>5469</v>
      </c>
      <c r="S28" s="244">
        <v>5503</v>
      </c>
      <c r="T28" s="244">
        <v>5950.1753468377219</v>
      </c>
      <c r="U28" s="244">
        <v>5941</v>
      </c>
      <c r="V28" s="244">
        <v>6139</v>
      </c>
      <c r="W28" s="244">
        <f>'17.2'!K28</f>
        <v>6139</v>
      </c>
    </row>
    <row r="29" spans="1:23" ht="12.75" x14ac:dyDescent="0.2">
      <c r="A29" s="132" t="s">
        <v>564</v>
      </c>
      <c r="K29" s="18" t="s">
        <v>531</v>
      </c>
      <c r="M29" s="132" t="s">
        <v>565</v>
      </c>
      <c r="W29" s="18" t="s">
        <v>531</v>
      </c>
    </row>
  </sheetData>
  <conditionalFormatting sqref="B5:K28">
    <cfRule type="expression" dxfId="1" priority="2">
      <formula>B5=MAX(B$5:B$28)</formula>
    </cfRule>
  </conditionalFormatting>
  <conditionalFormatting sqref="N5:W28">
    <cfRule type="expression" dxfId="0" priority="1">
      <formula>N5=MIN(N$5:N$28)</formula>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&amp;C&amp;"-,Obyčejné"&amp;9Stránka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7"/>
  <sheetViews>
    <sheetView showGridLines="0" zoomScale="115" zoomScaleNormal="115" workbookViewId="0"/>
  </sheetViews>
  <sheetFormatPr defaultRowHeight="12" x14ac:dyDescent="0.2"/>
  <cols>
    <col min="1" max="1" width="42" style="12" customWidth="1"/>
    <col min="2" max="2" width="7.85546875" style="12" customWidth="1"/>
    <col min="3" max="14" width="7.85546875" style="52" customWidth="1"/>
    <col min="15" max="15" width="9.7109375" style="12" customWidth="1"/>
    <col min="16" max="16384" width="9.140625" style="12"/>
  </cols>
  <sheetData>
    <row r="1" spans="1:14" ht="18.75" x14ac:dyDescent="0.3">
      <c r="A1" s="104" t="s">
        <v>493</v>
      </c>
      <c r="N1" s="105" t="str">
        <f>Obsah!A1</f>
        <v>2017</v>
      </c>
    </row>
    <row r="2" spans="1:14" ht="7.5" customHeight="1" x14ac:dyDescent="0.2"/>
    <row r="3" spans="1:14" x14ac:dyDescent="0.2">
      <c r="A3" s="157"/>
      <c r="B3" s="115" t="s">
        <v>93</v>
      </c>
      <c r="C3" s="115" t="s">
        <v>94</v>
      </c>
      <c r="D3" s="115" t="s">
        <v>95</v>
      </c>
      <c r="E3" s="115" t="s">
        <v>96</v>
      </c>
      <c r="F3" s="115" t="s">
        <v>97</v>
      </c>
      <c r="G3" s="115" t="s">
        <v>98</v>
      </c>
      <c r="H3" s="115" t="s">
        <v>99</v>
      </c>
      <c r="I3" s="115" t="s">
        <v>100</v>
      </c>
      <c r="J3" s="115" t="s">
        <v>101</v>
      </c>
      <c r="K3" s="115" t="s">
        <v>102</v>
      </c>
      <c r="L3" s="115" t="s">
        <v>103</v>
      </c>
      <c r="M3" s="115" t="s">
        <v>104</v>
      </c>
      <c r="N3" s="149" t="s">
        <v>76</v>
      </c>
    </row>
    <row r="4" spans="1:14" ht="12.75" thickBot="1" x14ac:dyDescent="0.25">
      <c r="A4" s="158" t="s">
        <v>158</v>
      </c>
      <c r="B4" s="93">
        <f>SUM(B5:B7)</f>
        <v>7094.7089999999998</v>
      </c>
      <c r="C4" s="93">
        <f t="shared" ref="C4:N4" si="0">SUM(C5:C7)</f>
        <v>6131.2150000000001</v>
      </c>
      <c r="D4" s="93">
        <f t="shared" si="0"/>
        <v>5871.1159999999991</v>
      </c>
      <c r="E4" s="93">
        <f t="shared" si="0"/>
        <v>6032.1270000000004</v>
      </c>
      <c r="F4" s="93">
        <f t="shared" si="0"/>
        <v>5204.0770000000002</v>
      </c>
      <c r="G4" s="93">
        <f t="shared" si="0"/>
        <v>4999.8690000000006</v>
      </c>
      <c r="H4" s="93">
        <f t="shared" si="0"/>
        <v>4606.2809999999999</v>
      </c>
      <c r="I4" s="93">
        <f t="shared" si="0"/>
        <v>5027.3900000000003</v>
      </c>
      <c r="J4" s="93">
        <f t="shared" si="0"/>
        <v>5447</v>
      </c>
      <c r="K4" s="93">
        <f t="shared" si="0"/>
        <v>6099.25</v>
      </c>
      <c r="L4" s="93">
        <f t="shared" si="0"/>
        <v>6247.2260000000006</v>
      </c>
      <c r="M4" s="93">
        <f t="shared" si="0"/>
        <v>5893.3909999999996</v>
      </c>
      <c r="N4" s="93">
        <f t="shared" si="0"/>
        <v>68653.650999999998</v>
      </c>
    </row>
    <row r="5" spans="1:14" x14ac:dyDescent="0.2">
      <c r="A5" s="31" t="s">
        <v>46</v>
      </c>
      <c r="B5" s="53">
        <v>5158.8220000000001</v>
      </c>
      <c r="C5" s="53">
        <v>4380.652</v>
      </c>
      <c r="D5" s="53">
        <v>4649.2039999999997</v>
      </c>
      <c r="E5" s="53">
        <v>4875.8779999999997</v>
      </c>
      <c r="F5" s="53">
        <v>3886.444</v>
      </c>
      <c r="G5" s="53">
        <v>3323.107</v>
      </c>
      <c r="H5" s="53">
        <v>3149.8319999999999</v>
      </c>
      <c r="I5" s="53">
        <v>4219.4399999999996</v>
      </c>
      <c r="J5" s="53">
        <v>4819.8329999999996</v>
      </c>
      <c r="K5" s="53">
        <v>4914.58</v>
      </c>
      <c r="L5" s="53">
        <v>5078.8040000000001</v>
      </c>
      <c r="M5" s="53">
        <v>4420.7690000000002</v>
      </c>
      <c r="N5" s="182">
        <f>SUM(B5:M5)</f>
        <v>52877.365000000005</v>
      </c>
    </row>
    <row r="6" spans="1:14" x14ac:dyDescent="0.2">
      <c r="A6" s="32" t="s">
        <v>58</v>
      </c>
      <c r="B6" s="57">
        <v>184.63300000000001</v>
      </c>
      <c r="C6" s="177">
        <v>144.54900000000001</v>
      </c>
      <c r="D6" s="183">
        <v>120.083</v>
      </c>
      <c r="E6" s="183">
        <v>123.765</v>
      </c>
      <c r="F6" s="183">
        <v>120.72199999999999</v>
      </c>
      <c r="G6" s="183">
        <v>73.188000000000002</v>
      </c>
      <c r="H6" s="183">
        <v>64.575999999999993</v>
      </c>
      <c r="I6" s="183">
        <v>21.77</v>
      </c>
      <c r="J6" s="183">
        <v>39.226999999999997</v>
      </c>
      <c r="K6" s="183">
        <v>69.86</v>
      </c>
      <c r="L6" s="183">
        <v>73.597999999999999</v>
      </c>
      <c r="M6" s="183">
        <v>97.141999999999996</v>
      </c>
      <c r="N6" s="110">
        <f>SUM(B6:M6)</f>
        <v>1133.1130000000001</v>
      </c>
    </row>
    <row r="7" spans="1:14" x14ac:dyDescent="0.2">
      <c r="A7" s="31" t="s">
        <v>61</v>
      </c>
      <c r="B7" s="54">
        <v>1751.2539999999999</v>
      </c>
      <c r="C7" s="179">
        <v>1606.0139999999999</v>
      </c>
      <c r="D7" s="182">
        <v>1101.829</v>
      </c>
      <c r="E7" s="182">
        <v>1032.4839999999999</v>
      </c>
      <c r="F7" s="182">
        <v>1196.9110000000001</v>
      </c>
      <c r="G7" s="182">
        <v>1603.5740000000001</v>
      </c>
      <c r="H7" s="182">
        <v>1391.873</v>
      </c>
      <c r="I7" s="182">
        <v>786.18</v>
      </c>
      <c r="J7" s="182">
        <v>587.94000000000005</v>
      </c>
      <c r="K7" s="182">
        <v>1114.81</v>
      </c>
      <c r="L7" s="182">
        <v>1094.8240000000001</v>
      </c>
      <c r="M7" s="182">
        <v>1375.48</v>
      </c>
      <c r="N7" s="182">
        <f>SUM(B7:M7)</f>
        <v>14643.173000000001</v>
      </c>
    </row>
    <row r="8" spans="1:14" ht="12.75" thickBot="1" x14ac:dyDescent="0.25">
      <c r="A8" s="158" t="s">
        <v>159</v>
      </c>
      <c r="B8" s="93">
        <f>SUM(B9:B14)</f>
        <v>-7094.7110000000002</v>
      </c>
      <c r="C8" s="93">
        <f t="shared" ref="C8:M8" si="1">SUM(C9:C14)</f>
        <v>-6131.2160000000003</v>
      </c>
      <c r="D8" s="93">
        <f t="shared" si="1"/>
        <v>-5871.116</v>
      </c>
      <c r="E8" s="93">
        <f t="shared" si="1"/>
        <v>-6032.1260000000002</v>
      </c>
      <c r="F8" s="93">
        <f t="shared" si="1"/>
        <v>-5204.0770000000002</v>
      </c>
      <c r="G8" s="93">
        <f t="shared" si="1"/>
        <v>-4999.87</v>
      </c>
      <c r="H8" s="93">
        <f t="shared" si="1"/>
        <v>-4606.2819999999992</v>
      </c>
      <c r="I8" s="93">
        <f t="shared" si="1"/>
        <v>-5027.3899999999994</v>
      </c>
      <c r="J8" s="93">
        <f t="shared" si="1"/>
        <v>-5447.0010000000002</v>
      </c>
      <c r="K8" s="93">
        <f t="shared" si="1"/>
        <v>-6099.25</v>
      </c>
      <c r="L8" s="93">
        <f t="shared" si="1"/>
        <v>-6247.2269999999999</v>
      </c>
      <c r="M8" s="93">
        <f t="shared" si="1"/>
        <v>-5893.3910000000005</v>
      </c>
      <c r="N8" s="93">
        <f>SUM(N9:N14)</f>
        <v>-68653.656999999992</v>
      </c>
    </row>
    <row r="9" spans="1:14" x14ac:dyDescent="0.2">
      <c r="A9" s="31" t="s">
        <v>59</v>
      </c>
      <c r="B9" s="54">
        <v>-3884.886</v>
      </c>
      <c r="C9" s="179">
        <v>-3214.8090000000002</v>
      </c>
      <c r="D9" s="182">
        <v>-3130.02</v>
      </c>
      <c r="E9" s="182">
        <v>-2967.2359999999999</v>
      </c>
      <c r="F9" s="182">
        <v>-2827.5859999999998</v>
      </c>
      <c r="G9" s="182">
        <v>-2838.2109999999998</v>
      </c>
      <c r="H9" s="182">
        <v>-2788.8359999999998</v>
      </c>
      <c r="I9" s="182">
        <v>-3051.41</v>
      </c>
      <c r="J9" s="182">
        <v>-3164.8519999999999</v>
      </c>
      <c r="K9" s="182">
        <v>-3349.04</v>
      </c>
      <c r="L9" s="182">
        <v>-3356.3890000000001</v>
      </c>
      <c r="M9" s="182">
        <v>-3389.4229999999998</v>
      </c>
      <c r="N9" s="182">
        <f t="shared" ref="N9:N14" si="2">SUM(B9:M9)</f>
        <v>-37962.698000000004</v>
      </c>
    </row>
    <row r="10" spans="1:14" x14ac:dyDescent="0.2">
      <c r="A10" s="32" t="s">
        <v>60</v>
      </c>
      <c r="B10" s="57">
        <v>-2938.8440000000001</v>
      </c>
      <c r="C10" s="177">
        <v>-2661.2919999999999</v>
      </c>
      <c r="D10" s="183">
        <v>-2492.107</v>
      </c>
      <c r="E10" s="183">
        <v>-2836.2330000000002</v>
      </c>
      <c r="F10" s="183">
        <v>-2155.308</v>
      </c>
      <c r="G10" s="183">
        <v>-1955.0129999999999</v>
      </c>
      <c r="H10" s="183">
        <v>-1658.1479999999999</v>
      </c>
      <c r="I10" s="183">
        <v>-1750.62</v>
      </c>
      <c r="J10" s="183">
        <v>-2061.5010000000002</v>
      </c>
      <c r="K10" s="183">
        <v>-2517.56</v>
      </c>
      <c r="L10" s="183">
        <v>-2629.819</v>
      </c>
      <c r="M10" s="183">
        <v>-2229.6680000000001</v>
      </c>
      <c r="N10" s="110">
        <f t="shared" si="2"/>
        <v>-27886.113000000001</v>
      </c>
    </row>
    <row r="11" spans="1:14" x14ac:dyDescent="0.2">
      <c r="A11" s="32" t="s">
        <v>62</v>
      </c>
      <c r="B11" s="57">
        <v>0</v>
      </c>
      <c r="C11" s="177">
        <v>0</v>
      </c>
      <c r="D11" s="183">
        <v>0</v>
      </c>
      <c r="E11" s="183">
        <v>0</v>
      </c>
      <c r="F11" s="183">
        <v>0</v>
      </c>
      <c r="G11" s="183">
        <v>0</v>
      </c>
      <c r="H11" s="183">
        <v>0</v>
      </c>
      <c r="I11" s="183">
        <v>0</v>
      </c>
      <c r="J11" s="183">
        <v>0</v>
      </c>
      <c r="K11" s="183">
        <v>0</v>
      </c>
      <c r="L11" s="183">
        <v>0</v>
      </c>
      <c r="M11" s="183">
        <v>0</v>
      </c>
      <c r="N11" s="110">
        <f t="shared" si="2"/>
        <v>0</v>
      </c>
    </row>
    <row r="12" spans="1:14" x14ac:dyDescent="0.2">
      <c r="A12" s="32" t="s">
        <v>52</v>
      </c>
      <c r="B12" s="57">
        <v>-137.54599999999999</v>
      </c>
      <c r="C12" s="177">
        <v>-131.06700000000001</v>
      </c>
      <c r="D12" s="183">
        <v>-137.59899999999999</v>
      </c>
      <c r="E12" s="183">
        <v>-118.714</v>
      </c>
      <c r="F12" s="183">
        <v>-121.84</v>
      </c>
      <c r="G12" s="183">
        <v>-105.116</v>
      </c>
      <c r="H12" s="183">
        <v>-58.421999999999997</v>
      </c>
      <c r="I12" s="183">
        <v>-118.47</v>
      </c>
      <c r="J12" s="183">
        <v>-115.59</v>
      </c>
      <c r="K12" s="183">
        <v>-99.55</v>
      </c>
      <c r="L12" s="183">
        <v>-140.66399999999999</v>
      </c>
      <c r="M12" s="183">
        <v>-176.06800000000001</v>
      </c>
      <c r="N12" s="110">
        <f t="shared" si="2"/>
        <v>-1460.646</v>
      </c>
    </row>
    <row r="13" spans="1:14" x14ac:dyDescent="0.2">
      <c r="A13" s="32" t="s">
        <v>380</v>
      </c>
      <c r="B13" s="57">
        <v>-8.202</v>
      </c>
      <c r="C13" s="177">
        <v>-10.391</v>
      </c>
      <c r="D13" s="183">
        <v>-14.034000000000001</v>
      </c>
      <c r="E13" s="183">
        <v>-4.5410000000000004</v>
      </c>
      <c r="F13" s="183">
        <v>-13.593999999999999</v>
      </c>
      <c r="G13" s="183">
        <v>-8.9730000000000008</v>
      </c>
      <c r="H13" s="183">
        <v>-16.547999999999998</v>
      </c>
      <c r="I13" s="183">
        <v>-9.41</v>
      </c>
      <c r="J13" s="183">
        <v>-10.363</v>
      </c>
      <c r="K13" s="183">
        <v>-12.66</v>
      </c>
      <c r="L13" s="183">
        <v>-12.183</v>
      </c>
      <c r="M13" s="183">
        <v>-11.242000000000001</v>
      </c>
      <c r="N13" s="110">
        <f t="shared" si="2"/>
        <v>-132.14099999999999</v>
      </c>
    </row>
    <row r="14" spans="1:14" ht="12.75" thickBot="1" x14ac:dyDescent="0.25">
      <c r="A14" s="156" t="s">
        <v>152</v>
      </c>
      <c r="B14" s="56">
        <v>-125.233</v>
      </c>
      <c r="C14" s="45">
        <v>-113.657</v>
      </c>
      <c r="D14" s="45">
        <v>-97.355999999999995</v>
      </c>
      <c r="E14" s="45">
        <v>-105.402</v>
      </c>
      <c r="F14" s="45">
        <v>-85.748999999999995</v>
      </c>
      <c r="G14" s="45">
        <v>-92.557000000000002</v>
      </c>
      <c r="H14" s="45">
        <v>-84.328000000000003</v>
      </c>
      <c r="I14" s="45">
        <v>-97.48</v>
      </c>
      <c r="J14" s="45">
        <v>-94.694999999999993</v>
      </c>
      <c r="K14" s="45">
        <v>-120.44</v>
      </c>
      <c r="L14" s="45">
        <v>-108.172</v>
      </c>
      <c r="M14" s="45">
        <v>-86.99</v>
      </c>
      <c r="N14" s="178">
        <f t="shared" si="2"/>
        <v>-1212.059</v>
      </c>
    </row>
    <row r="15" spans="1:14" x14ac:dyDescent="0.2">
      <c r="B15" s="52"/>
      <c r="N15" s="18" t="s">
        <v>530</v>
      </c>
    </row>
    <row r="16" spans="1:14" ht="11.25" customHeight="1" x14ac:dyDescent="0.2">
      <c r="B16" s="52"/>
      <c r="N16" s="20"/>
    </row>
    <row r="17" spans="1:14" x14ac:dyDescent="0.2">
      <c r="A17" s="149"/>
      <c r="B17" s="115" t="s">
        <v>93</v>
      </c>
      <c r="C17" s="115" t="s">
        <v>94</v>
      </c>
      <c r="D17" s="115" t="s">
        <v>95</v>
      </c>
      <c r="E17" s="115" t="s">
        <v>96</v>
      </c>
      <c r="F17" s="115" t="s">
        <v>97</v>
      </c>
      <c r="G17" s="115" t="s">
        <v>98</v>
      </c>
      <c r="H17" s="115" t="s">
        <v>99</v>
      </c>
      <c r="I17" s="115" t="s">
        <v>100</v>
      </c>
      <c r="J17" s="115" t="s">
        <v>101</v>
      </c>
      <c r="K17" s="115" t="s">
        <v>102</v>
      </c>
      <c r="L17" s="115" t="s">
        <v>103</v>
      </c>
      <c r="M17" s="115" t="s">
        <v>104</v>
      </c>
      <c r="N17" s="149" t="s">
        <v>76</v>
      </c>
    </row>
    <row r="18" spans="1:14" ht="12.75" thickBot="1" x14ac:dyDescent="0.25">
      <c r="A18" s="158" t="s">
        <v>160</v>
      </c>
      <c r="B18" s="93">
        <f>SUM(B19:B23)</f>
        <v>6981.7177420000007</v>
      </c>
      <c r="C18" s="93">
        <f t="shared" ref="C18:N18" si="3">SUM(C19:C23)</f>
        <v>5884.1443933</v>
      </c>
      <c r="D18" s="93">
        <f t="shared" si="3"/>
        <v>5924.2159399999991</v>
      </c>
      <c r="E18" s="93">
        <f t="shared" si="3"/>
        <v>5464.0316349999994</v>
      </c>
      <c r="F18" s="93">
        <f t="shared" si="3"/>
        <v>5280.3117750000001</v>
      </c>
      <c r="G18" s="93">
        <f t="shared" si="3"/>
        <v>5095.6277959999989</v>
      </c>
      <c r="H18" s="93">
        <f t="shared" si="3"/>
        <v>4869.5618059999997</v>
      </c>
      <c r="I18" s="93">
        <f t="shared" si="3"/>
        <v>4970.3902360000011</v>
      </c>
      <c r="J18" s="93">
        <f t="shared" si="3"/>
        <v>5130.1132269999998</v>
      </c>
      <c r="K18" s="93">
        <f t="shared" si="3"/>
        <v>5667.6418160000003</v>
      </c>
      <c r="L18" s="93">
        <f t="shared" si="3"/>
        <v>5962.7423569999992</v>
      </c>
      <c r="M18" s="93">
        <f t="shared" si="3"/>
        <v>6096.421334000006</v>
      </c>
      <c r="N18" s="93">
        <f t="shared" si="3"/>
        <v>67326.920057300013</v>
      </c>
    </row>
    <row r="19" spans="1:14" x14ac:dyDescent="0.2">
      <c r="A19" s="31" t="s">
        <v>44</v>
      </c>
      <c r="B19" s="55">
        <v>3884.8856720000003</v>
      </c>
      <c r="C19" s="180">
        <v>3214.8089369999998</v>
      </c>
      <c r="D19" s="180">
        <v>3130.0202209999998</v>
      </c>
      <c r="E19" s="180">
        <v>2967.2359110000002</v>
      </c>
      <c r="F19" s="180">
        <v>2827.5857669999996</v>
      </c>
      <c r="G19" s="180">
        <v>2838.2106489999996</v>
      </c>
      <c r="H19" s="180">
        <v>2788.8359</v>
      </c>
      <c r="I19" s="180">
        <v>3051.4112120000004</v>
      </c>
      <c r="J19" s="180">
        <v>3164.8520099999996</v>
      </c>
      <c r="K19" s="180">
        <v>3349.0440070000004</v>
      </c>
      <c r="L19" s="180">
        <v>3356.3890310000002</v>
      </c>
      <c r="M19" s="180">
        <v>3389.4229579999997</v>
      </c>
      <c r="N19" s="112">
        <f>SUM(B19:M19)</f>
        <v>37962.702275000003</v>
      </c>
    </row>
    <row r="20" spans="1:14" x14ac:dyDescent="0.2">
      <c r="A20" s="32" t="s">
        <v>45</v>
      </c>
      <c r="B20" s="58">
        <v>753.44995800000004</v>
      </c>
      <c r="C20" s="181">
        <v>617.65809330000002</v>
      </c>
      <c r="D20" s="181">
        <v>629.96937500000001</v>
      </c>
      <c r="E20" s="181">
        <v>585.70230400000003</v>
      </c>
      <c r="F20" s="181">
        <v>536.12581699999998</v>
      </c>
      <c r="G20" s="181">
        <v>598.39023499999996</v>
      </c>
      <c r="H20" s="181">
        <v>558.51065100000005</v>
      </c>
      <c r="I20" s="181">
        <v>533.02051700000015</v>
      </c>
      <c r="J20" s="181">
        <v>550.0619210000001</v>
      </c>
      <c r="K20" s="181">
        <v>597.29506000000003</v>
      </c>
      <c r="L20" s="181">
        <v>650.10603000000003</v>
      </c>
      <c r="M20" s="181">
        <v>688.65424900000005</v>
      </c>
      <c r="N20" s="110">
        <f t="shared" ref="N20:N36" si="4">SUM(B20:M20)</f>
        <v>7298.944210300001</v>
      </c>
    </row>
    <row r="21" spans="1:14" x14ac:dyDescent="0.2">
      <c r="A21" s="32" t="s">
        <v>46</v>
      </c>
      <c r="B21" s="58">
        <v>1931.5164579999998</v>
      </c>
      <c r="C21" s="181">
        <v>1715.1207149999998</v>
      </c>
      <c r="D21" s="181">
        <v>1845.9425769999998</v>
      </c>
      <c r="E21" s="181">
        <v>1618.9418939999998</v>
      </c>
      <c r="F21" s="181">
        <v>1619.0548899999999</v>
      </c>
      <c r="G21" s="181">
        <v>1443.5911310000001</v>
      </c>
      <c r="H21" s="181">
        <v>1312.364157</v>
      </c>
      <c r="I21" s="181">
        <v>1171.6592520000002</v>
      </c>
      <c r="J21" s="181">
        <v>1190.803488</v>
      </c>
      <c r="K21" s="181">
        <v>1416.8987509999999</v>
      </c>
      <c r="L21" s="181">
        <v>1644.7241979999999</v>
      </c>
      <c r="M21" s="181">
        <v>1678.411338000006</v>
      </c>
      <c r="N21" s="110">
        <f t="shared" si="4"/>
        <v>18589.028849000002</v>
      </c>
    </row>
    <row r="22" spans="1:14" x14ac:dyDescent="0.2">
      <c r="A22" s="32" t="s">
        <v>47</v>
      </c>
      <c r="B22" s="58">
        <v>348.47977599999996</v>
      </c>
      <c r="C22" s="181">
        <v>288.029</v>
      </c>
      <c r="D22" s="181">
        <v>299.19985699999995</v>
      </c>
      <c r="E22" s="181">
        <v>292.08450199999999</v>
      </c>
      <c r="F22" s="181">
        <v>297.33727300000004</v>
      </c>
      <c r="G22" s="181">
        <v>215.31460499999997</v>
      </c>
      <c r="H22" s="181">
        <v>198.28717</v>
      </c>
      <c r="I22" s="181">
        <v>214.21906899999999</v>
      </c>
      <c r="J22" s="181">
        <v>224.31641500000001</v>
      </c>
      <c r="K22" s="181">
        <v>304.28725899999995</v>
      </c>
      <c r="L22" s="181">
        <v>297.07500599999997</v>
      </c>
      <c r="M22" s="181">
        <v>313.58109400000001</v>
      </c>
      <c r="N22" s="110">
        <f t="shared" si="4"/>
        <v>3292.2110259999999</v>
      </c>
    </row>
    <row r="23" spans="1:14" x14ac:dyDescent="0.2">
      <c r="A23" s="31" t="s">
        <v>61</v>
      </c>
      <c r="B23" s="55">
        <v>63.385878000000005</v>
      </c>
      <c r="C23" s="180">
        <v>48.527647999999999</v>
      </c>
      <c r="D23" s="180">
        <v>19.083909999999999</v>
      </c>
      <c r="E23" s="180">
        <v>6.7024E-2</v>
      </c>
      <c r="F23" s="180">
        <v>0.20802799999999999</v>
      </c>
      <c r="G23" s="180">
        <v>0.12117599999999999</v>
      </c>
      <c r="H23" s="180">
        <v>11.563928000000001</v>
      </c>
      <c r="I23" s="180">
        <v>8.0185999999999993E-2</v>
      </c>
      <c r="J23" s="180">
        <v>7.9393000000000005E-2</v>
      </c>
      <c r="K23" s="180">
        <v>0.11673900000000001</v>
      </c>
      <c r="L23" s="180">
        <v>14.448092000000001</v>
      </c>
      <c r="M23" s="180">
        <v>26.351694999999999</v>
      </c>
      <c r="N23" s="112">
        <f t="shared" si="4"/>
        <v>184.03369700000002</v>
      </c>
    </row>
    <row r="24" spans="1:14" ht="12.75" thickBot="1" x14ac:dyDescent="0.25">
      <c r="A24" s="158" t="s">
        <v>161</v>
      </c>
      <c r="B24" s="93">
        <f>SUM(B25:B36)</f>
        <v>-6981.7177420000016</v>
      </c>
      <c r="C24" s="93">
        <f t="shared" ref="C24:N24" si="5">SUM(C25:C36)</f>
        <v>-5884.1443930000014</v>
      </c>
      <c r="D24" s="93">
        <f t="shared" si="5"/>
        <v>-5924.21594</v>
      </c>
      <c r="E24" s="93">
        <f t="shared" si="5"/>
        <v>-5464.0316350000012</v>
      </c>
      <c r="F24" s="93">
        <f t="shared" si="5"/>
        <v>-5280.311775000001</v>
      </c>
      <c r="G24" s="93">
        <f t="shared" si="5"/>
        <v>-5095.6277959999979</v>
      </c>
      <c r="H24" s="93">
        <f t="shared" si="5"/>
        <v>-4869.5618060000006</v>
      </c>
      <c r="I24" s="93">
        <f t="shared" si="5"/>
        <v>-4970.3902360000002</v>
      </c>
      <c r="J24" s="93">
        <f t="shared" si="5"/>
        <v>-5130.1132270000016</v>
      </c>
      <c r="K24" s="93">
        <f t="shared" si="5"/>
        <v>-5667.6418160000003</v>
      </c>
      <c r="L24" s="93">
        <f t="shared" si="5"/>
        <v>-5962.7423569999983</v>
      </c>
      <c r="M24" s="93">
        <f t="shared" si="5"/>
        <v>-6096.4213340000033</v>
      </c>
      <c r="N24" s="93">
        <f t="shared" si="5"/>
        <v>-67326.920056999996</v>
      </c>
    </row>
    <row r="25" spans="1:14" ht="12" customHeight="1" x14ac:dyDescent="0.2">
      <c r="A25" s="31" t="s">
        <v>48</v>
      </c>
      <c r="B25" s="55">
        <v>-184.63399400000003</v>
      </c>
      <c r="C25" s="180">
        <v>-144.54860600000004</v>
      </c>
      <c r="D25" s="180">
        <v>-120.082553</v>
      </c>
      <c r="E25" s="180">
        <v>-123.764527</v>
      </c>
      <c r="F25" s="180">
        <v>-120.72154699999999</v>
      </c>
      <c r="G25" s="180">
        <v>-73.187888999999998</v>
      </c>
      <c r="H25" s="180">
        <v>-64.575849000000005</v>
      </c>
      <c r="I25" s="180">
        <v>-21.768841999999999</v>
      </c>
      <c r="J25" s="180">
        <v>-39.226938000000011</v>
      </c>
      <c r="K25" s="180">
        <v>-69.863200999999989</v>
      </c>
      <c r="L25" s="180">
        <v>-73.598467999999997</v>
      </c>
      <c r="M25" s="180">
        <v>-97.141929999999988</v>
      </c>
      <c r="N25" s="112">
        <f t="shared" si="4"/>
        <v>-1133.1143440000001</v>
      </c>
    </row>
    <row r="26" spans="1:14" x14ac:dyDescent="0.2">
      <c r="A26" s="32" t="s">
        <v>49</v>
      </c>
      <c r="B26" s="58">
        <v>-753.44995800000004</v>
      </c>
      <c r="C26" s="181">
        <v>-617.65809300000012</v>
      </c>
      <c r="D26" s="181">
        <v>-629.96937500000001</v>
      </c>
      <c r="E26" s="181">
        <v>-585.70230400000003</v>
      </c>
      <c r="F26" s="181">
        <v>-536.12581699999987</v>
      </c>
      <c r="G26" s="181">
        <v>-598.39014500000008</v>
      </c>
      <c r="H26" s="181">
        <v>-558.51065099999994</v>
      </c>
      <c r="I26" s="181">
        <v>-533.02051700000004</v>
      </c>
      <c r="J26" s="181">
        <v>-550.06192099999998</v>
      </c>
      <c r="K26" s="181">
        <v>-597.29506000000003</v>
      </c>
      <c r="L26" s="181">
        <v>-650.10603000000003</v>
      </c>
      <c r="M26" s="181">
        <v>-688.65424899999994</v>
      </c>
      <c r="N26" s="110">
        <f t="shared" si="4"/>
        <v>-7298.9441200000001</v>
      </c>
    </row>
    <row r="27" spans="1:14" x14ac:dyDescent="0.2">
      <c r="A27" s="32" t="s">
        <v>60</v>
      </c>
      <c r="B27" s="58">
        <v>-0.16517799999999999</v>
      </c>
      <c r="C27" s="181">
        <v>-0.117886</v>
      </c>
      <c r="D27" s="181">
        <v>-0.840785</v>
      </c>
      <c r="E27" s="181">
        <v>-47.575145000000006</v>
      </c>
      <c r="F27" s="181">
        <v>-36.149031000000001</v>
      </c>
      <c r="G27" s="181">
        <v>-28.601562000000001</v>
      </c>
      <c r="H27" s="181">
        <v>-9.6162790000000005</v>
      </c>
      <c r="I27" s="181">
        <v>-27.982351999999999</v>
      </c>
      <c r="J27" s="181">
        <v>-34.313353999999997</v>
      </c>
      <c r="K27" s="181">
        <v>-33.090116999999999</v>
      </c>
      <c r="L27" s="181">
        <v>-2.845364</v>
      </c>
      <c r="M27" s="181">
        <v>-1.5170069999999998</v>
      </c>
      <c r="N27" s="110">
        <f t="shared" si="4"/>
        <v>-222.81406000000001</v>
      </c>
    </row>
    <row r="28" spans="1:14" x14ac:dyDescent="0.2">
      <c r="A28" s="32" t="s">
        <v>50</v>
      </c>
      <c r="B28" s="58">
        <v>-693.68781300000012</v>
      </c>
      <c r="C28" s="181">
        <v>-622.86664900000005</v>
      </c>
      <c r="D28" s="181">
        <v>-664.38585499999999</v>
      </c>
      <c r="E28" s="181">
        <v>-626.57373200000006</v>
      </c>
      <c r="F28" s="181">
        <v>-662.42351300000007</v>
      </c>
      <c r="G28" s="181">
        <v>-657.01720499999999</v>
      </c>
      <c r="H28" s="181">
        <v>-600.77211900000009</v>
      </c>
      <c r="I28" s="181">
        <v>-597.34327599999995</v>
      </c>
      <c r="J28" s="181">
        <v>-619.03624000000002</v>
      </c>
      <c r="K28" s="181">
        <v>-637.66211900000008</v>
      </c>
      <c r="L28" s="181">
        <v>-596.2342020000001</v>
      </c>
      <c r="M28" s="181">
        <v>-549.74056899999994</v>
      </c>
      <c r="N28" s="110">
        <f t="shared" si="4"/>
        <v>-7527.7432919999992</v>
      </c>
    </row>
    <row r="29" spans="1:14" x14ac:dyDescent="0.2">
      <c r="A29" s="32" t="s">
        <v>51</v>
      </c>
      <c r="B29" s="58">
        <v>-237.88919099999998</v>
      </c>
      <c r="C29" s="181">
        <v>-212.49029799999997</v>
      </c>
      <c r="D29" s="181">
        <v>-225.3694100000001</v>
      </c>
      <c r="E29" s="181">
        <v>-209.93436000000003</v>
      </c>
      <c r="F29" s="181">
        <v>-202.72868299999999</v>
      </c>
      <c r="G29" s="181">
        <v>-224.772775</v>
      </c>
      <c r="H29" s="181">
        <v>-223.12936700000003</v>
      </c>
      <c r="I29" s="181">
        <v>-227.2328270000001</v>
      </c>
      <c r="J29" s="181">
        <v>-222.81501900000001</v>
      </c>
      <c r="K29" s="181">
        <v>-252.174149</v>
      </c>
      <c r="L29" s="181">
        <v>-232.04740600000011</v>
      </c>
      <c r="M29" s="181">
        <v>-205.75748199999538</v>
      </c>
      <c r="N29" s="110">
        <f t="shared" si="4"/>
        <v>-2676.3409669999955</v>
      </c>
    </row>
    <row r="30" spans="1:14" x14ac:dyDescent="0.2">
      <c r="A30" s="32" t="s">
        <v>52</v>
      </c>
      <c r="B30" s="58">
        <v>-6.1719460000000002</v>
      </c>
      <c r="C30" s="181">
        <v>-5.0511200000000001</v>
      </c>
      <c r="D30" s="181">
        <v>-6.3580009999999998</v>
      </c>
      <c r="E30" s="181">
        <v>-5.1344950000000003</v>
      </c>
      <c r="F30" s="181">
        <v>-5.1617659999999992</v>
      </c>
      <c r="G30" s="181">
        <v>-4.6290680000000002</v>
      </c>
      <c r="H30" s="181">
        <v>-5.6711559999999999</v>
      </c>
      <c r="I30" s="181">
        <v>-3.0681129999999999</v>
      </c>
      <c r="J30" s="181">
        <v>-6.9427729999999999</v>
      </c>
      <c r="K30" s="181">
        <v>-7.2770979999999996</v>
      </c>
      <c r="L30" s="181">
        <v>-7.0661400000000008</v>
      </c>
      <c r="M30" s="181">
        <v>-7.2886980000000001</v>
      </c>
      <c r="N30" s="110">
        <f t="shared" si="4"/>
        <v>-69.820373999999987</v>
      </c>
    </row>
    <row r="31" spans="1:14" x14ac:dyDescent="0.2">
      <c r="A31" s="32" t="s">
        <v>53</v>
      </c>
      <c r="B31" s="58">
        <v>-109.433741</v>
      </c>
      <c r="C31" s="181">
        <v>-85.462659000000016</v>
      </c>
      <c r="D31" s="181">
        <v>-120.37663900000001</v>
      </c>
      <c r="E31" s="181">
        <v>-109.068533</v>
      </c>
      <c r="F31" s="181">
        <v>-119.7457430000001</v>
      </c>
      <c r="G31" s="181">
        <v>-124.888969</v>
      </c>
      <c r="H31" s="181">
        <v>-137.76102499999999</v>
      </c>
      <c r="I31" s="181">
        <v>-139.57931600000012</v>
      </c>
      <c r="J31" s="181">
        <v>-145.69598199999979</v>
      </c>
      <c r="K31" s="181">
        <v>-146.16148099999992</v>
      </c>
      <c r="L31" s="181">
        <v>-151.59316199999989</v>
      </c>
      <c r="M31" s="181">
        <v>-141.61742600000022</v>
      </c>
      <c r="N31" s="110">
        <f t="shared" si="4"/>
        <v>-1531.3846759999999</v>
      </c>
    </row>
    <row r="32" spans="1:14" x14ac:dyDescent="0.2">
      <c r="A32" s="32" t="s">
        <v>54</v>
      </c>
      <c r="B32" s="58">
        <v>-1835.2340179999999</v>
      </c>
      <c r="C32" s="181">
        <v>-1656.1503860000003</v>
      </c>
      <c r="D32" s="181">
        <v>-1795.4709850000002</v>
      </c>
      <c r="E32" s="181">
        <v>-1619.5086079999999</v>
      </c>
      <c r="F32" s="181">
        <v>-1715.2751090000002</v>
      </c>
      <c r="G32" s="181">
        <v>-1715.4294219999999</v>
      </c>
      <c r="H32" s="181">
        <v>-1580.4220000000003</v>
      </c>
      <c r="I32" s="181">
        <v>-1697.0977169999999</v>
      </c>
      <c r="J32" s="181">
        <v>-1659.8928910000011</v>
      </c>
      <c r="K32" s="181">
        <v>-1786.460952999998</v>
      </c>
      <c r="L32" s="181">
        <v>-1788.6550490000011</v>
      </c>
      <c r="M32" s="181">
        <v>-1595.5383580000009</v>
      </c>
      <c r="N32" s="110">
        <f t="shared" si="4"/>
        <v>-20445.135496000003</v>
      </c>
    </row>
    <row r="33" spans="1:14" x14ac:dyDescent="0.2">
      <c r="A33" s="32" t="s">
        <v>55</v>
      </c>
      <c r="B33" s="58">
        <v>-905.99013234885092</v>
      </c>
      <c r="C33" s="181">
        <v>-741.32311645330412</v>
      </c>
      <c r="D33" s="181">
        <v>-741.66583634001199</v>
      </c>
      <c r="E33" s="181">
        <v>-636.311592376146</v>
      </c>
      <c r="F33" s="181">
        <v>-587.46283364953706</v>
      </c>
      <c r="G33" s="181">
        <v>-550.96029782132302</v>
      </c>
      <c r="H33" s="181">
        <v>-530.39228914553905</v>
      </c>
      <c r="I33" s="181">
        <v>-562.36963350712199</v>
      </c>
      <c r="J33" s="181">
        <v>-578.00902197819812</v>
      </c>
      <c r="K33" s="181">
        <v>-669.50286148543989</v>
      </c>
      <c r="L33" s="181">
        <v>-735.43626524625211</v>
      </c>
      <c r="M33" s="181">
        <v>-789.877454526218</v>
      </c>
      <c r="N33" s="110">
        <f t="shared" si="4"/>
        <v>-8029.3013348779423</v>
      </c>
    </row>
    <row r="34" spans="1:14" x14ac:dyDescent="0.2">
      <c r="A34" s="32" t="s">
        <v>56</v>
      </c>
      <c r="B34" s="58">
        <v>-1894.1032756511499</v>
      </c>
      <c r="C34" s="181">
        <v>-1498.7397545466961</v>
      </c>
      <c r="D34" s="181">
        <v>-1333.7405616599881</v>
      </c>
      <c r="E34" s="181">
        <v>-1242.4628246238542</v>
      </c>
      <c r="F34" s="181">
        <v>-1053.141930350464</v>
      </c>
      <c r="G34" s="181">
        <v>-896.22586117867502</v>
      </c>
      <c r="H34" s="181">
        <v>-939.783085854462</v>
      </c>
      <c r="I34" s="181">
        <v>-934.71816749287893</v>
      </c>
      <c r="J34" s="181">
        <v>-1036.9838980218021</v>
      </c>
      <c r="K34" s="181">
        <v>-1203.505265514563</v>
      </c>
      <c r="L34" s="181">
        <v>-1425.1352317537451</v>
      </c>
      <c r="M34" s="181">
        <v>-1693.437217473788</v>
      </c>
      <c r="N34" s="110">
        <f t="shared" si="4"/>
        <v>-15151.977074122067</v>
      </c>
    </row>
    <row r="35" spans="1:14" x14ac:dyDescent="0.2">
      <c r="A35" s="32" t="s">
        <v>57</v>
      </c>
      <c r="B35" s="58">
        <v>-12.03077</v>
      </c>
      <c r="C35" s="181">
        <v>-9.6785789999999992</v>
      </c>
      <c r="D35" s="181">
        <v>-7.9654129999999999</v>
      </c>
      <c r="E35" s="181">
        <v>-6.247891000000001</v>
      </c>
      <c r="F35" s="181">
        <v>-4.5124300000000002</v>
      </c>
      <c r="G35" s="181">
        <v>-3.328265</v>
      </c>
      <c r="H35" s="181">
        <v>-3.262016</v>
      </c>
      <c r="I35" s="181">
        <v>-3.2805590000000002</v>
      </c>
      <c r="J35" s="181">
        <v>-3.8905180000000001</v>
      </c>
      <c r="K35" s="181">
        <v>-5.4441649999999999</v>
      </c>
      <c r="L35" s="181">
        <v>-8.0061319999999991</v>
      </c>
      <c r="M35" s="181">
        <v>-10.011483</v>
      </c>
      <c r="N35" s="110">
        <f t="shared" si="4"/>
        <v>-77.658220999999998</v>
      </c>
    </row>
    <row r="36" spans="1:14" ht="12.75" thickBot="1" x14ac:dyDescent="0.25">
      <c r="A36" s="156" t="s">
        <v>152</v>
      </c>
      <c r="B36" s="56">
        <v>-348.92772499999995</v>
      </c>
      <c r="C36" s="45">
        <v>-290.05724600000002</v>
      </c>
      <c r="D36" s="45">
        <v>-277.99052599999999</v>
      </c>
      <c r="E36" s="45">
        <v>-251.747623</v>
      </c>
      <c r="F36" s="45">
        <v>-236.863372</v>
      </c>
      <c r="G36" s="45">
        <v>-218.19633699999997</v>
      </c>
      <c r="H36" s="45">
        <v>-215.66596900000002</v>
      </c>
      <c r="I36" s="45">
        <v>-222.92891599999999</v>
      </c>
      <c r="J36" s="45">
        <v>-233.24467100000001</v>
      </c>
      <c r="K36" s="45">
        <v>-259.20534599999996</v>
      </c>
      <c r="L36" s="45">
        <v>-292.01890700000001</v>
      </c>
      <c r="M36" s="45">
        <v>-315.83945999999997</v>
      </c>
      <c r="N36" s="45">
        <f t="shared" si="4"/>
        <v>-3162.6860979999997</v>
      </c>
    </row>
    <row r="37" spans="1:14" x14ac:dyDescent="0.2">
      <c r="N37" s="18" t="s">
        <v>523</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N40"/>
  <sheetViews>
    <sheetView showGridLines="0" zoomScale="115" zoomScaleNormal="115" workbookViewId="0">
      <selection activeCell="A34" sqref="A34"/>
    </sheetView>
  </sheetViews>
  <sheetFormatPr defaultRowHeight="12" x14ac:dyDescent="0.2"/>
  <cols>
    <col min="1" max="1" width="5.7109375" style="9" customWidth="1"/>
    <col min="2" max="2" width="4" style="9" customWidth="1"/>
    <col min="3" max="3" width="10.5703125" style="9" customWidth="1"/>
    <col min="4" max="6" width="14" style="9" customWidth="1"/>
    <col min="7" max="7" width="14.28515625" style="9" customWidth="1"/>
    <col min="8" max="8" width="0.7109375" style="9" customWidth="1"/>
    <col min="9" max="9" width="10.5703125" style="9" customWidth="1"/>
    <col min="10" max="12" width="14" style="9" customWidth="1"/>
    <col min="13" max="13" width="14.28515625" style="9" customWidth="1"/>
    <col min="14" max="15" width="10.85546875" style="9" customWidth="1"/>
    <col min="16" max="19" width="9.140625" style="9" customWidth="1"/>
    <col min="20" max="16384" width="9.140625" style="9"/>
  </cols>
  <sheetData>
    <row r="1" spans="1:13" ht="18.75" x14ac:dyDescent="0.3">
      <c r="A1" s="106" t="s">
        <v>552</v>
      </c>
      <c r="B1" s="106"/>
      <c r="M1" s="105" t="str">
        <f>Obsah!A1</f>
        <v>2017</v>
      </c>
    </row>
    <row r="2" spans="1:13" ht="4.5" customHeight="1" x14ac:dyDescent="0.2"/>
    <row r="3" spans="1:13" ht="12" customHeight="1" x14ac:dyDescent="0.2">
      <c r="A3" s="560" t="s">
        <v>308</v>
      </c>
      <c r="B3" s="560"/>
      <c r="C3" s="558" t="s">
        <v>319</v>
      </c>
      <c r="D3" s="558"/>
      <c r="E3" s="558"/>
      <c r="F3" s="558"/>
      <c r="G3" s="558"/>
      <c r="I3" s="558" t="s">
        <v>317</v>
      </c>
      <c r="J3" s="558"/>
      <c r="K3" s="558"/>
      <c r="L3" s="558"/>
      <c r="M3" s="558"/>
    </row>
    <row r="4" spans="1:13" x14ac:dyDescent="0.2">
      <c r="A4" s="561"/>
      <c r="B4" s="561"/>
      <c r="C4" s="271" t="s">
        <v>309</v>
      </c>
      <c r="D4" s="271" t="s">
        <v>310</v>
      </c>
      <c r="E4" s="271" t="s">
        <v>311</v>
      </c>
      <c r="F4" s="271" t="s">
        <v>312</v>
      </c>
      <c r="G4" s="251" t="s">
        <v>76</v>
      </c>
      <c r="I4" s="271" t="s">
        <v>309</v>
      </c>
      <c r="J4" s="271" t="s">
        <v>310</v>
      </c>
      <c r="K4" s="271" t="s">
        <v>311</v>
      </c>
      <c r="L4" s="271" t="s">
        <v>312</v>
      </c>
      <c r="M4" s="251" t="s">
        <v>76</v>
      </c>
    </row>
    <row r="5" spans="1:13" ht="12.75" thickBot="1" x14ac:dyDescent="0.25">
      <c r="A5" s="562" t="s">
        <v>76</v>
      </c>
      <c r="B5" s="562"/>
      <c r="C5" s="272">
        <f>SUM(C6,C10,C17)</f>
        <v>4497</v>
      </c>
      <c r="D5" s="272">
        <f>SUM(D6,D10,D17)</f>
        <v>92807.81</v>
      </c>
      <c r="E5" s="272">
        <f>SUM(E6,E10,E17)</f>
        <v>36135.72</v>
      </c>
      <c r="F5" s="272">
        <f>SUM(F6,F10,F17)</f>
        <v>317.64999999999998</v>
      </c>
      <c r="G5" s="252">
        <f t="shared" ref="G5:G17" si="0">SUM(C5:F5)</f>
        <v>133758.18</v>
      </c>
      <c r="I5" s="272">
        <f>SUM(I6,I10,I17)</f>
        <v>0</v>
      </c>
      <c r="J5" s="272">
        <f>SUM(J6,J10,J17)</f>
        <v>66918.59</v>
      </c>
      <c r="K5" s="272">
        <f>SUM(K6,K10,K17)</f>
        <v>27122.19</v>
      </c>
      <c r="L5" s="272">
        <f>SUM(L6,L10,L17)</f>
        <v>11786.05</v>
      </c>
      <c r="M5" s="252">
        <f t="shared" ref="M5:M17" si="1">SUM(I5:L5)</f>
        <v>105826.83</v>
      </c>
    </row>
    <row r="6" spans="1:13" x14ac:dyDescent="0.2">
      <c r="A6" s="253" t="s">
        <v>207</v>
      </c>
      <c r="B6" s="315"/>
      <c r="C6" s="273">
        <f>SUM(C7:C9)</f>
        <v>4497</v>
      </c>
      <c r="D6" s="273">
        <f>SUM(D7:D9)</f>
        <v>5280.45</v>
      </c>
      <c r="E6" s="273">
        <f>SUM(E7:E9)</f>
        <v>2391.83</v>
      </c>
      <c r="F6" s="273">
        <f>SUM(F7:F9)</f>
        <v>144.97</v>
      </c>
      <c r="G6" s="255">
        <f t="shared" si="0"/>
        <v>12314.25</v>
      </c>
      <c r="I6" s="273">
        <f>SUM(I7:I9)</f>
        <v>0</v>
      </c>
      <c r="J6" s="273">
        <f>SUM(J7:J9)</f>
        <v>26.49</v>
      </c>
      <c r="K6" s="273">
        <f>SUM(K7:K9)</f>
        <v>13.19</v>
      </c>
      <c r="L6" s="273">
        <f>SUM(L7:L9)</f>
        <v>68.88</v>
      </c>
      <c r="M6" s="255">
        <f t="shared" si="1"/>
        <v>108.56</v>
      </c>
    </row>
    <row r="7" spans="1:13" x14ac:dyDescent="0.2">
      <c r="A7" s="98"/>
      <c r="B7" s="316">
        <v>400</v>
      </c>
      <c r="C7" s="275">
        <v>3103</v>
      </c>
      <c r="D7" s="275">
        <v>0</v>
      </c>
      <c r="E7" s="275">
        <v>0</v>
      </c>
      <c r="F7" s="275">
        <v>0</v>
      </c>
      <c r="G7" s="260">
        <f t="shared" si="0"/>
        <v>3103</v>
      </c>
      <c r="I7" s="274">
        <v>0</v>
      </c>
      <c r="J7" s="283">
        <v>0</v>
      </c>
      <c r="K7" s="283">
        <v>0</v>
      </c>
      <c r="L7" s="283">
        <v>0</v>
      </c>
      <c r="M7" s="260">
        <f t="shared" si="1"/>
        <v>0</v>
      </c>
    </row>
    <row r="8" spans="1:13" x14ac:dyDescent="0.2">
      <c r="A8" s="317"/>
      <c r="B8" s="318">
        <v>220</v>
      </c>
      <c r="C8" s="284">
        <v>1349</v>
      </c>
      <c r="D8" s="284">
        <v>0</v>
      </c>
      <c r="E8" s="284">
        <v>0</v>
      </c>
      <c r="F8" s="284">
        <v>0</v>
      </c>
      <c r="G8" s="265">
        <f t="shared" si="0"/>
        <v>1349</v>
      </c>
      <c r="I8" s="276">
        <v>0</v>
      </c>
      <c r="J8" s="284">
        <v>0</v>
      </c>
      <c r="K8" s="284">
        <v>0</v>
      </c>
      <c r="L8" s="284">
        <v>0</v>
      </c>
      <c r="M8" s="265">
        <f t="shared" si="1"/>
        <v>0</v>
      </c>
    </row>
    <row r="9" spans="1:13" ht="12.75" thickBot="1" x14ac:dyDescent="0.25">
      <c r="A9" s="98"/>
      <c r="B9" s="316">
        <v>110</v>
      </c>
      <c r="C9" s="277">
        <v>45</v>
      </c>
      <c r="D9" s="278">
        <v>5280.45</v>
      </c>
      <c r="E9" s="277">
        <v>2391.83</v>
      </c>
      <c r="F9" s="278">
        <v>144.97</v>
      </c>
      <c r="G9" s="260">
        <f t="shared" si="0"/>
        <v>7862.25</v>
      </c>
      <c r="I9" s="274">
        <v>0</v>
      </c>
      <c r="J9" s="283">
        <v>26.49</v>
      </c>
      <c r="K9" s="283">
        <v>13.19</v>
      </c>
      <c r="L9" s="283">
        <v>68.88</v>
      </c>
      <c r="M9" s="260">
        <f t="shared" si="1"/>
        <v>108.56</v>
      </c>
    </row>
    <row r="10" spans="1:13" x14ac:dyDescent="0.2">
      <c r="A10" s="253" t="s">
        <v>206</v>
      </c>
      <c r="B10" s="315"/>
      <c r="C10" s="279">
        <f>SUM(C11:C16)</f>
        <v>0</v>
      </c>
      <c r="D10" s="279">
        <f>SUM(D11:D16)</f>
        <v>40126.310000000005</v>
      </c>
      <c r="E10" s="279">
        <f>SUM(E11:E16)</f>
        <v>18047.36</v>
      </c>
      <c r="F10" s="279">
        <f>SUM(F11:F16)</f>
        <v>93.58</v>
      </c>
      <c r="G10" s="255">
        <f t="shared" si="0"/>
        <v>58267.250000000007</v>
      </c>
      <c r="I10" s="279">
        <f>SUM(I11:I16)</f>
        <v>0</v>
      </c>
      <c r="J10" s="279">
        <f>SUM(J11:J16)</f>
        <v>10571.67</v>
      </c>
      <c r="K10" s="279">
        <f>SUM(K11:K16)</f>
        <v>3717.27</v>
      </c>
      <c r="L10" s="279">
        <f>SUM(L11:L16)</f>
        <v>3770.77</v>
      </c>
      <c r="M10" s="255">
        <f t="shared" si="1"/>
        <v>18059.71</v>
      </c>
    </row>
    <row r="11" spans="1:13" x14ac:dyDescent="0.2">
      <c r="A11" s="98"/>
      <c r="B11" s="316">
        <v>35</v>
      </c>
      <c r="C11" s="277">
        <v>0</v>
      </c>
      <c r="D11" s="278">
        <v>9785.86</v>
      </c>
      <c r="E11" s="277">
        <v>0</v>
      </c>
      <c r="F11" s="278">
        <v>0</v>
      </c>
      <c r="G11" s="260">
        <f t="shared" si="0"/>
        <v>9785.86</v>
      </c>
      <c r="I11" s="277">
        <v>0</v>
      </c>
      <c r="J11" s="278">
        <v>1176.47</v>
      </c>
      <c r="K11" s="277">
        <v>0</v>
      </c>
      <c r="L11" s="278">
        <v>0</v>
      </c>
      <c r="M11" s="260">
        <f t="shared" si="1"/>
        <v>1176.47</v>
      </c>
    </row>
    <row r="12" spans="1:13" x14ac:dyDescent="0.2">
      <c r="A12" s="317"/>
      <c r="B12" s="318">
        <v>22</v>
      </c>
      <c r="C12" s="280">
        <v>0</v>
      </c>
      <c r="D12" s="281">
        <v>30199.05</v>
      </c>
      <c r="E12" s="280">
        <v>18047.36</v>
      </c>
      <c r="F12" s="281">
        <v>93.58</v>
      </c>
      <c r="G12" s="265">
        <f t="shared" si="0"/>
        <v>48339.990000000005</v>
      </c>
      <c r="I12" s="280">
        <v>0</v>
      </c>
      <c r="J12" s="281">
        <v>7725.52</v>
      </c>
      <c r="K12" s="280">
        <v>3717.27</v>
      </c>
      <c r="L12" s="281">
        <v>3770.77</v>
      </c>
      <c r="M12" s="265">
        <f t="shared" si="1"/>
        <v>15213.560000000001</v>
      </c>
    </row>
    <row r="13" spans="1:13" x14ac:dyDescent="0.2">
      <c r="A13" s="317"/>
      <c r="B13" s="318">
        <v>10</v>
      </c>
      <c r="C13" s="280">
        <v>0</v>
      </c>
      <c r="D13" s="281">
        <v>140.29</v>
      </c>
      <c r="E13" s="280">
        <v>0</v>
      </c>
      <c r="F13" s="281">
        <v>0</v>
      </c>
      <c r="G13" s="265">
        <f t="shared" si="0"/>
        <v>140.29</v>
      </c>
      <c r="I13" s="280">
        <v>0</v>
      </c>
      <c r="J13" s="281">
        <v>1516.08</v>
      </c>
      <c r="K13" s="280">
        <v>0</v>
      </c>
      <c r="L13" s="281">
        <v>0</v>
      </c>
      <c r="M13" s="265">
        <f t="shared" si="1"/>
        <v>1516.08</v>
      </c>
    </row>
    <row r="14" spans="1:13" x14ac:dyDescent="0.2">
      <c r="A14" s="317"/>
      <c r="B14" s="318">
        <v>6</v>
      </c>
      <c r="C14" s="280">
        <v>0</v>
      </c>
      <c r="D14" s="281">
        <v>0.48</v>
      </c>
      <c r="E14" s="280">
        <v>0</v>
      </c>
      <c r="F14" s="281">
        <v>0</v>
      </c>
      <c r="G14" s="265">
        <f t="shared" si="0"/>
        <v>0.48</v>
      </c>
      <c r="I14" s="280">
        <v>0</v>
      </c>
      <c r="J14" s="281">
        <v>152.19999999999999</v>
      </c>
      <c r="K14" s="280">
        <v>0</v>
      </c>
      <c r="L14" s="281">
        <v>0</v>
      </c>
      <c r="M14" s="265">
        <f t="shared" si="1"/>
        <v>152.19999999999999</v>
      </c>
    </row>
    <row r="15" spans="1:13" x14ac:dyDescent="0.2">
      <c r="A15" s="317"/>
      <c r="B15" s="318">
        <v>5</v>
      </c>
      <c r="C15" s="280">
        <v>0</v>
      </c>
      <c r="D15" s="281">
        <v>0</v>
      </c>
      <c r="E15" s="280">
        <v>0</v>
      </c>
      <c r="F15" s="281">
        <v>0</v>
      </c>
      <c r="G15" s="265">
        <f t="shared" si="0"/>
        <v>0</v>
      </c>
      <c r="I15" s="280">
        <v>0</v>
      </c>
      <c r="J15" s="281">
        <v>0</v>
      </c>
      <c r="K15" s="280">
        <v>0</v>
      </c>
      <c r="L15" s="281">
        <v>0</v>
      </c>
      <c r="M15" s="265">
        <f t="shared" si="1"/>
        <v>0</v>
      </c>
    </row>
    <row r="16" spans="1:13" x14ac:dyDescent="0.2">
      <c r="A16" s="98"/>
      <c r="B16" s="316">
        <v>3</v>
      </c>
      <c r="C16" s="277">
        <v>0</v>
      </c>
      <c r="D16" s="278">
        <v>0.63</v>
      </c>
      <c r="E16" s="277">
        <v>0</v>
      </c>
      <c r="F16" s="278">
        <v>0</v>
      </c>
      <c r="G16" s="260">
        <f t="shared" si="0"/>
        <v>0.63</v>
      </c>
      <c r="I16" s="277">
        <v>0</v>
      </c>
      <c r="J16" s="278">
        <v>1.4</v>
      </c>
      <c r="K16" s="277">
        <v>0</v>
      </c>
      <c r="L16" s="278">
        <v>0</v>
      </c>
      <c r="M16" s="260">
        <f t="shared" si="1"/>
        <v>1.4</v>
      </c>
    </row>
    <row r="17" spans="1:14" ht="12.75" thickBot="1" x14ac:dyDescent="0.25">
      <c r="A17" s="267" t="s">
        <v>205</v>
      </c>
      <c r="B17" s="310"/>
      <c r="C17" s="312">
        <v>0</v>
      </c>
      <c r="D17" s="282">
        <v>47401.05</v>
      </c>
      <c r="E17" s="282">
        <v>15696.53</v>
      </c>
      <c r="F17" s="282">
        <v>79.099999999999994</v>
      </c>
      <c r="G17" s="270">
        <f t="shared" si="0"/>
        <v>63176.68</v>
      </c>
      <c r="I17" s="312">
        <v>0</v>
      </c>
      <c r="J17" s="282">
        <v>56320.43</v>
      </c>
      <c r="K17" s="282">
        <v>23391.73</v>
      </c>
      <c r="L17" s="282">
        <v>7946.4</v>
      </c>
      <c r="M17" s="270">
        <f t="shared" si="1"/>
        <v>87658.559999999998</v>
      </c>
    </row>
    <row r="18" spans="1:14" ht="3.75" customHeight="1" x14ac:dyDescent="0.2">
      <c r="C18" s="98"/>
      <c r="D18" s="98"/>
      <c r="E18" s="98"/>
      <c r="F18" s="98"/>
      <c r="G18" s="98"/>
      <c r="H18" s="98"/>
      <c r="I18" s="98"/>
      <c r="J18" s="98"/>
      <c r="K18" s="98"/>
      <c r="L18" s="98"/>
      <c r="M18" s="98"/>
      <c r="N18" s="98"/>
    </row>
    <row r="19" spans="1:14" ht="12" customHeight="1" x14ac:dyDescent="0.2">
      <c r="A19" s="560" t="s">
        <v>308</v>
      </c>
      <c r="B19" s="560"/>
      <c r="C19" s="558" t="s">
        <v>318</v>
      </c>
      <c r="D19" s="558"/>
      <c r="E19" s="558"/>
      <c r="F19" s="558"/>
      <c r="G19" s="558"/>
      <c r="H19" s="98"/>
    </row>
    <row r="20" spans="1:14" x14ac:dyDescent="0.2">
      <c r="A20" s="561"/>
      <c r="B20" s="561"/>
      <c r="C20" s="271" t="s">
        <v>309</v>
      </c>
      <c r="D20" s="271" t="s">
        <v>310</v>
      </c>
      <c r="E20" s="271" t="s">
        <v>311</v>
      </c>
      <c r="F20" s="271" t="s">
        <v>312</v>
      </c>
      <c r="G20" s="251" t="s">
        <v>76</v>
      </c>
      <c r="H20" s="98"/>
    </row>
    <row r="21" spans="1:14" ht="12.75" thickBot="1" x14ac:dyDescent="0.25">
      <c r="A21" s="559" t="s">
        <v>76</v>
      </c>
      <c r="B21" s="559"/>
      <c r="C21" s="272">
        <f>SUM(C22,C26,C33)</f>
        <v>5728</v>
      </c>
      <c r="D21" s="272">
        <f>SUM(D22,D26,D33)</f>
        <v>97345.96</v>
      </c>
      <c r="E21" s="272">
        <f>SUM(E22,E26,E33)</f>
        <v>38212.28</v>
      </c>
      <c r="F21" s="272">
        <f>SUM(F22,F26,F33)</f>
        <v>490.71000000000004</v>
      </c>
      <c r="G21" s="252">
        <f t="shared" ref="G21:G33" si="2">SUM(C21:F21)</f>
        <v>141776.94999999998</v>
      </c>
      <c r="H21" s="98"/>
    </row>
    <row r="22" spans="1:14" x14ac:dyDescent="0.2">
      <c r="A22" s="253" t="s">
        <v>207</v>
      </c>
      <c r="B22" s="253"/>
      <c r="C22" s="273">
        <f>SUM(C23:C25)</f>
        <v>5728</v>
      </c>
      <c r="D22" s="273">
        <f>SUM(D23:D25)</f>
        <v>9818.6</v>
      </c>
      <c r="E22" s="273">
        <f>SUM(E23:E25)</f>
        <v>3983.9</v>
      </c>
      <c r="F22" s="273">
        <f>SUM(F23:F25)</f>
        <v>302.73</v>
      </c>
      <c r="G22" s="255">
        <f t="shared" si="2"/>
        <v>19833.23</v>
      </c>
      <c r="H22" s="98"/>
    </row>
    <row r="23" spans="1:14" x14ac:dyDescent="0.2">
      <c r="A23" s="98"/>
      <c r="B23" s="256">
        <v>400</v>
      </c>
      <c r="C23" s="283">
        <v>3735</v>
      </c>
      <c r="D23" s="283">
        <v>0</v>
      </c>
      <c r="E23" s="283">
        <v>0</v>
      </c>
      <c r="F23" s="283">
        <v>0</v>
      </c>
      <c r="G23" s="260">
        <f t="shared" si="2"/>
        <v>3735</v>
      </c>
      <c r="H23" s="98"/>
    </row>
    <row r="24" spans="1:14" x14ac:dyDescent="0.2">
      <c r="A24" s="317"/>
      <c r="B24" s="261">
        <v>220</v>
      </c>
      <c r="C24" s="284">
        <v>1909</v>
      </c>
      <c r="D24" s="284">
        <v>0</v>
      </c>
      <c r="E24" s="284">
        <v>0</v>
      </c>
      <c r="F24" s="284">
        <v>0</v>
      </c>
      <c r="G24" s="265">
        <f t="shared" si="2"/>
        <v>1909</v>
      </c>
      <c r="H24" s="98"/>
    </row>
    <row r="25" spans="1:14" ht="12.75" thickBot="1" x14ac:dyDescent="0.25">
      <c r="A25" s="98"/>
      <c r="B25" s="256">
        <v>110</v>
      </c>
      <c r="C25" s="283">
        <v>84</v>
      </c>
      <c r="D25" s="283">
        <v>9818.6</v>
      </c>
      <c r="E25" s="283">
        <v>3983.9</v>
      </c>
      <c r="F25" s="283">
        <v>302.73</v>
      </c>
      <c r="G25" s="260">
        <f t="shared" si="2"/>
        <v>14189.23</v>
      </c>
      <c r="H25" s="98"/>
    </row>
    <row r="26" spans="1:14" x14ac:dyDescent="0.2">
      <c r="A26" s="253" t="s">
        <v>206</v>
      </c>
      <c r="B26" s="253"/>
      <c r="C26" s="279">
        <f>SUM(C27:C32)</f>
        <v>0</v>
      </c>
      <c r="D26" s="279">
        <f>SUM(D27:D32)</f>
        <v>40126.310000000005</v>
      </c>
      <c r="E26" s="279">
        <f>SUM(E27:E32)</f>
        <v>18531.849999999999</v>
      </c>
      <c r="F26" s="279">
        <f>SUM(F27:F32)</f>
        <v>108.88</v>
      </c>
      <c r="G26" s="255">
        <f t="shared" si="2"/>
        <v>58767.040000000001</v>
      </c>
      <c r="H26" s="98"/>
    </row>
    <row r="27" spans="1:14" x14ac:dyDescent="0.2">
      <c r="A27" s="98"/>
      <c r="B27" s="256">
        <v>35</v>
      </c>
      <c r="C27" s="277">
        <v>0</v>
      </c>
      <c r="D27" s="278">
        <v>9785.86</v>
      </c>
      <c r="E27" s="277">
        <v>0</v>
      </c>
      <c r="F27" s="278">
        <v>0</v>
      </c>
      <c r="G27" s="260">
        <f t="shared" si="2"/>
        <v>9785.86</v>
      </c>
      <c r="H27" s="98"/>
    </row>
    <row r="28" spans="1:14" x14ac:dyDescent="0.2">
      <c r="A28" s="317"/>
      <c r="B28" s="261">
        <v>22</v>
      </c>
      <c r="C28" s="280">
        <v>0</v>
      </c>
      <c r="D28" s="281">
        <v>30199.05</v>
      </c>
      <c r="E28" s="280">
        <v>18531.849999999999</v>
      </c>
      <c r="F28" s="281">
        <v>108.88</v>
      </c>
      <c r="G28" s="265">
        <f t="shared" si="2"/>
        <v>48839.779999999992</v>
      </c>
      <c r="H28" s="98"/>
    </row>
    <row r="29" spans="1:14" x14ac:dyDescent="0.2">
      <c r="A29" s="317"/>
      <c r="B29" s="261">
        <v>10</v>
      </c>
      <c r="C29" s="280">
        <v>0</v>
      </c>
      <c r="D29" s="281">
        <v>140.29</v>
      </c>
      <c r="E29" s="280">
        <v>0</v>
      </c>
      <c r="F29" s="281">
        <v>0</v>
      </c>
      <c r="G29" s="265">
        <f t="shared" si="2"/>
        <v>140.29</v>
      </c>
      <c r="H29" s="98"/>
    </row>
    <row r="30" spans="1:14" x14ac:dyDescent="0.2">
      <c r="A30" s="317"/>
      <c r="B30" s="261">
        <v>6</v>
      </c>
      <c r="C30" s="280">
        <v>0</v>
      </c>
      <c r="D30" s="281">
        <v>0.48</v>
      </c>
      <c r="E30" s="280">
        <v>0</v>
      </c>
      <c r="F30" s="281">
        <v>0</v>
      </c>
      <c r="G30" s="265">
        <f t="shared" si="2"/>
        <v>0.48</v>
      </c>
      <c r="H30" s="98"/>
    </row>
    <row r="31" spans="1:14" x14ac:dyDescent="0.2">
      <c r="A31" s="317"/>
      <c r="B31" s="261">
        <v>5</v>
      </c>
      <c r="C31" s="280">
        <v>0</v>
      </c>
      <c r="D31" s="281">
        <v>0</v>
      </c>
      <c r="E31" s="280">
        <v>0</v>
      </c>
      <c r="F31" s="281">
        <v>0</v>
      </c>
      <c r="G31" s="265">
        <f t="shared" si="2"/>
        <v>0</v>
      </c>
      <c r="H31" s="98"/>
    </row>
    <row r="32" spans="1:14" x14ac:dyDescent="0.2">
      <c r="A32" s="98"/>
      <c r="B32" s="256">
        <v>3</v>
      </c>
      <c r="C32" s="277">
        <v>0</v>
      </c>
      <c r="D32" s="278">
        <v>0.63</v>
      </c>
      <c r="E32" s="277">
        <v>0</v>
      </c>
      <c r="F32" s="278">
        <v>0</v>
      </c>
      <c r="G32" s="260">
        <f t="shared" si="2"/>
        <v>0.63</v>
      </c>
      <c r="H32" s="98"/>
    </row>
    <row r="33" spans="1:12" ht="12.75" thickBot="1" x14ac:dyDescent="0.25">
      <c r="A33" s="311" t="s">
        <v>205</v>
      </c>
      <c r="B33" s="313"/>
      <c r="C33" s="312">
        <v>0</v>
      </c>
      <c r="D33" s="282">
        <v>47401.05</v>
      </c>
      <c r="E33" s="282">
        <v>15696.53</v>
      </c>
      <c r="F33" s="282">
        <v>79.099999999999994</v>
      </c>
      <c r="G33" s="270">
        <f t="shared" si="2"/>
        <v>63176.68</v>
      </c>
      <c r="H33" s="98"/>
    </row>
    <row r="34" spans="1:12" x14ac:dyDescent="0.2">
      <c r="G34" s="18" t="s">
        <v>532</v>
      </c>
    </row>
    <row r="37" spans="1:12" x14ac:dyDescent="0.2">
      <c r="A37" s="219" t="s">
        <v>376</v>
      </c>
      <c r="B37" s="219"/>
      <c r="C37" s="219"/>
      <c r="D37" s="219" t="s">
        <v>377</v>
      </c>
      <c r="E37" s="219"/>
      <c r="F37" s="219"/>
      <c r="G37" s="219" t="s">
        <v>378</v>
      </c>
      <c r="H37" s="219"/>
      <c r="I37" s="219"/>
      <c r="J37" s="219" t="s">
        <v>379</v>
      </c>
      <c r="K37" s="219"/>
      <c r="L37" s="219"/>
    </row>
    <row r="38" spans="1:12" x14ac:dyDescent="0.2">
      <c r="A38" s="219" t="s">
        <v>205</v>
      </c>
      <c r="B38" s="219" t="s">
        <v>206</v>
      </c>
      <c r="C38" s="219" t="s">
        <v>207</v>
      </c>
      <c r="D38" s="219" t="s">
        <v>205</v>
      </c>
      <c r="E38" s="219" t="s">
        <v>206</v>
      </c>
      <c r="F38" s="219" t="s">
        <v>207</v>
      </c>
      <c r="G38" s="219" t="s">
        <v>205</v>
      </c>
      <c r="H38" s="219" t="s">
        <v>206</v>
      </c>
      <c r="I38" s="219" t="s">
        <v>207</v>
      </c>
      <c r="J38" s="219" t="s">
        <v>205</v>
      </c>
      <c r="K38" s="219" t="s">
        <v>206</v>
      </c>
      <c r="L38" s="219" t="s">
        <v>207</v>
      </c>
    </row>
    <row r="39" spans="1:12" x14ac:dyDescent="0.2">
      <c r="A39" s="219" t="s">
        <v>309</v>
      </c>
      <c r="B39" s="219"/>
      <c r="C39" s="219"/>
    </row>
    <row r="40" spans="1:12" x14ac:dyDescent="0.2">
      <c r="A40" s="219" t="s">
        <v>205</v>
      </c>
      <c r="B40" s="219" t="s">
        <v>206</v>
      </c>
      <c r="C40" s="219" t="s">
        <v>207</v>
      </c>
    </row>
  </sheetData>
  <mergeCells count="7">
    <mergeCell ref="I3:M3"/>
    <mergeCell ref="A21:B21"/>
    <mergeCell ref="A19:B20"/>
    <mergeCell ref="A3:B4"/>
    <mergeCell ref="A5:B5"/>
    <mergeCell ref="C3:G3"/>
    <mergeCell ref="C19:G19"/>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M36"/>
  <sheetViews>
    <sheetView showGridLines="0" zoomScale="115" zoomScaleNormal="115" workbookViewId="0"/>
  </sheetViews>
  <sheetFormatPr defaultRowHeight="12" x14ac:dyDescent="0.2"/>
  <cols>
    <col min="1" max="1" width="5.7109375" style="9" customWidth="1"/>
    <col min="2" max="2" width="3.42578125" style="9" customWidth="1"/>
    <col min="3" max="3" width="10.85546875" style="9" customWidth="1"/>
    <col min="4" max="6" width="14" style="9" customWidth="1"/>
    <col min="7" max="7" width="14.28515625" style="9" customWidth="1"/>
    <col min="8" max="8" width="0.7109375" style="9" customWidth="1"/>
    <col min="9" max="9" width="10.85546875" style="9" customWidth="1"/>
    <col min="10" max="12" width="14" style="9" customWidth="1"/>
    <col min="13" max="13" width="14.28515625" style="9" customWidth="1"/>
    <col min="14" max="17" width="9.140625" style="9" customWidth="1"/>
    <col min="18" max="16384" width="9.140625" style="9"/>
  </cols>
  <sheetData>
    <row r="1" spans="1:13" ht="18.75" x14ac:dyDescent="0.3">
      <c r="A1" s="106" t="s">
        <v>553</v>
      </c>
      <c r="B1" s="106"/>
      <c r="M1" s="105" t="str">
        <f>Obsah!A1</f>
        <v>2017</v>
      </c>
    </row>
    <row r="2" spans="1:13" ht="4.5" customHeight="1" x14ac:dyDescent="0.2"/>
    <row r="3" spans="1:13" ht="12" customHeight="1" x14ac:dyDescent="0.2">
      <c r="A3" s="560" t="s">
        <v>308</v>
      </c>
      <c r="B3" s="560"/>
      <c r="C3" s="566" t="s">
        <v>509</v>
      </c>
      <c r="D3" s="566"/>
      <c r="E3" s="566"/>
      <c r="F3" s="566"/>
      <c r="G3" s="566"/>
      <c r="H3" s="98"/>
      <c r="I3" s="558" t="s">
        <v>510</v>
      </c>
      <c r="J3" s="558"/>
      <c r="K3" s="558"/>
      <c r="L3" s="558"/>
      <c r="M3" s="558"/>
    </row>
    <row r="4" spans="1:13" x14ac:dyDescent="0.2">
      <c r="A4" s="561"/>
      <c r="B4" s="561"/>
      <c r="C4" s="250" t="s">
        <v>309</v>
      </c>
      <c r="D4" s="250" t="s">
        <v>310</v>
      </c>
      <c r="E4" s="250" t="s">
        <v>311</v>
      </c>
      <c r="F4" s="250" t="s">
        <v>312</v>
      </c>
      <c r="G4" s="251" t="s">
        <v>76</v>
      </c>
      <c r="H4" s="98"/>
      <c r="I4" s="271" t="s">
        <v>309</v>
      </c>
      <c r="J4" s="271" t="s">
        <v>310</v>
      </c>
      <c r="K4" s="271" t="s">
        <v>311</v>
      </c>
      <c r="L4" s="271" t="s">
        <v>312</v>
      </c>
      <c r="M4" s="251" t="s">
        <v>76</v>
      </c>
    </row>
    <row r="5" spans="1:13" ht="13.5" customHeight="1" thickBot="1" x14ac:dyDescent="0.25">
      <c r="A5" s="562" t="s">
        <v>76</v>
      </c>
      <c r="B5" s="562"/>
      <c r="C5" s="314">
        <f>SUM(C6:C11)</f>
        <v>74</v>
      </c>
      <c r="D5" s="314">
        <f t="shared" ref="D5:F5" si="0">SUM(D6:D11)</f>
        <v>47251</v>
      </c>
      <c r="E5" s="314">
        <f t="shared" si="0"/>
        <v>19640</v>
      </c>
      <c r="F5" s="314">
        <f t="shared" si="0"/>
        <v>3658</v>
      </c>
      <c r="G5" s="252">
        <f t="shared" ref="G5:G11" si="1">SUM(C5:F5)</f>
        <v>70623</v>
      </c>
      <c r="H5" s="98"/>
      <c r="I5" s="488">
        <f>SUM(I6:I11)</f>
        <v>22450</v>
      </c>
      <c r="J5" s="488">
        <f t="shared" ref="J5:L5" si="2">SUM(J6:J11)</f>
        <v>31196.97</v>
      </c>
      <c r="K5" s="488">
        <f t="shared" si="2"/>
        <v>11643</v>
      </c>
      <c r="L5" s="488">
        <f t="shared" si="2"/>
        <v>5140.41</v>
      </c>
      <c r="M5" s="252">
        <f t="shared" ref="M5:M11" si="3">SUM(I5:L5)</f>
        <v>70430.38</v>
      </c>
    </row>
    <row r="6" spans="1:13" x14ac:dyDescent="0.2">
      <c r="A6" s="567" t="s">
        <v>511</v>
      </c>
      <c r="B6" s="567"/>
      <c r="C6" s="257">
        <v>4</v>
      </c>
      <c r="D6" s="257">
        <v>0</v>
      </c>
      <c r="E6" s="257">
        <v>0</v>
      </c>
      <c r="F6" s="257">
        <v>0</v>
      </c>
      <c r="G6" s="260">
        <f t="shared" si="1"/>
        <v>4</v>
      </c>
      <c r="H6" s="98"/>
      <c r="I6" s="275">
        <v>2000</v>
      </c>
      <c r="J6" s="275">
        <v>0</v>
      </c>
      <c r="K6" s="275">
        <v>0</v>
      </c>
      <c r="L6" s="275">
        <v>0</v>
      </c>
      <c r="M6" s="260">
        <f t="shared" si="3"/>
        <v>2000</v>
      </c>
    </row>
    <row r="7" spans="1:13" x14ac:dyDescent="0.2">
      <c r="A7" s="568" t="s">
        <v>512</v>
      </c>
      <c r="B7" s="569"/>
      <c r="C7" s="262">
        <v>49</v>
      </c>
      <c r="D7" s="263">
        <v>0</v>
      </c>
      <c r="E7" s="264">
        <v>0</v>
      </c>
      <c r="F7" s="263">
        <v>0</v>
      </c>
      <c r="G7" s="265">
        <f t="shared" si="1"/>
        <v>49</v>
      </c>
      <c r="H7" s="98"/>
      <c r="I7" s="284">
        <v>16250</v>
      </c>
      <c r="J7" s="284">
        <v>0</v>
      </c>
      <c r="K7" s="284">
        <v>0</v>
      </c>
      <c r="L7" s="284">
        <v>0</v>
      </c>
      <c r="M7" s="265">
        <f t="shared" si="3"/>
        <v>16250</v>
      </c>
    </row>
    <row r="8" spans="1:13" x14ac:dyDescent="0.2">
      <c r="A8" s="568" t="s">
        <v>513</v>
      </c>
      <c r="B8" s="568"/>
      <c r="C8" s="257">
        <v>21</v>
      </c>
      <c r="D8" s="257">
        <v>0</v>
      </c>
      <c r="E8" s="257">
        <v>0</v>
      </c>
      <c r="F8" s="257">
        <v>0</v>
      </c>
      <c r="G8" s="260">
        <f t="shared" si="1"/>
        <v>21</v>
      </c>
      <c r="H8" s="98"/>
      <c r="I8" s="277">
        <v>4200</v>
      </c>
      <c r="J8" s="278">
        <v>0</v>
      </c>
      <c r="K8" s="277">
        <v>0</v>
      </c>
      <c r="L8" s="278">
        <v>0</v>
      </c>
      <c r="M8" s="260">
        <f t="shared" si="3"/>
        <v>4200</v>
      </c>
    </row>
    <row r="9" spans="1:13" x14ac:dyDescent="0.2">
      <c r="A9" s="568" t="s">
        <v>514</v>
      </c>
      <c r="B9" s="569"/>
      <c r="C9" s="264">
        <v>0</v>
      </c>
      <c r="D9" s="263">
        <v>430</v>
      </c>
      <c r="E9" s="264">
        <v>170</v>
      </c>
      <c r="F9" s="263">
        <v>58</v>
      </c>
      <c r="G9" s="265">
        <f t="shared" si="1"/>
        <v>658</v>
      </c>
      <c r="H9" s="98"/>
      <c r="I9" s="280">
        <v>0</v>
      </c>
      <c r="J9" s="281">
        <v>15948.5</v>
      </c>
      <c r="K9" s="280">
        <v>5782</v>
      </c>
      <c r="L9" s="281">
        <v>2941</v>
      </c>
      <c r="M9" s="265">
        <f t="shared" si="3"/>
        <v>24671.5</v>
      </c>
    </row>
    <row r="10" spans="1:13" x14ac:dyDescent="0.2">
      <c r="A10" s="568" t="s">
        <v>515</v>
      </c>
      <c r="B10" s="569"/>
      <c r="C10" s="264">
        <v>0</v>
      </c>
      <c r="D10" s="263">
        <v>99</v>
      </c>
      <c r="E10" s="264">
        <v>0</v>
      </c>
      <c r="F10" s="263">
        <v>0</v>
      </c>
      <c r="G10" s="265">
        <f t="shared" si="1"/>
        <v>99</v>
      </c>
      <c r="H10" s="98"/>
      <c r="I10" s="280">
        <v>0</v>
      </c>
      <c r="J10" s="281">
        <v>909.2</v>
      </c>
      <c r="K10" s="280">
        <v>0</v>
      </c>
      <c r="L10" s="281">
        <v>0</v>
      </c>
      <c r="M10" s="265">
        <f t="shared" si="3"/>
        <v>909.2</v>
      </c>
    </row>
    <row r="11" spans="1:13" ht="13.5" customHeight="1" thickBot="1" x14ac:dyDescent="0.25">
      <c r="A11" s="570" t="s">
        <v>516</v>
      </c>
      <c r="B11" s="570"/>
      <c r="C11" s="489">
        <v>0</v>
      </c>
      <c r="D11" s="490">
        <v>46722</v>
      </c>
      <c r="E11" s="489">
        <v>19470</v>
      </c>
      <c r="F11" s="490">
        <v>3600</v>
      </c>
      <c r="G11" s="491">
        <f t="shared" si="1"/>
        <v>69792</v>
      </c>
      <c r="H11" s="98"/>
      <c r="I11" s="492">
        <v>0</v>
      </c>
      <c r="J11" s="493">
        <v>14339.27</v>
      </c>
      <c r="K11" s="492">
        <v>5861</v>
      </c>
      <c r="L11" s="493">
        <v>2199.41</v>
      </c>
      <c r="M11" s="491">
        <f t="shared" si="3"/>
        <v>22399.68</v>
      </c>
    </row>
    <row r="12" spans="1:13" ht="4.5" customHeight="1" x14ac:dyDescent="0.2"/>
    <row r="13" spans="1:13" ht="12" customHeight="1" x14ac:dyDescent="0.2">
      <c r="A13" s="560" t="s">
        <v>308</v>
      </c>
      <c r="B13" s="560"/>
      <c r="C13" s="566" t="s">
        <v>539</v>
      </c>
      <c r="D13" s="566"/>
      <c r="E13" s="566"/>
      <c r="F13" s="566"/>
      <c r="G13" s="566"/>
    </row>
    <row r="14" spans="1:13" x14ac:dyDescent="0.2">
      <c r="A14" s="561"/>
      <c r="B14" s="561"/>
      <c r="C14" s="250" t="s">
        <v>309</v>
      </c>
      <c r="D14" s="250" t="s">
        <v>310</v>
      </c>
      <c r="E14" s="250" t="s">
        <v>311</v>
      </c>
      <c r="F14" s="250" t="s">
        <v>312</v>
      </c>
      <c r="G14" s="251" t="s">
        <v>76</v>
      </c>
    </row>
    <row r="15" spans="1:13" ht="12.75" thickBot="1" x14ac:dyDescent="0.25">
      <c r="A15" s="562" t="s">
        <v>76</v>
      </c>
      <c r="B15" s="562"/>
      <c r="C15" s="314">
        <f>SUM(C16,C20,C27)</f>
        <v>0</v>
      </c>
      <c r="D15" s="314">
        <f>SUM(D16,D20,D27)</f>
        <v>3649489</v>
      </c>
      <c r="E15" s="314">
        <f>SUM(E16,E20,E27)</f>
        <v>1522091</v>
      </c>
      <c r="F15" s="314">
        <f>SUM(F16,F20,F27)</f>
        <v>795025</v>
      </c>
      <c r="G15" s="252">
        <f t="shared" ref="G15:G27" si="4">SUM(C15:F15)</f>
        <v>5966605</v>
      </c>
      <c r="H15" s="219"/>
      <c r="I15" s="219"/>
      <c r="J15" s="219"/>
      <c r="K15" s="219"/>
      <c r="L15" s="219"/>
    </row>
    <row r="16" spans="1:13" x14ac:dyDescent="0.2">
      <c r="A16" s="253" t="s">
        <v>207</v>
      </c>
      <c r="B16" s="315"/>
      <c r="C16" s="254">
        <f>SUM(C17:C19)</f>
        <v>0</v>
      </c>
      <c r="D16" s="254">
        <f>SUM(D17:D19)</f>
        <v>104</v>
      </c>
      <c r="E16" s="254">
        <f>SUM(E17:E19)</f>
        <v>34</v>
      </c>
      <c r="F16" s="254">
        <f>SUM(F17:F19)</f>
        <v>3</v>
      </c>
      <c r="G16" s="255">
        <f t="shared" si="4"/>
        <v>141</v>
      </c>
      <c r="H16" s="219"/>
      <c r="I16" s="219"/>
      <c r="J16" s="219"/>
      <c r="K16" s="219"/>
      <c r="L16" s="219"/>
      <c r="M16" s="219"/>
    </row>
    <row r="17" spans="1:7" x14ac:dyDescent="0.2">
      <c r="A17" s="98"/>
      <c r="B17" s="316">
        <v>400</v>
      </c>
      <c r="C17" s="257">
        <v>0</v>
      </c>
      <c r="D17" s="257">
        <v>0</v>
      </c>
      <c r="E17" s="257">
        <v>0</v>
      </c>
      <c r="F17" s="257">
        <v>0</v>
      </c>
      <c r="G17" s="260">
        <f t="shared" si="4"/>
        <v>0</v>
      </c>
    </row>
    <row r="18" spans="1:7" x14ac:dyDescent="0.2">
      <c r="A18" s="317"/>
      <c r="B18" s="318">
        <v>220</v>
      </c>
      <c r="C18" s="262">
        <v>0</v>
      </c>
      <c r="D18" s="263">
        <v>0</v>
      </c>
      <c r="E18" s="264">
        <v>0</v>
      </c>
      <c r="F18" s="263">
        <v>0</v>
      </c>
      <c r="G18" s="265">
        <f t="shared" si="4"/>
        <v>0</v>
      </c>
    </row>
    <row r="19" spans="1:7" ht="12.75" thickBot="1" x14ac:dyDescent="0.25">
      <c r="A19" s="98"/>
      <c r="B19" s="316">
        <v>110</v>
      </c>
      <c r="C19" s="258">
        <v>0</v>
      </c>
      <c r="D19" s="258">
        <v>104</v>
      </c>
      <c r="E19" s="258">
        <v>34</v>
      </c>
      <c r="F19" s="258">
        <v>3</v>
      </c>
      <c r="G19" s="260">
        <f t="shared" si="4"/>
        <v>141</v>
      </c>
    </row>
    <row r="20" spans="1:7" x14ac:dyDescent="0.2">
      <c r="A20" s="253" t="s">
        <v>206</v>
      </c>
      <c r="B20" s="315"/>
      <c r="C20" s="266">
        <f>SUM(C21:C26)</f>
        <v>0</v>
      </c>
      <c r="D20" s="266">
        <f>SUM(D21:D26)</f>
        <v>14788</v>
      </c>
      <c r="E20" s="266">
        <f>SUM(E21:E26)</f>
        <v>7600</v>
      </c>
      <c r="F20" s="266">
        <f>SUM(F21:F26)</f>
        <v>2022</v>
      </c>
      <c r="G20" s="255">
        <f t="shared" si="4"/>
        <v>24410</v>
      </c>
    </row>
    <row r="21" spans="1:7" x14ac:dyDescent="0.2">
      <c r="A21" s="98"/>
      <c r="B21" s="316">
        <v>35</v>
      </c>
      <c r="C21" s="257">
        <v>0</v>
      </c>
      <c r="D21" s="257">
        <v>2960</v>
      </c>
      <c r="E21" s="257">
        <v>0</v>
      </c>
      <c r="F21" s="257">
        <v>0</v>
      </c>
      <c r="G21" s="260">
        <f t="shared" si="4"/>
        <v>2960</v>
      </c>
    </row>
    <row r="22" spans="1:7" x14ac:dyDescent="0.2">
      <c r="A22" s="317"/>
      <c r="B22" s="318">
        <v>22</v>
      </c>
      <c r="C22" s="264">
        <v>0</v>
      </c>
      <c r="D22" s="263">
        <v>11101</v>
      </c>
      <c r="E22" s="264">
        <v>7600</v>
      </c>
      <c r="F22" s="263">
        <v>2022</v>
      </c>
      <c r="G22" s="265">
        <f t="shared" si="4"/>
        <v>20723</v>
      </c>
    </row>
    <row r="23" spans="1:7" x14ac:dyDescent="0.2">
      <c r="A23" s="317"/>
      <c r="B23" s="318">
        <v>10</v>
      </c>
      <c r="C23" s="264">
        <v>0</v>
      </c>
      <c r="D23" s="263">
        <v>576</v>
      </c>
      <c r="E23" s="264">
        <v>0</v>
      </c>
      <c r="F23" s="263">
        <v>0</v>
      </c>
      <c r="G23" s="265">
        <f t="shared" si="4"/>
        <v>576</v>
      </c>
    </row>
    <row r="24" spans="1:7" x14ac:dyDescent="0.2">
      <c r="A24" s="317"/>
      <c r="B24" s="318">
        <v>6</v>
      </c>
      <c r="C24" s="264">
        <v>0</v>
      </c>
      <c r="D24" s="263">
        <v>147</v>
      </c>
      <c r="E24" s="264">
        <v>0</v>
      </c>
      <c r="F24" s="263">
        <v>0</v>
      </c>
      <c r="G24" s="265">
        <f t="shared" si="4"/>
        <v>147</v>
      </c>
    </row>
    <row r="25" spans="1:7" x14ac:dyDescent="0.2">
      <c r="A25" s="317"/>
      <c r="B25" s="318">
        <v>5</v>
      </c>
      <c r="C25" s="264">
        <v>0</v>
      </c>
      <c r="D25" s="263">
        <v>0</v>
      </c>
      <c r="E25" s="264">
        <v>0</v>
      </c>
      <c r="F25" s="263">
        <v>0</v>
      </c>
      <c r="G25" s="265">
        <f t="shared" si="4"/>
        <v>0</v>
      </c>
    </row>
    <row r="26" spans="1:7" x14ac:dyDescent="0.2">
      <c r="A26" s="98"/>
      <c r="B26" s="316">
        <v>3</v>
      </c>
      <c r="C26" s="259">
        <v>0</v>
      </c>
      <c r="D26" s="258">
        <v>4</v>
      </c>
      <c r="E26" s="259">
        <v>0</v>
      </c>
      <c r="F26" s="258">
        <v>0</v>
      </c>
      <c r="G26" s="260">
        <f t="shared" si="4"/>
        <v>4</v>
      </c>
    </row>
    <row r="27" spans="1:7" ht="12.75" thickBot="1" x14ac:dyDescent="0.25">
      <c r="A27" s="267" t="s">
        <v>205</v>
      </c>
      <c r="B27" s="310"/>
      <c r="C27" s="268">
        <v>0</v>
      </c>
      <c r="D27" s="269">
        <v>3634597</v>
      </c>
      <c r="E27" s="268">
        <v>1514457</v>
      </c>
      <c r="F27" s="269">
        <v>793000</v>
      </c>
      <c r="G27" s="270">
        <f t="shared" si="4"/>
        <v>5942054</v>
      </c>
    </row>
    <row r="28" spans="1:7" ht="4.5" customHeight="1" x14ac:dyDescent="0.2"/>
    <row r="29" spans="1:7" x14ac:dyDescent="0.2">
      <c r="A29" s="564" t="s">
        <v>537</v>
      </c>
      <c r="B29" s="564"/>
      <c r="C29" s="563" t="s">
        <v>538</v>
      </c>
      <c r="D29" s="563"/>
      <c r="E29" s="563"/>
      <c r="F29" s="563"/>
      <c r="G29" s="563"/>
    </row>
    <row r="30" spans="1:7" x14ac:dyDescent="0.2">
      <c r="A30" s="565"/>
      <c r="B30" s="565"/>
      <c r="C30" s="498" t="s">
        <v>309</v>
      </c>
      <c r="D30" s="498" t="s">
        <v>310</v>
      </c>
      <c r="E30" s="498" t="s">
        <v>311</v>
      </c>
      <c r="F30" s="498" t="s">
        <v>312</v>
      </c>
      <c r="G30" s="499" t="s">
        <v>76</v>
      </c>
    </row>
    <row r="31" spans="1:7" ht="13.5" customHeight="1" thickBot="1" x14ac:dyDescent="0.25">
      <c r="A31" s="571" t="s">
        <v>76</v>
      </c>
      <c r="B31" s="571"/>
      <c r="C31" s="500">
        <f t="shared" ref="C31:G31" si="5">SUM(C32:C35)</f>
        <v>0</v>
      </c>
      <c r="D31" s="500">
        <f t="shared" si="5"/>
        <v>3649489</v>
      </c>
      <c r="E31" s="500">
        <f t="shared" si="5"/>
        <v>1522091</v>
      </c>
      <c r="F31" s="500">
        <f t="shared" si="5"/>
        <v>795025</v>
      </c>
      <c r="G31" s="500">
        <f t="shared" si="5"/>
        <v>5966605</v>
      </c>
    </row>
    <row r="32" spans="1:7" x14ac:dyDescent="0.2">
      <c r="A32" s="572" t="s">
        <v>13</v>
      </c>
      <c r="B32" s="572"/>
      <c r="C32" s="501">
        <v>0</v>
      </c>
      <c r="D32" s="502">
        <v>104</v>
      </c>
      <c r="E32" s="502">
        <v>34</v>
      </c>
      <c r="F32" s="502">
        <v>3</v>
      </c>
      <c r="G32" s="502">
        <f>SUM(C32:F32)</f>
        <v>141</v>
      </c>
    </row>
    <row r="33" spans="1:7" x14ac:dyDescent="0.2">
      <c r="A33" s="573" t="s">
        <v>14</v>
      </c>
      <c r="B33" s="574"/>
      <c r="C33" s="503">
        <v>0</v>
      </c>
      <c r="D33" s="504">
        <v>14788</v>
      </c>
      <c r="E33" s="504">
        <v>7600</v>
      </c>
      <c r="F33" s="504">
        <v>2022</v>
      </c>
      <c r="G33" s="504">
        <f>SUM(C33:F33)</f>
        <v>24410</v>
      </c>
    </row>
    <row r="34" spans="1:7" x14ac:dyDescent="0.2">
      <c r="A34" s="573" t="s">
        <v>201</v>
      </c>
      <c r="B34" s="574"/>
      <c r="C34" s="503">
        <v>0</v>
      </c>
      <c r="D34" s="504">
        <v>435844</v>
      </c>
      <c r="E34" s="504">
        <v>178232</v>
      </c>
      <c r="F34" s="504">
        <v>127279</v>
      </c>
      <c r="G34" s="504">
        <f>SUM(C34:F34)</f>
        <v>741355</v>
      </c>
    </row>
    <row r="35" spans="1:7" ht="13.5" customHeight="1" thickBot="1" x14ac:dyDescent="0.25">
      <c r="A35" s="575" t="s">
        <v>199</v>
      </c>
      <c r="B35" s="575"/>
      <c r="C35" s="505">
        <v>0</v>
      </c>
      <c r="D35" s="506">
        <v>3198753</v>
      </c>
      <c r="E35" s="506">
        <v>1336225</v>
      </c>
      <c r="F35" s="506">
        <v>665721</v>
      </c>
      <c r="G35" s="507">
        <f>SUM(C35:F35)</f>
        <v>5200699</v>
      </c>
    </row>
    <row r="36" spans="1:7" x14ac:dyDescent="0.2">
      <c r="G36" s="18" t="s">
        <v>532</v>
      </c>
    </row>
  </sheetData>
  <mergeCells count="20">
    <mergeCell ref="A31:B31"/>
    <mergeCell ref="A32:B32"/>
    <mergeCell ref="A33:B33"/>
    <mergeCell ref="A34:B34"/>
    <mergeCell ref="A35:B35"/>
    <mergeCell ref="C29:G29"/>
    <mergeCell ref="A29:B30"/>
    <mergeCell ref="C3:G3"/>
    <mergeCell ref="I3:M3"/>
    <mergeCell ref="A13:B14"/>
    <mergeCell ref="C13:G13"/>
    <mergeCell ref="A15:B15"/>
    <mergeCell ref="A3:B4"/>
    <mergeCell ref="A5:B5"/>
    <mergeCell ref="A6:B6"/>
    <mergeCell ref="A7:B7"/>
    <mergeCell ref="A8:B8"/>
    <mergeCell ref="A9:B9"/>
    <mergeCell ref="A10:B10"/>
    <mergeCell ref="A11:B11"/>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O46"/>
  <sheetViews>
    <sheetView showGridLines="0" zoomScale="115" zoomScaleNormal="115" workbookViewId="0"/>
  </sheetViews>
  <sheetFormatPr defaultRowHeight="12" x14ac:dyDescent="0.2"/>
  <cols>
    <col min="1" max="1" width="22.42578125" style="9" customWidth="1"/>
    <col min="2" max="2" width="7.85546875" style="9" bestFit="1" customWidth="1"/>
    <col min="3" max="6" width="7.85546875" style="9" customWidth="1"/>
    <col min="7" max="13" width="9.140625" style="9"/>
    <col min="14" max="14" width="9.140625" style="9" customWidth="1"/>
    <col min="15" max="16384" width="9.140625" style="9"/>
  </cols>
  <sheetData>
    <row r="1" spans="1:15" ht="18.75" x14ac:dyDescent="0.3">
      <c r="A1" s="106" t="s">
        <v>551</v>
      </c>
      <c r="O1" s="105" t="str">
        <f>Obsah!A1</f>
        <v>2017</v>
      </c>
    </row>
    <row r="2" spans="1:15" ht="7.5" customHeight="1" x14ac:dyDescent="0.2"/>
    <row r="3" spans="1:15" x14ac:dyDescent="0.2">
      <c r="A3" s="185"/>
      <c r="B3" s="185">
        <v>2013</v>
      </c>
      <c r="C3" s="185">
        <v>2014</v>
      </c>
      <c r="D3" s="185">
        <v>2015</v>
      </c>
      <c r="E3" s="185">
        <v>2016</v>
      </c>
      <c r="F3" s="185">
        <v>2017</v>
      </c>
    </row>
    <row r="4" spans="1:15" ht="12.75" thickBot="1" x14ac:dyDescent="0.25">
      <c r="A4" s="143" t="s">
        <v>398</v>
      </c>
      <c r="B4" s="191">
        <f>SUM(B5:B8)</f>
        <v>5873189</v>
      </c>
      <c r="C4" s="191">
        <f>SUM(C5:C8)</f>
        <v>5899019</v>
      </c>
      <c r="D4" s="191">
        <f>SUM(D5:D8)</f>
        <v>5900906</v>
      </c>
      <c r="E4" s="191">
        <f>SUM(E5:E8)</f>
        <v>5926216</v>
      </c>
      <c r="F4" s="191">
        <f>SUM(F5:F8)</f>
        <v>5966605</v>
      </c>
    </row>
    <row r="5" spans="1:15" x14ac:dyDescent="0.2">
      <c r="A5" s="201" t="s">
        <v>330</v>
      </c>
      <c r="B5" s="200">
        <v>0</v>
      </c>
      <c r="C5" s="200">
        <v>0</v>
      </c>
      <c r="D5" s="200">
        <v>0</v>
      </c>
      <c r="E5" s="200">
        <v>0</v>
      </c>
      <c r="F5" s="200">
        <v>0</v>
      </c>
    </row>
    <row r="6" spans="1:15" x14ac:dyDescent="0.2">
      <c r="A6" s="477" t="s">
        <v>508</v>
      </c>
      <c r="B6" s="226">
        <v>3575188</v>
      </c>
      <c r="C6" s="226">
        <v>3589039</v>
      </c>
      <c r="D6" s="482">
        <v>3608324</v>
      </c>
      <c r="E6" s="482">
        <v>3625976</v>
      </c>
      <c r="F6" s="482">
        <v>3649489</v>
      </c>
    </row>
    <row r="7" spans="1:15" x14ac:dyDescent="0.2">
      <c r="A7" s="477" t="s">
        <v>87</v>
      </c>
      <c r="B7" s="482">
        <v>1532993</v>
      </c>
      <c r="C7" s="482">
        <v>1541418</v>
      </c>
      <c r="D7" s="482">
        <v>1514444</v>
      </c>
      <c r="E7" s="482">
        <v>1513973</v>
      </c>
      <c r="F7" s="482">
        <v>1522091</v>
      </c>
    </row>
    <row r="8" spans="1:15" x14ac:dyDescent="0.2">
      <c r="A8" s="486" t="s">
        <v>89</v>
      </c>
      <c r="B8" s="487">
        <v>765008</v>
      </c>
      <c r="C8" s="487">
        <v>768562</v>
      </c>
      <c r="D8" s="487">
        <v>778138</v>
      </c>
      <c r="E8" s="487">
        <v>786267</v>
      </c>
      <c r="F8" s="487">
        <v>795025</v>
      </c>
    </row>
    <row r="9" spans="1:15" ht="12.75" thickBot="1" x14ac:dyDescent="0.25">
      <c r="A9" s="484" t="s">
        <v>319</v>
      </c>
      <c r="B9" s="485">
        <f>SUM(B10:B13)</f>
        <v>135423.58918441765</v>
      </c>
      <c r="C9" s="485">
        <f>SUM(C10:C13)</f>
        <v>136519.26400000002</v>
      </c>
      <c r="D9" s="485">
        <f>SUM(D10:D13)</f>
        <v>134889.48000000001</v>
      </c>
      <c r="E9" s="485">
        <f>SUM(E10:E13)</f>
        <v>134403.51999999999</v>
      </c>
      <c r="F9" s="485">
        <f>SUM(F10:F13)</f>
        <v>133758.18</v>
      </c>
    </row>
    <row r="10" spans="1:15" x14ac:dyDescent="0.2">
      <c r="A10" s="201" t="s">
        <v>330</v>
      </c>
      <c r="B10" s="200">
        <v>4402</v>
      </c>
      <c r="C10" s="200">
        <v>5503</v>
      </c>
      <c r="D10" s="200">
        <v>4414</v>
      </c>
      <c r="E10" s="200">
        <v>4496</v>
      </c>
      <c r="F10" s="200">
        <v>4497</v>
      </c>
    </row>
    <row r="11" spans="1:15" x14ac:dyDescent="0.2">
      <c r="A11" s="480" t="s">
        <v>508</v>
      </c>
      <c r="B11" s="226">
        <v>93629.022192998207</v>
      </c>
      <c r="C11" s="226">
        <v>93818.069000000003</v>
      </c>
      <c r="D11" s="482">
        <v>93493.6</v>
      </c>
      <c r="E11" s="482">
        <v>93184.59</v>
      </c>
      <c r="F11" s="482">
        <v>92807.81</v>
      </c>
    </row>
    <row r="12" spans="1:15" x14ac:dyDescent="0.2">
      <c r="A12" s="480" t="s">
        <v>87</v>
      </c>
      <c r="B12" s="482">
        <v>37051.144991419445</v>
      </c>
      <c r="C12" s="482">
        <v>36862.283000000003</v>
      </c>
      <c r="D12" s="482">
        <v>36650.78</v>
      </c>
      <c r="E12" s="482">
        <v>36396.07</v>
      </c>
      <c r="F12" s="482">
        <v>36135.72</v>
      </c>
    </row>
    <row r="13" spans="1:15" x14ac:dyDescent="0.2">
      <c r="A13" s="486" t="s">
        <v>89</v>
      </c>
      <c r="B13" s="487">
        <v>341.42200000000003</v>
      </c>
      <c r="C13" s="487">
        <v>335.91200000000003</v>
      </c>
      <c r="D13" s="487">
        <v>331.1</v>
      </c>
      <c r="E13" s="487">
        <v>326.86</v>
      </c>
      <c r="F13" s="487">
        <v>317.64999999999998</v>
      </c>
    </row>
    <row r="14" spans="1:15" ht="12.75" thickBot="1" x14ac:dyDescent="0.25">
      <c r="A14" s="484" t="s">
        <v>317</v>
      </c>
      <c r="B14" s="485">
        <f>SUM(B15:B18)</f>
        <v>100984.89071411973</v>
      </c>
      <c r="C14" s="485">
        <f>SUM(C15:C18)</f>
        <v>103032.33500000001</v>
      </c>
      <c r="D14" s="485">
        <f>SUM(D15:D18)</f>
        <v>104065</v>
      </c>
      <c r="E14" s="485">
        <f>SUM(E15:E18)</f>
        <v>104564.52</v>
      </c>
      <c r="F14" s="485">
        <f>SUM(F15:F18)</f>
        <v>105826.83</v>
      </c>
    </row>
    <row r="15" spans="1:15" x14ac:dyDescent="0.2">
      <c r="A15" s="201" t="s">
        <v>330</v>
      </c>
      <c r="B15" s="200">
        <v>0</v>
      </c>
      <c r="C15" s="200">
        <v>0</v>
      </c>
      <c r="D15" s="200">
        <v>0</v>
      </c>
      <c r="E15" s="200">
        <v>0</v>
      </c>
      <c r="F15" s="200">
        <v>0</v>
      </c>
    </row>
    <row r="16" spans="1:15" x14ac:dyDescent="0.2">
      <c r="A16" s="480" t="s">
        <v>508</v>
      </c>
      <c r="B16" s="226">
        <v>62806.744644999933</v>
      </c>
      <c r="C16" s="226">
        <v>64331.861000000004</v>
      </c>
      <c r="D16" s="482">
        <v>65208.32</v>
      </c>
      <c r="E16" s="482">
        <v>65943.240000000005</v>
      </c>
      <c r="F16" s="482">
        <v>66918.59</v>
      </c>
    </row>
    <row r="17" spans="1:6" x14ac:dyDescent="0.2">
      <c r="A17" s="480" t="s">
        <v>87</v>
      </c>
      <c r="B17" s="482">
        <v>26607.805069119797</v>
      </c>
      <c r="C17" s="482">
        <v>27030.687000000002</v>
      </c>
      <c r="D17" s="482">
        <v>27174.77</v>
      </c>
      <c r="E17" s="482">
        <v>26894.27</v>
      </c>
      <c r="F17" s="482">
        <v>27122.19</v>
      </c>
    </row>
    <row r="18" spans="1:6" x14ac:dyDescent="0.2">
      <c r="A18" s="486" t="s">
        <v>89</v>
      </c>
      <c r="B18" s="487">
        <v>11570.341</v>
      </c>
      <c r="C18" s="487">
        <v>11669.787</v>
      </c>
      <c r="D18" s="487">
        <v>11681.91</v>
      </c>
      <c r="E18" s="487">
        <v>11727.01</v>
      </c>
      <c r="F18" s="487">
        <v>11786.05</v>
      </c>
    </row>
    <row r="19" spans="1:6" ht="12.75" thickBot="1" x14ac:dyDescent="0.25">
      <c r="A19" s="484" t="s">
        <v>318</v>
      </c>
      <c r="B19" s="485">
        <f>SUM(B20:B23)</f>
        <v>143159.35034308431</v>
      </c>
      <c r="C19" s="485">
        <f>SUM(C20:C23)</f>
        <v>143146.10400000002</v>
      </c>
      <c r="D19" s="485">
        <f>SUM(D20:D23)</f>
        <v>142795.78</v>
      </c>
      <c r="E19" s="485">
        <f>SUM(E20:E23)</f>
        <v>142375.85</v>
      </c>
      <c r="F19" s="485">
        <f>SUM(F20:F23)</f>
        <v>141776.94999999998</v>
      </c>
    </row>
    <row r="20" spans="1:6" x14ac:dyDescent="0.2">
      <c r="A20" s="201" t="s">
        <v>330</v>
      </c>
      <c r="B20" s="200">
        <v>5503</v>
      </c>
      <c r="C20" s="200">
        <v>5503</v>
      </c>
      <c r="D20" s="200">
        <v>5610</v>
      </c>
      <c r="E20" s="200">
        <v>5717</v>
      </c>
      <c r="F20" s="200">
        <v>5728</v>
      </c>
    </row>
    <row r="21" spans="1:6" x14ac:dyDescent="0.2">
      <c r="A21" s="480" t="s">
        <v>508</v>
      </c>
      <c r="B21" s="226">
        <v>98107.473569998212</v>
      </c>
      <c r="C21" s="226">
        <v>98251.292000000016</v>
      </c>
      <c r="D21" s="482">
        <v>98003.1</v>
      </c>
      <c r="E21" s="482">
        <v>97736.75</v>
      </c>
      <c r="F21" s="482">
        <v>97345.96</v>
      </c>
    </row>
    <row r="22" spans="1:6" x14ac:dyDescent="0.2">
      <c r="A22" s="480" t="s">
        <v>87</v>
      </c>
      <c r="B22" s="482">
        <v>39031.748773086103</v>
      </c>
      <c r="C22" s="482">
        <v>38880.194000000003</v>
      </c>
      <c r="D22" s="482">
        <v>38677.869999999995</v>
      </c>
      <c r="E22" s="482">
        <v>38421.93</v>
      </c>
      <c r="F22" s="482">
        <v>38212.28</v>
      </c>
    </row>
    <row r="23" spans="1:6" x14ac:dyDescent="0.2">
      <c r="A23" s="486" t="s">
        <v>89</v>
      </c>
      <c r="B23" s="487">
        <v>517.12800000000004</v>
      </c>
      <c r="C23" s="487">
        <v>511.61799999999999</v>
      </c>
      <c r="D23" s="487">
        <v>504.81000000000006</v>
      </c>
      <c r="E23" s="487">
        <v>500.17</v>
      </c>
      <c r="F23" s="487">
        <v>490.71000000000004</v>
      </c>
    </row>
    <row r="24" spans="1:6" ht="12.75" thickBot="1" x14ac:dyDescent="0.25">
      <c r="A24" s="484" t="s">
        <v>509</v>
      </c>
      <c r="B24" s="485">
        <f>SUM(B25:B28)</f>
        <v>68484</v>
      </c>
      <c r="C24" s="485">
        <f>SUM(C25:C28)</f>
        <v>69747</v>
      </c>
      <c r="D24" s="485">
        <f>SUM(D25:D28)</f>
        <v>70111</v>
      </c>
      <c r="E24" s="485">
        <f>SUM(E25:E28)</f>
        <v>70404</v>
      </c>
      <c r="F24" s="485">
        <f>SUM(F25:F28)</f>
        <v>70623</v>
      </c>
    </row>
    <row r="25" spans="1:6" x14ac:dyDescent="0.2">
      <c r="A25" s="201" t="s">
        <v>330</v>
      </c>
      <c r="B25" s="200">
        <v>71</v>
      </c>
      <c r="C25" s="200">
        <v>72</v>
      </c>
      <c r="D25" s="200">
        <v>73</v>
      </c>
      <c r="E25" s="200">
        <v>73</v>
      </c>
      <c r="F25" s="200">
        <v>74</v>
      </c>
    </row>
    <row r="26" spans="1:6" x14ac:dyDescent="0.2">
      <c r="A26" s="483" t="s">
        <v>508</v>
      </c>
      <c r="B26" s="226">
        <v>45499</v>
      </c>
      <c r="C26" s="226">
        <v>46619</v>
      </c>
      <c r="D26" s="482">
        <v>46871</v>
      </c>
      <c r="E26" s="482">
        <v>47085</v>
      </c>
      <c r="F26" s="482">
        <v>47251</v>
      </c>
    </row>
    <row r="27" spans="1:6" x14ac:dyDescent="0.2">
      <c r="A27" s="483" t="s">
        <v>87</v>
      </c>
      <c r="B27" s="482">
        <v>19197</v>
      </c>
      <c r="C27" s="482">
        <v>19352</v>
      </c>
      <c r="D27" s="482">
        <v>19495</v>
      </c>
      <c r="E27" s="482">
        <v>19571</v>
      </c>
      <c r="F27" s="482">
        <v>19640</v>
      </c>
    </row>
    <row r="28" spans="1:6" x14ac:dyDescent="0.2">
      <c r="A28" s="486" t="s">
        <v>89</v>
      </c>
      <c r="B28" s="487">
        <v>3717</v>
      </c>
      <c r="C28" s="487">
        <v>3704</v>
      </c>
      <c r="D28" s="487">
        <v>3672</v>
      </c>
      <c r="E28" s="487">
        <v>3675</v>
      </c>
      <c r="F28" s="487">
        <v>3658</v>
      </c>
    </row>
    <row r="29" spans="1:6" ht="12.75" thickBot="1" x14ac:dyDescent="0.25">
      <c r="A29" s="484" t="s">
        <v>510</v>
      </c>
      <c r="B29" s="485">
        <f>SUM(B30:B33)</f>
        <v>67700.036000000007</v>
      </c>
      <c r="C29" s="485">
        <f>SUM(C30:C33)</f>
        <v>69680.788</v>
      </c>
      <c r="D29" s="485">
        <f>SUM(D30:D33)</f>
        <v>70036.149999999994</v>
      </c>
      <c r="E29" s="485">
        <f>SUM(E30:E33)</f>
        <v>69700.819999999992</v>
      </c>
      <c r="F29" s="485">
        <f>SUM(F30:F33)</f>
        <v>70430.38</v>
      </c>
    </row>
    <row r="30" spans="1:6" x14ac:dyDescent="0.2">
      <c r="A30" s="201" t="s">
        <v>330</v>
      </c>
      <c r="B30" s="200">
        <v>20380</v>
      </c>
      <c r="C30" s="200">
        <v>21780</v>
      </c>
      <c r="D30" s="200">
        <v>21980</v>
      </c>
      <c r="E30" s="200">
        <v>21980</v>
      </c>
      <c r="F30" s="200">
        <v>22450</v>
      </c>
    </row>
    <row r="31" spans="1:6" x14ac:dyDescent="0.2">
      <c r="A31" s="480" t="s">
        <v>508</v>
      </c>
      <c r="B31" s="226">
        <v>30954.006000000001</v>
      </c>
      <c r="C31" s="226">
        <v>31458.348000000002</v>
      </c>
      <c r="D31" s="482">
        <v>31627.75</v>
      </c>
      <c r="E31" s="482">
        <v>31119.899999999998</v>
      </c>
      <c r="F31" s="482">
        <v>31196.97</v>
      </c>
    </row>
    <row r="32" spans="1:6" x14ac:dyDescent="0.2">
      <c r="A32" s="480" t="s">
        <v>87</v>
      </c>
      <c r="B32" s="482">
        <v>11293</v>
      </c>
      <c r="C32" s="482">
        <v>11378</v>
      </c>
      <c r="D32" s="482">
        <v>11404</v>
      </c>
      <c r="E32" s="482">
        <v>11552</v>
      </c>
      <c r="F32" s="482">
        <v>11643</v>
      </c>
    </row>
    <row r="33" spans="1:6" ht="12.75" thickBot="1" x14ac:dyDescent="0.25">
      <c r="A33" s="137" t="s">
        <v>89</v>
      </c>
      <c r="B33" s="227">
        <v>5073.0300000000007</v>
      </c>
      <c r="C33" s="227">
        <v>5064.4399999999996</v>
      </c>
      <c r="D33" s="227">
        <v>5024.3999999999996</v>
      </c>
      <c r="E33" s="227">
        <v>5048.92</v>
      </c>
      <c r="F33" s="227">
        <v>5140.41</v>
      </c>
    </row>
    <row r="34" spans="1:6" x14ac:dyDescent="0.2">
      <c r="A34" s="237"/>
      <c r="B34" s="237"/>
      <c r="C34" s="237"/>
      <c r="D34" s="237"/>
      <c r="E34" s="237"/>
      <c r="F34" s="18" t="s">
        <v>507</v>
      </c>
    </row>
    <row r="46" spans="1:6" ht="12" customHeight="1"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ebPublishItems count="1">
    <webPublishItem id="21989" divId="Roční zpráva_21989" sourceType="sheet" destinationFile="\\FSP\Statistika\NOVÁ STATISTIKA\Zprávy roční\RZ ELEKTRO 2017_cz\verze_2 - nové šablony-pro int. tým\Roční zpráva.htm"/>
  </webPublishItem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G44"/>
  <sheetViews>
    <sheetView showGridLines="0" zoomScale="115" zoomScaleNormal="115" workbookViewId="0"/>
  </sheetViews>
  <sheetFormatPr defaultRowHeight="12" x14ac:dyDescent="0.2"/>
  <cols>
    <col min="1" max="1" width="37.5703125" style="287" customWidth="1"/>
    <col min="2" max="4" width="12" style="287" customWidth="1"/>
    <col min="5" max="5" width="14.42578125" style="287" customWidth="1"/>
    <col min="6" max="6" width="35.5703125" style="287" customWidth="1"/>
    <col min="7" max="7" width="20.5703125" style="287" customWidth="1"/>
    <col min="8" max="10" width="10.140625" style="287" customWidth="1"/>
    <col min="11" max="11" width="10.7109375" style="287" customWidth="1"/>
    <col min="12" max="16384" width="9.140625" style="287"/>
  </cols>
  <sheetData>
    <row r="1" spans="1:7" ht="18.75" x14ac:dyDescent="0.3">
      <c r="A1" s="286" t="s">
        <v>550</v>
      </c>
      <c r="G1" s="295" t="str">
        <f>Obsah!A1</f>
        <v>2017</v>
      </c>
    </row>
    <row r="2" spans="1:7" ht="7.5" customHeight="1" x14ac:dyDescent="0.2"/>
    <row r="3" spans="1:7" ht="12.75" x14ac:dyDescent="0.2">
      <c r="A3" s="576" t="s">
        <v>505</v>
      </c>
      <c r="B3" s="576"/>
      <c r="C3" s="576"/>
      <c r="D3" s="309" t="s">
        <v>330</v>
      </c>
      <c r="E3" s="305"/>
    </row>
    <row r="4" spans="1:7" ht="13.5" customHeight="1" x14ac:dyDescent="0.2">
      <c r="A4" s="581" t="s">
        <v>323</v>
      </c>
      <c r="B4" s="581"/>
      <c r="C4" s="581"/>
      <c r="D4" s="307">
        <v>4</v>
      </c>
      <c r="E4" s="306"/>
    </row>
    <row r="5" spans="1:7" x14ac:dyDescent="0.2">
      <c r="A5" s="579" t="s">
        <v>324</v>
      </c>
      <c r="B5" s="580"/>
      <c r="C5" s="580"/>
      <c r="D5" s="308">
        <v>36</v>
      </c>
    </row>
    <row r="6" spans="1:7" x14ac:dyDescent="0.2">
      <c r="A6" s="579" t="s">
        <v>536</v>
      </c>
      <c r="B6" s="580"/>
      <c r="C6" s="580"/>
      <c r="D6" s="308">
        <v>9</v>
      </c>
    </row>
    <row r="7" spans="1:7" ht="12.75" thickBot="1" x14ac:dyDescent="0.25">
      <c r="A7" s="578" t="s">
        <v>325</v>
      </c>
      <c r="B7" s="578"/>
      <c r="C7" s="578"/>
      <c r="D7" s="304">
        <v>50</v>
      </c>
    </row>
    <row r="17" spans="1:7" x14ac:dyDescent="0.2">
      <c r="A17" s="577"/>
      <c r="B17" s="577"/>
      <c r="C17" s="577"/>
      <c r="D17" s="577"/>
      <c r="E17" s="577"/>
      <c r="F17" s="577"/>
      <c r="G17" s="577"/>
    </row>
    <row r="22" spans="1:7" ht="24" x14ac:dyDescent="0.2">
      <c r="A22" s="299" t="s">
        <v>506</v>
      </c>
      <c r="B22" s="300" t="s">
        <v>327</v>
      </c>
      <c r="C22" s="300" t="s">
        <v>328</v>
      </c>
      <c r="D22" s="300" t="s">
        <v>329</v>
      </c>
    </row>
    <row r="23" spans="1:7" ht="13.5" thickBot="1" x14ac:dyDescent="0.25">
      <c r="A23" s="293" t="s">
        <v>326</v>
      </c>
      <c r="B23" s="294">
        <v>2.76</v>
      </c>
      <c r="C23" s="294">
        <v>431.45</v>
      </c>
      <c r="D23" s="294">
        <v>156.18</v>
      </c>
      <c r="E23" s="288"/>
    </row>
    <row r="24" spans="1:7" ht="12.75" x14ac:dyDescent="0.2">
      <c r="A24" s="296" t="s">
        <v>310</v>
      </c>
      <c r="B24" s="289">
        <v>3.41</v>
      </c>
      <c r="C24" s="289">
        <v>501.47</v>
      </c>
      <c r="D24" s="289">
        <v>146.88</v>
      </c>
      <c r="E24" s="289"/>
      <c r="F24" s="289"/>
      <c r="G24" s="290"/>
    </row>
    <row r="25" spans="1:7" ht="12.75" x14ac:dyDescent="0.2">
      <c r="A25" s="297" t="s">
        <v>311</v>
      </c>
      <c r="B25" s="291">
        <v>2.34</v>
      </c>
      <c r="C25" s="302">
        <v>466.68</v>
      </c>
      <c r="D25" s="303">
        <v>199.17</v>
      </c>
      <c r="E25" s="289"/>
      <c r="F25" s="289"/>
      <c r="G25" s="290"/>
    </row>
    <row r="26" spans="1:7" ht="13.5" thickBot="1" x14ac:dyDescent="0.25">
      <c r="A26" s="298" t="s">
        <v>312</v>
      </c>
      <c r="B26" s="292">
        <v>0.56999999999999995</v>
      </c>
      <c r="C26" s="292">
        <v>40.340000000000003</v>
      </c>
      <c r="D26" s="292">
        <v>70.209999999999994</v>
      </c>
      <c r="E26" s="289"/>
      <c r="F26" s="289"/>
      <c r="G26" s="290"/>
    </row>
    <row r="44" spans="1:1" x14ac:dyDescent="0.2">
      <c r="A44" s="301" t="s">
        <v>381</v>
      </c>
    </row>
  </sheetData>
  <mergeCells count="6">
    <mergeCell ref="A3:C3"/>
    <mergeCell ref="A17:G17"/>
    <mergeCell ref="A7:C7"/>
    <mergeCell ref="A6:C6"/>
    <mergeCell ref="A5:C5"/>
    <mergeCell ref="A4:C4"/>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AJ93"/>
  <sheetViews>
    <sheetView showGridLines="0" topLeftCell="A93" zoomScaleNormal="100" zoomScaleSheetLayoutView="145" workbookViewId="0">
      <selection activeCell="AJ106" sqref="AJ106"/>
    </sheetView>
  </sheetViews>
  <sheetFormatPr defaultRowHeight="12" x14ac:dyDescent="0.2"/>
  <cols>
    <col min="1" max="32" width="4.28515625" style="68" customWidth="1"/>
    <col min="33" max="33" width="7" style="68" customWidth="1"/>
    <col min="34" max="35" width="9.140625" style="68"/>
    <col min="36" max="36" width="5" style="68" customWidth="1"/>
    <col min="37" max="16384" width="9.140625" style="68"/>
  </cols>
  <sheetData>
    <row r="1" spans="1:36" ht="18.75" x14ac:dyDescent="0.3">
      <c r="A1" s="104" t="s">
        <v>549</v>
      </c>
      <c r="Y1" s="83"/>
      <c r="AC1" s="84" t="str">
        <f>Obsah!A1</f>
        <v>2017</v>
      </c>
      <c r="AG1" s="105" t="str">
        <f>Obsah!A1</f>
        <v>2017</v>
      </c>
      <c r="AJ1" s="113"/>
    </row>
    <row r="2" spans="1:36" ht="7.5" customHeight="1" x14ac:dyDescent="0.2">
      <c r="A2" s="197"/>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6" ht="12" customHeight="1" x14ac:dyDescent="0.2">
      <c r="A3" s="197"/>
      <c r="B3" s="12"/>
      <c r="C3" s="12"/>
      <c r="D3" s="12"/>
      <c r="E3" s="12"/>
      <c r="F3" s="478"/>
      <c r="G3" s="12"/>
      <c r="H3" s="197"/>
      <c r="I3" s="12"/>
      <c r="J3" s="12"/>
      <c r="K3" s="12"/>
      <c r="L3" s="12"/>
      <c r="M3" s="12"/>
      <c r="N3" s="12"/>
      <c r="O3" s="12"/>
      <c r="P3" s="197"/>
      <c r="Q3" s="12"/>
      <c r="R3" s="12"/>
      <c r="S3" s="12"/>
      <c r="T3" s="12"/>
      <c r="U3" s="478"/>
      <c r="V3" s="12"/>
      <c r="W3" s="12"/>
      <c r="X3" s="12"/>
      <c r="Y3" s="12"/>
      <c r="Z3" s="12"/>
      <c r="AA3" s="12"/>
      <c r="AB3" s="12"/>
      <c r="AC3" s="12"/>
      <c r="AD3" s="12"/>
      <c r="AE3" s="12"/>
      <c r="AF3" s="12"/>
    </row>
    <row r="4" spans="1:36" ht="12" customHeigh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6" s="67" customFormat="1" ht="12" customHeight="1" x14ac:dyDescent="0.2"/>
    <row r="6" spans="1:36" s="67" customFormat="1" ht="12" customHeight="1" x14ac:dyDescent="0.2">
      <c r="A6" s="479" t="s">
        <v>71</v>
      </c>
      <c r="B6" s="476" t="s">
        <v>12</v>
      </c>
      <c r="C6" s="476" t="s">
        <v>41</v>
      </c>
      <c r="D6" s="476" t="s">
        <v>125</v>
      </c>
      <c r="F6" s="476" t="s">
        <v>64</v>
      </c>
      <c r="G6" s="476" t="s">
        <v>65</v>
      </c>
      <c r="H6" s="476" t="s">
        <v>66</v>
      </c>
      <c r="I6" s="476" t="s">
        <v>67</v>
      </c>
      <c r="J6" s="476" t="s">
        <v>79</v>
      </c>
      <c r="K6" s="476" t="s">
        <v>126</v>
      </c>
      <c r="L6" s="67" t="s">
        <v>80</v>
      </c>
      <c r="M6" s="476" t="s">
        <v>237</v>
      </c>
      <c r="N6" s="476" t="s">
        <v>238</v>
      </c>
      <c r="O6" s="476" t="s">
        <v>168</v>
      </c>
      <c r="Q6" s="479" t="s">
        <v>71</v>
      </c>
      <c r="R6" s="476" t="s">
        <v>12</v>
      </c>
      <c r="S6" s="476" t="s">
        <v>41</v>
      </c>
      <c r="T6" s="476" t="s">
        <v>125</v>
      </c>
      <c r="V6" s="476" t="s">
        <v>64</v>
      </c>
      <c r="W6" s="476" t="s">
        <v>65</v>
      </c>
      <c r="X6" s="476" t="s">
        <v>66</v>
      </c>
      <c r="Y6" s="476" t="s">
        <v>67</v>
      </c>
      <c r="Z6" s="476" t="s">
        <v>79</v>
      </c>
      <c r="AA6" s="476" t="s">
        <v>126</v>
      </c>
      <c r="AB6" s="67" t="s">
        <v>80</v>
      </c>
      <c r="AC6" s="476" t="s">
        <v>237</v>
      </c>
      <c r="AD6" s="476" t="s">
        <v>238</v>
      </c>
      <c r="AE6" s="476" t="s">
        <v>168</v>
      </c>
      <c r="AF6" s="38"/>
    </row>
    <row r="7" spans="1:36" ht="12" customHeight="1" x14ac:dyDescent="0.2">
      <c r="A7" s="86">
        <v>0</v>
      </c>
      <c r="B7" s="61">
        <f>'17.1'!B5</f>
        <v>3194</v>
      </c>
      <c r="C7" s="61">
        <f>'17.1'!C5</f>
        <v>7258</v>
      </c>
      <c r="D7" s="61">
        <f>'17.1'!D5</f>
        <v>1486</v>
      </c>
      <c r="F7" s="61">
        <f>'17.1'!E5</f>
        <v>182</v>
      </c>
      <c r="G7" s="61">
        <f>'17.1'!F5</f>
        <v>0</v>
      </c>
      <c r="H7" s="61">
        <f>'17.1'!H5</f>
        <v>10</v>
      </c>
      <c r="I7" s="61">
        <f>'17.1'!G5</f>
        <v>0</v>
      </c>
      <c r="J7" s="61">
        <f>IF('17.1'!I5&lt;0,0,'17.1'!I5)</f>
        <v>0</v>
      </c>
      <c r="K7" s="61">
        <f>'17.1'!J5</f>
        <v>-527</v>
      </c>
      <c r="L7" s="68">
        <f>IF('17.1'!I5&lt;0,'17.1'!I5,0)</f>
        <v>-2307</v>
      </c>
      <c r="M7" s="61">
        <f>'17.1'!K5</f>
        <v>9296</v>
      </c>
      <c r="N7" s="61">
        <f>'17.1'!L5</f>
        <v>9823</v>
      </c>
      <c r="O7" s="61">
        <f>'17.1'!M5</f>
        <v>9296</v>
      </c>
      <c r="Q7" s="86">
        <v>0</v>
      </c>
      <c r="R7" s="61">
        <f>'17.2'!B5</f>
        <v>2028</v>
      </c>
      <c r="S7" s="61">
        <f>'17.2'!C5</f>
        <v>3250</v>
      </c>
      <c r="T7" s="61">
        <f>'17.2'!D5</f>
        <v>559</v>
      </c>
      <c r="V7" s="61">
        <f>'17.2'!E5</f>
        <v>131</v>
      </c>
      <c r="W7" s="61">
        <f>'17.2'!F5</f>
        <v>0</v>
      </c>
      <c r="X7" s="61">
        <f>'17.2'!H5</f>
        <v>23</v>
      </c>
      <c r="Y7" s="61">
        <f>'17.2'!G5</f>
        <v>0</v>
      </c>
      <c r="Z7" s="61">
        <f>IF('17.2'!I5&lt;0,0,'17.2'!I5)</f>
        <v>0</v>
      </c>
      <c r="AA7" s="61">
        <f>'17.2'!J5</f>
        <v>-17</v>
      </c>
      <c r="AB7" s="68">
        <f>IF('17.2'!I5&lt;0,'17.2'!I5,0)</f>
        <v>-588</v>
      </c>
      <c r="AC7" s="61">
        <f>'17.2'!K5</f>
        <v>5386</v>
      </c>
      <c r="AD7" s="61">
        <f>'17.2'!L5</f>
        <v>5403</v>
      </c>
      <c r="AE7" s="61">
        <f>'17.2'!M5</f>
        <v>5386</v>
      </c>
      <c r="AF7" s="12"/>
    </row>
    <row r="8" spans="1:36" ht="12" customHeight="1" x14ac:dyDescent="0.2">
      <c r="A8" s="86">
        <v>4.1666666666666699E-2</v>
      </c>
      <c r="B8" s="61">
        <f>'17.1'!B6</f>
        <v>3193</v>
      </c>
      <c r="C8" s="61">
        <f>'17.1'!C6</f>
        <v>7248</v>
      </c>
      <c r="D8" s="61">
        <f>'17.1'!D6</f>
        <v>1482</v>
      </c>
      <c r="F8" s="61">
        <f>'17.1'!E6</f>
        <v>182</v>
      </c>
      <c r="G8" s="61">
        <f>'17.1'!F6</f>
        <v>0</v>
      </c>
      <c r="H8" s="61">
        <f>'17.1'!H6</f>
        <v>5</v>
      </c>
      <c r="I8" s="61">
        <f>'17.1'!G6</f>
        <v>0</v>
      </c>
      <c r="J8" s="61">
        <f>IF('17.1'!I6&lt;0,0,'17.1'!I6)</f>
        <v>0</v>
      </c>
      <c r="K8" s="61">
        <f>'17.1'!J6</f>
        <v>-836</v>
      </c>
      <c r="L8" s="68">
        <f>IF('17.1'!I6&lt;0,'17.1'!I6,0)</f>
        <v>-1900</v>
      </c>
      <c r="M8" s="61">
        <f>'17.1'!K6</f>
        <v>9374</v>
      </c>
      <c r="N8" s="61">
        <f>'17.1'!L6</f>
        <v>10210</v>
      </c>
      <c r="O8" s="61">
        <f>'17.1'!M6</f>
        <v>9374</v>
      </c>
      <c r="Q8" s="86">
        <v>4.1666666666666699E-2</v>
      </c>
      <c r="R8" s="61">
        <f>'17.2'!B6</f>
        <v>2031</v>
      </c>
      <c r="S8" s="61">
        <f>'17.2'!C6</f>
        <v>2991</v>
      </c>
      <c r="T8" s="61">
        <f>'17.2'!D6</f>
        <v>559</v>
      </c>
      <c r="V8" s="61">
        <f>'17.2'!E6</f>
        <v>130</v>
      </c>
      <c r="W8" s="61">
        <f>'17.2'!F6</f>
        <v>0</v>
      </c>
      <c r="X8" s="61">
        <f>'17.2'!H6</f>
        <v>20</v>
      </c>
      <c r="Y8" s="61">
        <f>'17.2'!G6</f>
        <v>0</v>
      </c>
      <c r="Z8" s="61">
        <f>IF('17.2'!I6&lt;0,0,'17.2'!I6)</f>
        <v>0</v>
      </c>
      <c r="AA8" s="61">
        <f>'17.2'!J6</f>
        <v>-158</v>
      </c>
      <c r="AB8" s="68">
        <f>IF('17.2'!I6&lt;0,'17.2'!I6,0)</f>
        <v>-342</v>
      </c>
      <c r="AC8" s="61">
        <f>'17.2'!K6</f>
        <v>5231</v>
      </c>
      <c r="AD8" s="61">
        <f>'17.2'!L6</f>
        <v>5389</v>
      </c>
      <c r="AE8" s="61">
        <f>'17.2'!M6</f>
        <v>5231</v>
      </c>
      <c r="AF8" s="12"/>
    </row>
    <row r="9" spans="1:36" ht="12" customHeight="1" x14ac:dyDescent="0.2">
      <c r="A9" s="86">
        <v>8.3333333333333301E-2</v>
      </c>
      <c r="B9" s="61">
        <f>'17.1'!B7</f>
        <v>3194</v>
      </c>
      <c r="C9" s="61">
        <f>'17.1'!C7</f>
        <v>7254</v>
      </c>
      <c r="D9" s="61">
        <f>'17.1'!D7</f>
        <v>1460</v>
      </c>
      <c r="F9" s="61">
        <f>'17.1'!E7</f>
        <v>182</v>
      </c>
      <c r="G9" s="61">
        <f>'17.1'!F7</f>
        <v>0</v>
      </c>
      <c r="H9" s="61">
        <f>'17.1'!H7</f>
        <v>3</v>
      </c>
      <c r="I9" s="61">
        <f>'17.1'!G7</f>
        <v>0</v>
      </c>
      <c r="J9" s="61">
        <f>IF('17.1'!I7&lt;0,0,'17.1'!I7)</f>
        <v>0</v>
      </c>
      <c r="K9" s="61">
        <f>'17.1'!J7</f>
        <v>-721</v>
      </c>
      <c r="L9" s="68">
        <f>IF('17.1'!I7&lt;0,'17.1'!I7,0)</f>
        <v>-2046</v>
      </c>
      <c r="M9" s="61">
        <f>'17.1'!K7</f>
        <v>9326</v>
      </c>
      <c r="N9" s="61">
        <f>'17.1'!L7</f>
        <v>10047</v>
      </c>
      <c r="O9" s="61">
        <f>'17.1'!M7</f>
        <v>9326</v>
      </c>
      <c r="Q9" s="86">
        <v>8.3333333333333301E-2</v>
      </c>
      <c r="R9" s="61">
        <f>'17.2'!B7</f>
        <v>2033</v>
      </c>
      <c r="S9" s="61">
        <f>'17.2'!C7</f>
        <v>2856</v>
      </c>
      <c r="T9" s="61">
        <f>'17.2'!D7</f>
        <v>558</v>
      </c>
      <c r="V9" s="61">
        <f>'17.2'!E7</f>
        <v>126</v>
      </c>
      <c r="W9" s="61">
        <f>'17.2'!F7</f>
        <v>0</v>
      </c>
      <c r="X9" s="61">
        <f>'17.2'!H7</f>
        <v>26</v>
      </c>
      <c r="Y9" s="61">
        <f>'17.2'!G7</f>
        <v>0</v>
      </c>
      <c r="Z9" s="61">
        <f>IF('17.2'!I7&lt;0,0,'17.2'!I7)</f>
        <v>0</v>
      </c>
      <c r="AA9" s="61">
        <f>'17.2'!J7</f>
        <v>-305</v>
      </c>
      <c r="AB9" s="68">
        <f>IF('17.2'!I7&lt;0,'17.2'!I7,0)</f>
        <v>-129</v>
      </c>
      <c r="AC9" s="61">
        <f>'17.2'!K7</f>
        <v>5165</v>
      </c>
      <c r="AD9" s="61">
        <f>'17.2'!L7</f>
        <v>5470</v>
      </c>
      <c r="AE9" s="61">
        <f>'17.2'!M7</f>
        <v>5165</v>
      </c>
      <c r="AF9" s="12"/>
    </row>
    <row r="10" spans="1:36" ht="12" customHeight="1" x14ac:dyDescent="0.2">
      <c r="A10" s="86">
        <v>0.125</v>
      </c>
      <c r="B10" s="61">
        <f>'17.1'!B8</f>
        <v>3193</v>
      </c>
      <c r="C10" s="61">
        <f>'17.1'!C8</f>
        <v>7264</v>
      </c>
      <c r="D10" s="61">
        <f>'17.1'!D8</f>
        <v>1445</v>
      </c>
      <c r="F10" s="61">
        <f>'17.1'!E8</f>
        <v>182</v>
      </c>
      <c r="G10" s="61">
        <f>'17.1'!F8</f>
        <v>0</v>
      </c>
      <c r="H10" s="61">
        <f>'17.1'!H8</f>
        <v>3</v>
      </c>
      <c r="I10" s="61">
        <f>'17.1'!G8</f>
        <v>0</v>
      </c>
      <c r="J10" s="61">
        <f>IF('17.1'!I8&lt;0,0,'17.1'!I8)</f>
        <v>0</v>
      </c>
      <c r="K10" s="61">
        <f>'17.1'!J8</f>
        <v>-610</v>
      </c>
      <c r="L10" s="68">
        <f>IF('17.1'!I8&lt;0,'17.1'!I8,0)</f>
        <v>-2211</v>
      </c>
      <c r="M10" s="61">
        <f>'17.1'!K8</f>
        <v>9266</v>
      </c>
      <c r="N10" s="61">
        <f>'17.1'!L8</f>
        <v>9876</v>
      </c>
      <c r="O10" s="61">
        <f>'17.1'!M8</f>
        <v>9266</v>
      </c>
      <c r="Q10" s="86">
        <v>0.125</v>
      </c>
      <c r="R10" s="61">
        <f>'17.2'!B8</f>
        <v>2040</v>
      </c>
      <c r="S10" s="61">
        <f>'17.2'!C8</f>
        <v>2843</v>
      </c>
      <c r="T10" s="61">
        <f>'17.2'!D8</f>
        <v>555</v>
      </c>
      <c r="V10" s="61">
        <f>'17.2'!E8</f>
        <v>126</v>
      </c>
      <c r="W10" s="61">
        <f>'17.2'!F8</f>
        <v>0</v>
      </c>
      <c r="X10" s="61">
        <f>'17.2'!H8</f>
        <v>34</v>
      </c>
      <c r="Y10" s="61">
        <f>'17.2'!G8</f>
        <v>0</v>
      </c>
      <c r="Z10" s="61">
        <f>IF('17.2'!I8&lt;0,0,'17.2'!I8)</f>
        <v>0</v>
      </c>
      <c r="AA10" s="61">
        <f>'17.2'!J8</f>
        <v>-355</v>
      </c>
      <c r="AB10" s="68">
        <f>IF('17.2'!I8&lt;0,'17.2'!I8,0)</f>
        <v>-57</v>
      </c>
      <c r="AC10" s="61">
        <f>'17.2'!K8</f>
        <v>5186</v>
      </c>
      <c r="AD10" s="61">
        <f>'17.2'!L8</f>
        <v>5541</v>
      </c>
      <c r="AE10" s="61">
        <f>'17.2'!M8</f>
        <v>5186</v>
      </c>
      <c r="AF10" s="12"/>
    </row>
    <row r="11" spans="1:36" ht="12" customHeight="1" x14ac:dyDescent="0.2">
      <c r="A11" s="86">
        <v>0.16666666666666699</v>
      </c>
      <c r="B11" s="61">
        <f>'17.1'!B9</f>
        <v>3194</v>
      </c>
      <c r="C11" s="61">
        <f>'17.1'!C9</f>
        <v>7237</v>
      </c>
      <c r="D11" s="61">
        <f>'17.1'!D9</f>
        <v>1502</v>
      </c>
      <c r="F11" s="61">
        <f>'17.1'!E9</f>
        <v>182</v>
      </c>
      <c r="G11" s="61">
        <f>'17.1'!F9</f>
        <v>0</v>
      </c>
      <c r="H11" s="61">
        <f>'17.1'!H9</f>
        <v>2</v>
      </c>
      <c r="I11" s="61">
        <f>'17.1'!G9</f>
        <v>0</v>
      </c>
      <c r="J11" s="61">
        <f>IF('17.1'!I9&lt;0,0,'17.1'!I9)</f>
        <v>0</v>
      </c>
      <c r="K11" s="61">
        <f>'17.1'!J9</f>
        <v>-697</v>
      </c>
      <c r="L11" s="68">
        <f>IF('17.1'!I9&lt;0,'17.1'!I9,0)</f>
        <v>-2057</v>
      </c>
      <c r="M11" s="61">
        <f>'17.1'!K9</f>
        <v>9363</v>
      </c>
      <c r="N11" s="61">
        <f>'17.1'!L9</f>
        <v>10060</v>
      </c>
      <c r="O11" s="61">
        <f>'17.1'!M9</f>
        <v>9363</v>
      </c>
      <c r="Q11" s="86">
        <v>0.16666666666666699</v>
      </c>
      <c r="R11" s="61">
        <f>'17.2'!B9</f>
        <v>2045</v>
      </c>
      <c r="S11" s="61">
        <f>'17.2'!C9</f>
        <v>2839</v>
      </c>
      <c r="T11" s="61">
        <f>'17.2'!D9</f>
        <v>555</v>
      </c>
      <c r="V11" s="61">
        <f>'17.2'!E9</f>
        <v>126</v>
      </c>
      <c r="W11" s="61">
        <f>'17.2'!F9</f>
        <v>0</v>
      </c>
      <c r="X11" s="61">
        <f>'17.2'!H9</f>
        <v>32</v>
      </c>
      <c r="Y11" s="61">
        <f>'17.2'!G9</f>
        <v>1</v>
      </c>
      <c r="Z11" s="61">
        <f>IF('17.2'!I9&lt;0,0,'17.2'!I9)</f>
        <v>40</v>
      </c>
      <c r="AA11" s="61">
        <f>'17.2'!J9</f>
        <v>-516</v>
      </c>
      <c r="AB11" s="68">
        <f>IF('17.2'!I9&lt;0,'17.2'!I9,0)</f>
        <v>0</v>
      </c>
      <c r="AC11" s="61">
        <f>'17.2'!K9</f>
        <v>5122</v>
      </c>
      <c r="AD11" s="61">
        <f>'17.2'!L9</f>
        <v>5638</v>
      </c>
      <c r="AE11" s="61">
        <f>'17.2'!M9</f>
        <v>5122</v>
      </c>
      <c r="AF11" s="12"/>
    </row>
    <row r="12" spans="1:36" ht="12" customHeight="1" x14ac:dyDescent="0.2">
      <c r="A12" s="86">
        <v>0.20833333333333301</v>
      </c>
      <c r="B12" s="61">
        <f>'17.1'!B10</f>
        <v>3193</v>
      </c>
      <c r="C12" s="61">
        <f>'17.1'!C10</f>
        <v>7195</v>
      </c>
      <c r="D12" s="61">
        <f>'17.1'!D10</f>
        <v>1477</v>
      </c>
      <c r="F12" s="61">
        <f>'17.1'!E10</f>
        <v>194</v>
      </c>
      <c r="G12" s="61">
        <f>'17.1'!F10</f>
        <v>0</v>
      </c>
      <c r="H12" s="61">
        <f>'17.1'!H10</f>
        <v>2</v>
      </c>
      <c r="I12" s="61">
        <f>'17.1'!G10</f>
        <v>0</v>
      </c>
      <c r="J12" s="61">
        <f>IF('17.1'!I10&lt;0,0,'17.1'!I10)</f>
        <v>0</v>
      </c>
      <c r="K12" s="61">
        <f>'17.1'!J10</f>
        <v>-303</v>
      </c>
      <c r="L12" s="68">
        <f>IF('17.1'!I10&lt;0,'17.1'!I10,0)</f>
        <v>-1950</v>
      </c>
      <c r="M12" s="61">
        <f>'17.1'!K10</f>
        <v>9808</v>
      </c>
      <c r="N12" s="61">
        <f>'17.1'!L10</f>
        <v>10111</v>
      </c>
      <c r="O12" s="61">
        <f>'17.1'!M10</f>
        <v>9808</v>
      </c>
      <c r="Q12" s="86">
        <v>0.20833333333333301</v>
      </c>
      <c r="R12" s="61">
        <f>'17.2'!B10</f>
        <v>2049</v>
      </c>
      <c r="S12" s="61">
        <f>'17.2'!C10</f>
        <v>2809</v>
      </c>
      <c r="T12" s="61">
        <f>'17.2'!D10</f>
        <v>549</v>
      </c>
      <c r="V12" s="61">
        <f>'17.2'!E10</f>
        <v>126</v>
      </c>
      <c r="W12" s="61">
        <f>'17.2'!F10</f>
        <v>0</v>
      </c>
      <c r="X12" s="61">
        <f>'17.2'!H10</f>
        <v>35</v>
      </c>
      <c r="Y12" s="61">
        <f>'17.2'!G10</f>
        <v>3</v>
      </c>
      <c r="Z12" s="61">
        <f>IF('17.2'!I10&lt;0,0,'17.2'!I10)</f>
        <v>102</v>
      </c>
      <c r="AA12" s="61">
        <f>'17.2'!J10</f>
        <v>-788</v>
      </c>
      <c r="AB12" s="68">
        <f>IF('17.2'!I10&lt;0,'17.2'!I10,0)</f>
        <v>0</v>
      </c>
      <c r="AC12" s="61">
        <f>'17.2'!K10</f>
        <v>4885</v>
      </c>
      <c r="AD12" s="61">
        <f>'17.2'!L10</f>
        <v>5673</v>
      </c>
      <c r="AE12" s="61">
        <f>'17.2'!M10</f>
        <v>4885</v>
      </c>
      <c r="AF12" s="12"/>
    </row>
    <row r="13" spans="1:36" ht="12" customHeight="1" x14ac:dyDescent="0.2">
      <c r="A13" s="86">
        <v>0.25</v>
      </c>
      <c r="B13" s="61">
        <f>'17.1'!B11</f>
        <v>3194</v>
      </c>
      <c r="C13" s="61">
        <f>'17.1'!C11</f>
        <v>7386</v>
      </c>
      <c r="D13" s="61">
        <f>'17.1'!D11</f>
        <v>1536</v>
      </c>
      <c r="F13" s="61">
        <f>'17.1'!E11</f>
        <v>218</v>
      </c>
      <c r="G13" s="61">
        <f>'17.1'!F11</f>
        <v>0</v>
      </c>
      <c r="H13" s="61">
        <f>'17.1'!H11</f>
        <v>1</v>
      </c>
      <c r="I13" s="61">
        <f>'17.1'!G11</f>
        <v>0</v>
      </c>
      <c r="J13" s="61">
        <f>IF('17.1'!I11&lt;0,0,'17.1'!I11)</f>
        <v>0</v>
      </c>
      <c r="K13" s="61">
        <f>'17.1'!J11</f>
        <v>-5</v>
      </c>
      <c r="L13" s="68">
        <f>IF('17.1'!I11&lt;0,'17.1'!I11,0)</f>
        <v>-1441</v>
      </c>
      <c r="M13" s="61">
        <f>'17.1'!K11</f>
        <v>10889</v>
      </c>
      <c r="N13" s="61">
        <f>'17.1'!L11</f>
        <v>10894</v>
      </c>
      <c r="O13" s="61">
        <f>'17.1'!M11</f>
        <v>10889</v>
      </c>
      <c r="Q13" s="86">
        <v>0.25</v>
      </c>
      <c r="R13" s="61">
        <f>'17.2'!B11</f>
        <v>2052</v>
      </c>
      <c r="S13" s="61">
        <f>'17.2'!C11</f>
        <v>3003</v>
      </c>
      <c r="T13" s="61">
        <f>'17.2'!D11</f>
        <v>563</v>
      </c>
      <c r="V13" s="61">
        <f>'17.2'!E11</f>
        <v>132</v>
      </c>
      <c r="W13" s="61">
        <f>'17.2'!F11</f>
        <v>0</v>
      </c>
      <c r="X13" s="61">
        <f>'17.2'!H11</f>
        <v>42</v>
      </c>
      <c r="Y13" s="61">
        <f>'17.2'!G11</f>
        <v>50</v>
      </c>
      <c r="Z13" s="61">
        <f>IF('17.2'!I11&lt;0,0,'17.2'!I11)</f>
        <v>0</v>
      </c>
      <c r="AA13" s="61">
        <f>'17.2'!J11</f>
        <v>-679</v>
      </c>
      <c r="AB13" s="68">
        <f>IF('17.2'!I11&lt;0,'17.2'!I11,0)</f>
        <v>-125</v>
      </c>
      <c r="AC13" s="61">
        <f>'17.2'!K11</f>
        <v>5038</v>
      </c>
      <c r="AD13" s="61">
        <f>'17.2'!L11</f>
        <v>5717</v>
      </c>
      <c r="AE13" s="61">
        <f>'17.2'!M11</f>
        <v>5038</v>
      </c>
      <c r="AF13" s="12"/>
    </row>
    <row r="14" spans="1:36" ht="12" customHeight="1" x14ac:dyDescent="0.2">
      <c r="A14" s="86">
        <v>0.29166666666666702</v>
      </c>
      <c r="B14" s="61">
        <f>'17.1'!B12</f>
        <v>3195</v>
      </c>
      <c r="C14" s="61">
        <f>'17.1'!C12</f>
        <v>7647</v>
      </c>
      <c r="D14" s="61">
        <f>'17.1'!D12</f>
        <v>1600</v>
      </c>
      <c r="F14" s="61">
        <f>'17.1'!E12</f>
        <v>491</v>
      </c>
      <c r="G14" s="61">
        <f>'17.1'!F12</f>
        <v>208</v>
      </c>
      <c r="H14" s="61">
        <f>'17.1'!H12</f>
        <v>2</v>
      </c>
      <c r="I14" s="61">
        <f>'17.1'!G12</f>
        <v>0</v>
      </c>
      <c r="J14" s="61">
        <f>IF('17.1'!I12&lt;0,0,'17.1'!I12)</f>
        <v>0</v>
      </c>
      <c r="K14" s="61">
        <f>'17.1'!J12</f>
        <v>0</v>
      </c>
      <c r="L14" s="68">
        <f>IF('17.1'!I12&lt;0,'17.1'!I12,0)</f>
        <v>-1803</v>
      </c>
      <c r="M14" s="61">
        <f>'17.1'!K12</f>
        <v>11340</v>
      </c>
      <c r="N14" s="61">
        <f>'17.1'!L12</f>
        <v>11340</v>
      </c>
      <c r="O14" s="61">
        <f>'17.1'!M12</f>
        <v>11340</v>
      </c>
      <c r="Q14" s="86">
        <v>0.29166666666666702</v>
      </c>
      <c r="R14" s="61">
        <f>'17.2'!B12</f>
        <v>2050</v>
      </c>
      <c r="S14" s="61">
        <f>'17.2'!C12</f>
        <v>3104</v>
      </c>
      <c r="T14" s="61">
        <f>'17.2'!D12</f>
        <v>572</v>
      </c>
      <c r="V14" s="61">
        <f>'17.2'!E12</f>
        <v>145</v>
      </c>
      <c r="W14" s="61">
        <f>'17.2'!F12</f>
        <v>0</v>
      </c>
      <c r="X14" s="61">
        <f>'17.2'!H12</f>
        <v>46</v>
      </c>
      <c r="Y14" s="61">
        <f>'17.2'!G12</f>
        <v>284</v>
      </c>
      <c r="Z14" s="61">
        <f>IF('17.2'!I12&lt;0,0,'17.2'!I12)</f>
        <v>0</v>
      </c>
      <c r="AA14" s="61">
        <f>'17.2'!J12</f>
        <v>-522</v>
      </c>
      <c r="AB14" s="68">
        <f>IF('17.2'!I12&lt;0,'17.2'!I12,0)</f>
        <v>-229</v>
      </c>
      <c r="AC14" s="61">
        <f>'17.2'!K12</f>
        <v>5450</v>
      </c>
      <c r="AD14" s="61">
        <f>'17.2'!L12</f>
        <v>5972</v>
      </c>
      <c r="AE14" s="61">
        <f>'17.2'!M12</f>
        <v>5450</v>
      </c>
      <c r="AF14" s="12"/>
    </row>
    <row r="15" spans="1:36" ht="12" customHeight="1" x14ac:dyDescent="0.2">
      <c r="A15" s="86">
        <v>0.33333333333333298</v>
      </c>
      <c r="B15" s="61">
        <f>'17.1'!B13</f>
        <v>3193</v>
      </c>
      <c r="C15" s="61">
        <f>'17.1'!C13</f>
        <v>7780</v>
      </c>
      <c r="D15" s="61">
        <f>'17.1'!D13</f>
        <v>1676</v>
      </c>
      <c r="F15" s="61">
        <f>'17.1'!E13</f>
        <v>352</v>
      </c>
      <c r="G15" s="61">
        <f>'17.1'!F13</f>
        <v>339</v>
      </c>
      <c r="H15" s="61">
        <f>'17.1'!H13</f>
        <v>2</v>
      </c>
      <c r="I15" s="61">
        <f>'17.1'!G13</f>
        <v>10</v>
      </c>
      <c r="J15" s="61">
        <f>IF('17.1'!I13&lt;0,0,'17.1'!I13)</f>
        <v>0</v>
      </c>
      <c r="K15" s="61">
        <f>'17.1'!J13</f>
        <v>0</v>
      </c>
      <c r="L15" s="68">
        <f>IF('17.1'!I13&lt;0,'17.1'!I13,0)</f>
        <v>-1858</v>
      </c>
      <c r="M15" s="61">
        <f>'17.1'!K13</f>
        <v>11494</v>
      </c>
      <c r="N15" s="61">
        <f>'17.1'!L13</f>
        <v>11494</v>
      </c>
      <c r="O15" s="61">
        <f>'17.1'!M13</f>
        <v>11494</v>
      </c>
      <c r="Q15" s="86">
        <v>0.33333333333333298</v>
      </c>
      <c r="R15" s="61">
        <f>'17.2'!B13</f>
        <v>2047</v>
      </c>
      <c r="S15" s="61">
        <f>'17.2'!C13</f>
        <v>2968</v>
      </c>
      <c r="T15" s="61">
        <f>'17.2'!D13</f>
        <v>593</v>
      </c>
      <c r="V15" s="61">
        <f>'17.2'!E13</f>
        <v>144</v>
      </c>
      <c r="W15" s="61">
        <f>'17.2'!F13</f>
        <v>0</v>
      </c>
      <c r="X15" s="61">
        <f>'17.2'!H13</f>
        <v>38</v>
      </c>
      <c r="Y15" s="61">
        <f>'17.2'!G13</f>
        <v>679</v>
      </c>
      <c r="Z15" s="61">
        <f>IF('17.2'!I13&lt;0,0,'17.2'!I13)</f>
        <v>0</v>
      </c>
      <c r="AA15" s="61">
        <f>'17.2'!J13</f>
        <v>-112</v>
      </c>
      <c r="AB15" s="68">
        <f>IF('17.2'!I13&lt;0,'17.2'!I13,0)</f>
        <v>-403</v>
      </c>
      <c r="AC15" s="61">
        <f>'17.2'!K13</f>
        <v>5954</v>
      </c>
      <c r="AD15" s="61">
        <f>'17.2'!L13</f>
        <v>6066</v>
      </c>
      <c r="AE15" s="61">
        <f>'17.2'!M13</f>
        <v>5954</v>
      </c>
      <c r="AF15" s="12"/>
    </row>
    <row r="16" spans="1:36" ht="12" customHeight="1" x14ac:dyDescent="0.2">
      <c r="A16" s="86">
        <v>0.375</v>
      </c>
      <c r="B16" s="61">
        <f>'17.1'!B14</f>
        <v>3193</v>
      </c>
      <c r="C16" s="61">
        <f>'17.1'!C14</f>
        <v>7859</v>
      </c>
      <c r="D16" s="61">
        <f>'17.1'!D14</f>
        <v>1688</v>
      </c>
      <c r="F16" s="61">
        <f>'17.1'!E14</f>
        <v>364</v>
      </c>
      <c r="G16" s="61">
        <f>'17.1'!F14</f>
        <v>401</v>
      </c>
      <c r="H16" s="61">
        <f>'17.1'!H14</f>
        <v>2</v>
      </c>
      <c r="I16" s="61">
        <f>'17.1'!G14</f>
        <v>56</v>
      </c>
      <c r="J16" s="61">
        <f>IF('17.1'!I14&lt;0,0,'17.1'!I14)</f>
        <v>0</v>
      </c>
      <c r="K16" s="61">
        <f>'17.1'!J14</f>
        <v>0</v>
      </c>
      <c r="L16" s="68">
        <f>IF('17.1'!I14&lt;0,'17.1'!I14,0)</f>
        <v>-1843</v>
      </c>
      <c r="M16" s="61">
        <f>'17.1'!K14</f>
        <v>11720</v>
      </c>
      <c r="N16" s="61">
        <f>'17.1'!L14</f>
        <v>11720</v>
      </c>
      <c r="O16" s="61">
        <f>'17.1'!M14</f>
        <v>11720</v>
      </c>
      <c r="Q16" s="86">
        <v>0.375</v>
      </c>
      <c r="R16" s="61">
        <f>'17.2'!B14</f>
        <v>2042</v>
      </c>
      <c r="S16" s="61">
        <f>'17.2'!C14</f>
        <v>2967</v>
      </c>
      <c r="T16" s="61">
        <f>'17.2'!D14</f>
        <v>588</v>
      </c>
      <c r="V16" s="61">
        <f>'17.2'!E14</f>
        <v>172</v>
      </c>
      <c r="W16" s="61">
        <f>'17.2'!F14</f>
        <v>19</v>
      </c>
      <c r="X16" s="61">
        <f>'17.2'!H14</f>
        <v>40</v>
      </c>
      <c r="Y16" s="61">
        <f>'17.2'!G14</f>
        <v>1019</v>
      </c>
      <c r="Z16" s="61">
        <f>IF('17.2'!I14&lt;0,0,'17.2'!I14)</f>
        <v>0</v>
      </c>
      <c r="AA16" s="61">
        <f>'17.2'!J14</f>
        <v>0</v>
      </c>
      <c r="AB16" s="68">
        <f>IF('17.2'!I14&lt;0,'17.2'!I14,0)</f>
        <v>-395</v>
      </c>
      <c r="AC16" s="61">
        <f>'17.2'!K14</f>
        <v>6452</v>
      </c>
      <c r="AD16" s="61">
        <f>'17.2'!L14</f>
        <v>6452</v>
      </c>
      <c r="AE16" s="61">
        <f>'17.2'!M14</f>
        <v>6452</v>
      </c>
      <c r="AF16" s="12"/>
    </row>
    <row r="17" spans="1:32" ht="12" customHeight="1" x14ac:dyDescent="0.2">
      <c r="A17" s="86">
        <v>0.41666666666666702</v>
      </c>
      <c r="B17" s="61">
        <f>'17.1'!B15</f>
        <v>3193</v>
      </c>
      <c r="C17" s="61">
        <f>'17.1'!C15</f>
        <v>7730</v>
      </c>
      <c r="D17" s="61">
        <f>'17.1'!D15</f>
        <v>1634</v>
      </c>
      <c r="F17" s="61">
        <f>'17.1'!E15</f>
        <v>367</v>
      </c>
      <c r="G17" s="61">
        <f>'17.1'!F15</f>
        <v>430</v>
      </c>
      <c r="H17" s="61">
        <f>'17.1'!H15</f>
        <v>2</v>
      </c>
      <c r="I17" s="61">
        <f>'17.1'!G15</f>
        <v>107</v>
      </c>
      <c r="J17" s="61">
        <f>IF('17.1'!I15&lt;0,0,'17.1'!I15)</f>
        <v>0</v>
      </c>
      <c r="K17" s="61">
        <f>'17.1'!J15</f>
        <v>0</v>
      </c>
      <c r="L17" s="68">
        <f>IF('17.1'!I15&lt;0,'17.1'!I15,0)</f>
        <v>-1705</v>
      </c>
      <c r="M17" s="61">
        <f>'17.1'!K15</f>
        <v>11758</v>
      </c>
      <c r="N17" s="61">
        <f>'17.1'!L15</f>
        <v>11758</v>
      </c>
      <c r="O17" s="61">
        <f>'17.1'!M15</f>
        <v>11758</v>
      </c>
      <c r="Q17" s="86">
        <v>0.41666666666666702</v>
      </c>
      <c r="R17" s="61">
        <f>'17.2'!B15</f>
        <v>2035</v>
      </c>
      <c r="S17" s="61">
        <f>'17.2'!C15</f>
        <v>2940</v>
      </c>
      <c r="T17" s="61">
        <f>'17.2'!D15</f>
        <v>577</v>
      </c>
      <c r="V17" s="61">
        <f>'17.2'!E15</f>
        <v>175</v>
      </c>
      <c r="W17" s="61">
        <f>'17.2'!F15</f>
        <v>164</v>
      </c>
      <c r="X17" s="61">
        <f>'17.2'!H15</f>
        <v>46</v>
      </c>
      <c r="Y17" s="61">
        <f>'17.2'!G15</f>
        <v>1264</v>
      </c>
      <c r="Z17" s="61">
        <f>IF('17.2'!I15&lt;0,0,'17.2'!I15)</f>
        <v>0</v>
      </c>
      <c r="AA17" s="61">
        <f>'17.2'!J15</f>
        <v>0</v>
      </c>
      <c r="AB17" s="68">
        <f>IF('17.2'!I15&lt;0,'17.2'!I15,0)</f>
        <v>-402</v>
      </c>
      <c r="AC17" s="61">
        <f>'17.2'!K15</f>
        <v>6799</v>
      </c>
      <c r="AD17" s="61">
        <f>'17.2'!L15</f>
        <v>6799</v>
      </c>
      <c r="AE17" s="61">
        <f>'17.2'!M15</f>
        <v>6799</v>
      </c>
      <c r="AF17" s="12"/>
    </row>
    <row r="18" spans="1:32" ht="12" customHeight="1" x14ac:dyDescent="0.2">
      <c r="A18" s="86">
        <v>0.45833333333333298</v>
      </c>
      <c r="B18" s="61">
        <f>'17.1'!B16</f>
        <v>3191</v>
      </c>
      <c r="C18" s="61">
        <f>'17.1'!C16</f>
        <v>7645</v>
      </c>
      <c r="D18" s="61">
        <f>'17.1'!D16</f>
        <v>1620</v>
      </c>
      <c r="F18" s="61">
        <f>'17.1'!E16</f>
        <v>386</v>
      </c>
      <c r="G18" s="61">
        <f>'17.1'!F16</f>
        <v>200</v>
      </c>
      <c r="H18" s="61">
        <f>'17.1'!H16</f>
        <v>2</v>
      </c>
      <c r="I18" s="61">
        <f>'17.1'!G16</f>
        <v>147</v>
      </c>
      <c r="J18" s="61">
        <f>IF('17.1'!I16&lt;0,0,'17.1'!I16)</f>
        <v>0</v>
      </c>
      <c r="K18" s="61">
        <f>'17.1'!J16</f>
        <v>0</v>
      </c>
      <c r="L18" s="68">
        <f>IF('17.1'!I16&lt;0,'17.1'!I16,0)</f>
        <v>-1556</v>
      </c>
      <c r="M18" s="61">
        <f>'17.1'!K16</f>
        <v>11635</v>
      </c>
      <c r="N18" s="61">
        <f>'17.1'!L16</f>
        <v>11635</v>
      </c>
      <c r="O18" s="61">
        <f>'17.1'!M16</f>
        <v>11635</v>
      </c>
      <c r="Q18" s="86">
        <v>0.45833333333333298</v>
      </c>
      <c r="R18" s="61">
        <f>'17.2'!B16</f>
        <v>2028</v>
      </c>
      <c r="S18" s="61">
        <f>'17.2'!C16</f>
        <v>3000</v>
      </c>
      <c r="T18" s="61">
        <f>'17.2'!D16</f>
        <v>566</v>
      </c>
      <c r="V18" s="61">
        <f>'17.2'!E16</f>
        <v>190</v>
      </c>
      <c r="W18" s="61">
        <f>'17.2'!F16</f>
        <v>158</v>
      </c>
      <c r="X18" s="61">
        <f>'17.2'!H16</f>
        <v>46</v>
      </c>
      <c r="Y18" s="61">
        <f>'17.2'!G16</f>
        <v>1417</v>
      </c>
      <c r="Z18" s="61">
        <f>IF('17.2'!I16&lt;0,0,'17.2'!I16)</f>
        <v>0</v>
      </c>
      <c r="AA18" s="61">
        <f>'17.2'!J16</f>
        <v>0</v>
      </c>
      <c r="AB18" s="68">
        <f>IF('17.2'!I16&lt;0,'17.2'!I16,0)</f>
        <v>-395</v>
      </c>
      <c r="AC18" s="61">
        <f>'17.2'!K16</f>
        <v>7010</v>
      </c>
      <c r="AD18" s="61">
        <f>'17.2'!L16</f>
        <v>7010</v>
      </c>
      <c r="AE18" s="61">
        <f>'17.2'!M16</f>
        <v>7010</v>
      </c>
      <c r="AF18" s="12"/>
    </row>
    <row r="19" spans="1:32" ht="12" customHeight="1" x14ac:dyDescent="0.2">
      <c r="A19" s="86">
        <v>0.5</v>
      </c>
      <c r="B19" s="61">
        <f>'17.1'!B17</f>
        <v>3192</v>
      </c>
      <c r="C19" s="61">
        <f>'17.1'!C17</f>
        <v>7644</v>
      </c>
      <c r="D19" s="61">
        <f>'17.1'!D17</f>
        <v>1616</v>
      </c>
      <c r="F19" s="61">
        <f>'17.1'!E17</f>
        <v>189</v>
      </c>
      <c r="G19" s="61">
        <f>'17.1'!F17</f>
        <v>400</v>
      </c>
      <c r="H19" s="61">
        <f>'17.1'!H17</f>
        <v>2</v>
      </c>
      <c r="I19" s="61">
        <f>'17.1'!G17</f>
        <v>148</v>
      </c>
      <c r="J19" s="61">
        <f>IF('17.1'!I17&lt;0,0,'17.1'!I17)</f>
        <v>0</v>
      </c>
      <c r="K19" s="61">
        <f>'17.1'!J17</f>
        <v>0</v>
      </c>
      <c r="L19" s="68">
        <f>IF('17.1'!I17&lt;0,'17.1'!I17,0)</f>
        <v>-1423</v>
      </c>
      <c r="M19" s="61">
        <f>'17.1'!K17</f>
        <v>11768</v>
      </c>
      <c r="N19" s="61">
        <f>'17.1'!L17</f>
        <v>11768</v>
      </c>
      <c r="O19" s="61">
        <f>'17.1'!M17</f>
        <v>11768</v>
      </c>
      <c r="Q19" s="86">
        <v>0.5</v>
      </c>
      <c r="R19" s="61">
        <f>'17.2'!B17</f>
        <v>2024</v>
      </c>
      <c r="S19" s="61">
        <f>'17.2'!C17</f>
        <v>3049</v>
      </c>
      <c r="T19" s="61">
        <f>'17.2'!D17</f>
        <v>560</v>
      </c>
      <c r="V19" s="61">
        <f>'17.2'!E17</f>
        <v>132</v>
      </c>
      <c r="W19" s="61">
        <f>'17.2'!F17</f>
        <v>0</v>
      </c>
      <c r="X19" s="61">
        <f>'17.2'!H17</f>
        <v>54</v>
      </c>
      <c r="Y19" s="61">
        <f>'17.2'!G17</f>
        <v>1484</v>
      </c>
      <c r="Z19" s="61">
        <f>IF('17.2'!I17&lt;0,0,'17.2'!I17)</f>
        <v>0</v>
      </c>
      <c r="AA19" s="61">
        <f>'17.2'!J17</f>
        <v>-26</v>
      </c>
      <c r="AB19" s="68">
        <f>IF('17.2'!I17&lt;0,'17.2'!I17,0)</f>
        <v>-402</v>
      </c>
      <c r="AC19" s="61">
        <f>'17.2'!K17</f>
        <v>6875</v>
      </c>
      <c r="AD19" s="61">
        <f>'17.2'!L17</f>
        <v>6901</v>
      </c>
      <c r="AE19" s="61">
        <f>'17.2'!M17</f>
        <v>6875</v>
      </c>
      <c r="AF19" s="12"/>
    </row>
    <row r="20" spans="1:32" ht="12" customHeight="1" x14ac:dyDescent="0.2">
      <c r="A20" s="86">
        <v>0.54166666666666696</v>
      </c>
      <c r="B20" s="61">
        <f>'17.1'!B18</f>
        <v>3194</v>
      </c>
      <c r="C20" s="61">
        <f>'17.1'!C18</f>
        <v>7642</v>
      </c>
      <c r="D20" s="61">
        <f>'17.1'!D18</f>
        <v>1625</v>
      </c>
      <c r="F20" s="61">
        <f>'17.1'!E18</f>
        <v>180</v>
      </c>
      <c r="G20" s="61">
        <f>'17.1'!F18</f>
        <v>159</v>
      </c>
      <c r="H20" s="61">
        <f>'17.1'!H18</f>
        <v>4</v>
      </c>
      <c r="I20" s="61">
        <f>'17.1'!G18</f>
        <v>128</v>
      </c>
      <c r="J20" s="61">
        <f>IF('17.1'!I18&lt;0,0,'17.1'!I18)</f>
        <v>0</v>
      </c>
      <c r="K20" s="61">
        <f>'17.1'!J18</f>
        <v>0</v>
      </c>
      <c r="L20" s="68">
        <f>IF('17.1'!I18&lt;0,'17.1'!I18,0)</f>
        <v>-1196</v>
      </c>
      <c r="M20" s="61">
        <f>'17.1'!K18</f>
        <v>11736</v>
      </c>
      <c r="N20" s="61">
        <f>'17.1'!L18</f>
        <v>11736</v>
      </c>
      <c r="O20" s="61">
        <f>'17.1'!M18</f>
        <v>11736</v>
      </c>
      <c r="Q20" s="86">
        <v>0.54166666666666696</v>
      </c>
      <c r="R20" s="61">
        <f>'17.2'!B18</f>
        <v>2017</v>
      </c>
      <c r="S20" s="61">
        <f>'17.2'!C18</f>
        <v>3119</v>
      </c>
      <c r="T20" s="61">
        <f>'17.2'!D18</f>
        <v>558</v>
      </c>
      <c r="V20" s="61">
        <f>'17.2'!E18</f>
        <v>130</v>
      </c>
      <c r="W20" s="61">
        <f>'17.2'!F18</f>
        <v>0</v>
      </c>
      <c r="X20" s="61">
        <f>'17.2'!H18</f>
        <v>52</v>
      </c>
      <c r="Y20" s="61">
        <f>'17.2'!G18</f>
        <v>1447</v>
      </c>
      <c r="Z20" s="61">
        <f>IF('17.2'!I18&lt;0,0,'17.2'!I18)</f>
        <v>0</v>
      </c>
      <c r="AA20" s="61">
        <f>'17.2'!J18</f>
        <v>-111</v>
      </c>
      <c r="AB20" s="68">
        <f>IF('17.2'!I18&lt;0,'17.2'!I18,0)</f>
        <v>-379</v>
      </c>
      <c r="AC20" s="61">
        <f>'17.2'!K18</f>
        <v>6833</v>
      </c>
      <c r="AD20" s="61">
        <f>'17.2'!L18</f>
        <v>6944</v>
      </c>
      <c r="AE20" s="61">
        <f>'17.2'!M18</f>
        <v>6833</v>
      </c>
      <c r="AF20" s="12"/>
    </row>
    <row r="21" spans="1:32" ht="12" customHeight="1" x14ac:dyDescent="0.2">
      <c r="A21" s="86">
        <v>0.58333333333333304</v>
      </c>
      <c r="B21" s="61">
        <f>'17.1'!B19</f>
        <v>3194</v>
      </c>
      <c r="C21" s="61">
        <f>'17.1'!C19</f>
        <v>7612</v>
      </c>
      <c r="D21" s="61">
        <f>'17.1'!D19</f>
        <v>1620</v>
      </c>
      <c r="F21" s="61">
        <f>'17.1'!E19</f>
        <v>180</v>
      </c>
      <c r="G21" s="61">
        <f>'17.1'!F19</f>
        <v>89</v>
      </c>
      <c r="H21" s="61">
        <f>'17.1'!H19</f>
        <v>7</v>
      </c>
      <c r="I21" s="61">
        <f>'17.1'!G19</f>
        <v>82</v>
      </c>
      <c r="J21" s="61">
        <f>IF('17.1'!I19&lt;0,0,'17.1'!I19)</f>
        <v>0</v>
      </c>
      <c r="K21" s="61">
        <f>'17.1'!J19</f>
        <v>0</v>
      </c>
      <c r="L21" s="68">
        <f>IF('17.1'!I19&lt;0,'17.1'!I19,0)</f>
        <v>-1160</v>
      </c>
      <c r="M21" s="61">
        <f>'17.1'!K19</f>
        <v>11624</v>
      </c>
      <c r="N21" s="61">
        <f>'17.1'!L19</f>
        <v>11624</v>
      </c>
      <c r="O21" s="61">
        <f>'17.1'!M19</f>
        <v>11624</v>
      </c>
      <c r="Q21" s="86">
        <v>0.58333333333333304</v>
      </c>
      <c r="R21" s="61">
        <f>'17.2'!B19</f>
        <v>2014</v>
      </c>
      <c r="S21" s="61">
        <f>'17.2'!C19</f>
        <v>3179</v>
      </c>
      <c r="T21" s="61">
        <f>'17.2'!D19</f>
        <v>556</v>
      </c>
      <c r="V21" s="61">
        <f>'17.2'!E19</f>
        <v>131</v>
      </c>
      <c r="W21" s="61">
        <f>'17.2'!F19</f>
        <v>0</v>
      </c>
      <c r="X21" s="61">
        <f>'17.2'!H19</f>
        <v>60</v>
      </c>
      <c r="Y21" s="61">
        <f>'17.2'!G19</f>
        <v>1282</v>
      </c>
      <c r="Z21" s="61">
        <f>IF('17.2'!I19&lt;0,0,'17.2'!I19)</f>
        <v>0</v>
      </c>
      <c r="AA21" s="61">
        <f>'17.2'!J19</f>
        <v>-131</v>
      </c>
      <c r="AB21" s="68">
        <f>IF('17.2'!I19&lt;0,'17.2'!I19,0)</f>
        <v>-319</v>
      </c>
      <c r="AC21" s="61">
        <f>'17.2'!K19</f>
        <v>6772</v>
      </c>
      <c r="AD21" s="61">
        <f>'17.2'!L19</f>
        <v>6903</v>
      </c>
      <c r="AE21" s="61">
        <f>'17.2'!M19</f>
        <v>6772</v>
      </c>
      <c r="AF21" s="12"/>
    </row>
    <row r="22" spans="1:32" ht="12" customHeight="1" x14ac:dyDescent="0.2">
      <c r="A22" s="86">
        <v>0.625</v>
      </c>
      <c r="B22" s="61">
        <f>'17.1'!B20</f>
        <v>3193</v>
      </c>
      <c r="C22" s="61">
        <f>'17.1'!C20</f>
        <v>7652</v>
      </c>
      <c r="D22" s="61">
        <f>'17.1'!D20</f>
        <v>1642</v>
      </c>
      <c r="F22" s="61">
        <f>'17.1'!E20</f>
        <v>180</v>
      </c>
      <c r="G22" s="61">
        <f>'17.1'!F20</f>
        <v>0</v>
      </c>
      <c r="H22" s="61">
        <f>'17.1'!H20</f>
        <v>9</v>
      </c>
      <c r="I22" s="61">
        <f>'17.1'!G20</f>
        <v>33</v>
      </c>
      <c r="J22" s="61">
        <f>IF('17.1'!I20&lt;0,0,'17.1'!I20)</f>
        <v>0</v>
      </c>
      <c r="K22" s="61">
        <f>'17.1'!J20</f>
        <v>0</v>
      </c>
      <c r="L22" s="68">
        <f>IF('17.1'!I20&lt;0,'17.1'!I20,0)</f>
        <v>-1087</v>
      </c>
      <c r="M22" s="61">
        <f>'17.1'!K20</f>
        <v>11622</v>
      </c>
      <c r="N22" s="61">
        <f>'17.1'!L20</f>
        <v>11622</v>
      </c>
      <c r="O22" s="61">
        <f>'17.1'!M20</f>
        <v>11622</v>
      </c>
      <c r="Q22" s="86">
        <v>0.625</v>
      </c>
      <c r="R22" s="61">
        <f>'17.2'!B20</f>
        <v>2015</v>
      </c>
      <c r="S22" s="61">
        <f>'17.2'!C20</f>
        <v>3192</v>
      </c>
      <c r="T22" s="61">
        <f>'17.2'!D20</f>
        <v>567</v>
      </c>
      <c r="V22" s="61">
        <f>'17.2'!E20</f>
        <v>136</v>
      </c>
      <c r="W22" s="61">
        <f>'17.2'!F20</f>
        <v>0</v>
      </c>
      <c r="X22" s="61">
        <f>'17.2'!H20</f>
        <v>59</v>
      </c>
      <c r="Y22" s="61">
        <f>'17.2'!G20</f>
        <v>1101</v>
      </c>
      <c r="Z22" s="61">
        <f>IF('17.2'!I20&lt;0,0,'17.2'!I20)</f>
        <v>0</v>
      </c>
      <c r="AA22" s="61">
        <f>'17.2'!J20</f>
        <v>0</v>
      </c>
      <c r="AB22" s="68">
        <f>IF('17.2'!I20&lt;0,'17.2'!I20,0)</f>
        <v>-259</v>
      </c>
      <c r="AC22" s="61">
        <f>'17.2'!K20</f>
        <v>6811</v>
      </c>
      <c r="AD22" s="61">
        <f>'17.2'!L20</f>
        <v>6811</v>
      </c>
      <c r="AE22" s="61">
        <f>'17.2'!M20</f>
        <v>6811</v>
      </c>
      <c r="AF22" s="12"/>
    </row>
    <row r="23" spans="1:32" ht="12" customHeight="1" x14ac:dyDescent="0.2">
      <c r="A23" s="86">
        <v>0.66666666666666696</v>
      </c>
      <c r="B23" s="61">
        <f>'17.1'!B21</f>
        <v>3193</v>
      </c>
      <c r="C23" s="61">
        <f>'17.1'!C21</f>
        <v>7595</v>
      </c>
      <c r="D23" s="61">
        <f>'17.1'!D21</f>
        <v>1624</v>
      </c>
      <c r="F23" s="61">
        <f>'17.1'!E21</f>
        <v>184</v>
      </c>
      <c r="G23" s="61">
        <f>'17.1'!F21</f>
        <v>240</v>
      </c>
      <c r="H23" s="61">
        <f>'17.1'!H21</f>
        <v>10</v>
      </c>
      <c r="I23" s="61">
        <f>'17.1'!G21</f>
        <v>3</v>
      </c>
      <c r="J23" s="61">
        <f>IF('17.1'!I21&lt;0,0,'17.1'!I21)</f>
        <v>0</v>
      </c>
      <c r="K23" s="61">
        <f>'17.1'!J21</f>
        <v>0</v>
      </c>
      <c r="L23" s="68">
        <f>IF('17.1'!I21&lt;0,'17.1'!I21,0)</f>
        <v>-1379</v>
      </c>
      <c r="M23" s="61">
        <f>'17.1'!K21</f>
        <v>11470</v>
      </c>
      <c r="N23" s="61">
        <f>'17.1'!L21</f>
        <v>11470</v>
      </c>
      <c r="O23" s="61">
        <f>'17.1'!M21</f>
        <v>11470</v>
      </c>
      <c r="Q23" s="86">
        <v>0.66666666666666696</v>
      </c>
      <c r="R23" s="61">
        <f>'17.2'!B21</f>
        <v>2014</v>
      </c>
      <c r="S23" s="61">
        <f>'17.2'!C21</f>
        <v>3200</v>
      </c>
      <c r="T23" s="61">
        <f>'17.2'!D21</f>
        <v>569</v>
      </c>
      <c r="V23" s="61">
        <f>'17.2'!E21</f>
        <v>140</v>
      </c>
      <c r="W23" s="61">
        <f>'17.2'!F21</f>
        <v>139</v>
      </c>
      <c r="X23" s="61">
        <f>'17.2'!H21</f>
        <v>44</v>
      </c>
      <c r="Y23" s="61">
        <f>'17.2'!G21</f>
        <v>776</v>
      </c>
      <c r="Z23" s="61">
        <f>IF('17.2'!I21&lt;0,0,'17.2'!I21)</f>
        <v>0</v>
      </c>
      <c r="AA23" s="61">
        <f>'17.2'!J21</f>
        <v>0</v>
      </c>
      <c r="AB23" s="68">
        <f>IF('17.2'!I21&lt;0,'17.2'!I21,0)</f>
        <v>-138</v>
      </c>
      <c r="AC23" s="61">
        <f>'17.2'!K21</f>
        <v>6744</v>
      </c>
      <c r="AD23" s="61">
        <f>'17.2'!L21</f>
        <v>6744</v>
      </c>
      <c r="AE23" s="61">
        <f>'17.2'!M21</f>
        <v>6744</v>
      </c>
      <c r="AF23" s="12"/>
    </row>
    <row r="24" spans="1:32" ht="12" customHeight="1" x14ac:dyDescent="0.2">
      <c r="A24" s="86">
        <v>0.70833333333333304</v>
      </c>
      <c r="B24" s="61">
        <f>'17.1'!B22</f>
        <v>3192</v>
      </c>
      <c r="C24" s="61">
        <f>'17.1'!C22</f>
        <v>7674</v>
      </c>
      <c r="D24" s="61">
        <f>'17.1'!D22</f>
        <v>1664</v>
      </c>
      <c r="F24" s="61">
        <f>'17.1'!E22</f>
        <v>445</v>
      </c>
      <c r="G24" s="61">
        <f>'17.1'!F22</f>
        <v>340</v>
      </c>
      <c r="H24" s="61">
        <f>'17.1'!H22</f>
        <v>7</v>
      </c>
      <c r="I24" s="61">
        <f>'17.1'!G22</f>
        <v>0</v>
      </c>
      <c r="J24" s="61">
        <f>IF('17.1'!I22&lt;0,0,'17.1'!I22)</f>
        <v>0</v>
      </c>
      <c r="K24" s="61">
        <f>'17.1'!J22</f>
        <v>0</v>
      </c>
      <c r="L24" s="68">
        <f>IF('17.1'!I22&lt;0,'17.1'!I22,0)</f>
        <v>-1655</v>
      </c>
      <c r="M24" s="61">
        <f>'17.1'!K22</f>
        <v>11667</v>
      </c>
      <c r="N24" s="61">
        <f>'17.1'!L22</f>
        <v>11667</v>
      </c>
      <c r="O24" s="61">
        <f>'17.1'!M22</f>
        <v>11667</v>
      </c>
      <c r="Q24" s="86">
        <v>0.70833333333333304</v>
      </c>
      <c r="R24" s="61">
        <f>'17.2'!B22</f>
        <v>2011</v>
      </c>
      <c r="S24" s="61">
        <f>'17.2'!C22</f>
        <v>3111</v>
      </c>
      <c r="T24" s="61">
        <f>'17.2'!D22</f>
        <v>580</v>
      </c>
      <c r="V24" s="61">
        <f>'17.2'!E22</f>
        <v>132</v>
      </c>
      <c r="W24" s="61">
        <f>'17.2'!F22</f>
        <v>235</v>
      </c>
      <c r="X24" s="61">
        <f>'17.2'!H22</f>
        <v>45</v>
      </c>
      <c r="Y24" s="61">
        <f>'17.2'!G22</f>
        <v>471</v>
      </c>
      <c r="Z24" s="61">
        <f>IF('17.2'!I22&lt;0,0,'17.2'!I22)</f>
        <v>0</v>
      </c>
      <c r="AA24" s="61">
        <f>'17.2'!J22</f>
        <v>0</v>
      </c>
      <c r="AB24" s="68">
        <f>IF('17.2'!I22&lt;0,'17.2'!I22,0)</f>
        <v>-55</v>
      </c>
      <c r="AC24" s="61">
        <f>'17.2'!K22</f>
        <v>6530</v>
      </c>
      <c r="AD24" s="61">
        <f>'17.2'!L22</f>
        <v>6530</v>
      </c>
      <c r="AE24" s="61">
        <f>'17.2'!M22</f>
        <v>6530</v>
      </c>
      <c r="AF24" s="12"/>
    </row>
    <row r="25" spans="1:32" ht="12" customHeight="1" x14ac:dyDescent="0.2">
      <c r="A25" s="86">
        <v>0.75</v>
      </c>
      <c r="B25" s="61">
        <f>'17.1'!B23</f>
        <v>3190</v>
      </c>
      <c r="C25" s="61">
        <f>'17.1'!C23</f>
        <v>7596</v>
      </c>
      <c r="D25" s="61">
        <f>'17.1'!D23</f>
        <v>1610</v>
      </c>
      <c r="F25" s="61">
        <f>'17.1'!E23</f>
        <v>555</v>
      </c>
      <c r="G25" s="61">
        <f>'17.1'!F23</f>
        <v>535</v>
      </c>
      <c r="H25" s="61">
        <f>'17.1'!H23</f>
        <v>8</v>
      </c>
      <c r="I25" s="61">
        <f>'17.1'!G23</f>
        <v>0</v>
      </c>
      <c r="J25" s="61">
        <f>IF('17.1'!I23&lt;0,0,'17.1'!I23)</f>
        <v>0</v>
      </c>
      <c r="K25" s="61">
        <f>'17.1'!J23</f>
        <v>0</v>
      </c>
      <c r="L25" s="68">
        <f>IF('17.1'!I23&lt;0,'17.1'!I23,0)</f>
        <v>-2052</v>
      </c>
      <c r="M25" s="61">
        <f>'17.1'!K23</f>
        <v>11442</v>
      </c>
      <c r="N25" s="61">
        <f>'17.1'!L23</f>
        <v>11442</v>
      </c>
      <c r="O25" s="61">
        <f>'17.1'!M23</f>
        <v>11442</v>
      </c>
      <c r="Q25" s="86">
        <v>0.75</v>
      </c>
      <c r="R25" s="61">
        <f>'17.2'!B23</f>
        <v>2012</v>
      </c>
      <c r="S25" s="61">
        <f>'17.2'!C23</f>
        <v>3211</v>
      </c>
      <c r="T25" s="61">
        <f>'17.2'!D23</f>
        <v>588</v>
      </c>
      <c r="V25" s="61">
        <f>'17.2'!E23</f>
        <v>170</v>
      </c>
      <c r="W25" s="61">
        <f>'17.2'!F23</f>
        <v>327</v>
      </c>
      <c r="X25" s="61">
        <f>'17.2'!H23</f>
        <v>45</v>
      </c>
      <c r="Y25" s="61">
        <f>'17.2'!G23</f>
        <v>204</v>
      </c>
      <c r="Z25" s="61">
        <f>IF('17.2'!I23&lt;0,0,'17.2'!I23)</f>
        <v>0</v>
      </c>
      <c r="AA25" s="61">
        <f>'17.2'!J23</f>
        <v>0</v>
      </c>
      <c r="AB25" s="68">
        <f>IF('17.2'!I23&lt;0,'17.2'!I23,0)</f>
        <v>-1</v>
      </c>
      <c r="AC25" s="61">
        <f>'17.2'!K23</f>
        <v>6556</v>
      </c>
      <c r="AD25" s="61">
        <f>'17.2'!L23</f>
        <v>6556</v>
      </c>
      <c r="AE25" s="61">
        <f>'17.2'!M23</f>
        <v>6556</v>
      </c>
      <c r="AF25" s="12"/>
    </row>
    <row r="26" spans="1:32" ht="12" customHeight="1" x14ac:dyDescent="0.2">
      <c r="A26" s="86">
        <v>0.79166666666666696</v>
      </c>
      <c r="B26" s="61">
        <f>'17.1'!B24</f>
        <v>3192</v>
      </c>
      <c r="C26" s="61">
        <f>'17.1'!C24</f>
        <v>7645</v>
      </c>
      <c r="D26" s="61">
        <f>'17.1'!D24</f>
        <v>1623</v>
      </c>
      <c r="F26" s="61">
        <f>'17.1'!E24</f>
        <v>404</v>
      </c>
      <c r="G26" s="61">
        <f>'17.1'!F24</f>
        <v>464</v>
      </c>
      <c r="H26" s="61">
        <f>'17.1'!H24</f>
        <v>8</v>
      </c>
      <c r="I26" s="61">
        <f>'17.1'!G24</f>
        <v>0</v>
      </c>
      <c r="J26" s="61">
        <f>IF('17.1'!I24&lt;0,0,'17.1'!I24)</f>
        <v>0</v>
      </c>
      <c r="K26" s="61">
        <f>'17.1'!J24</f>
        <v>0</v>
      </c>
      <c r="L26" s="68">
        <f>IF('17.1'!I24&lt;0,'17.1'!I24,0)</f>
        <v>-2007</v>
      </c>
      <c r="M26" s="61">
        <f>'17.1'!K24</f>
        <v>11329</v>
      </c>
      <c r="N26" s="61">
        <f>'17.1'!L24</f>
        <v>11329</v>
      </c>
      <c r="O26" s="61">
        <f>'17.1'!M24</f>
        <v>11329</v>
      </c>
      <c r="Q26" s="86">
        <v>0.79166666666666696</v>
      </c>
      <c r="R26" s="61">
        <f>'17.2'!B24</f>
        <v>2017</v>
      </c>
      <c r="S26" s="61">
        <f>'17.2'!C24</f>
        <v>3216</v>
      </c>
      <c r="T26" s="61">
        <f>'17.2'!D24</f>
        <v>608</v>
      </c>
      <c r="V26" s="61">
        <f>'17.2'!E24</f>
        <v>132</v>
      </c>
      <c r="W26" s="61">
        <f>'17.2'!F24</f>
        <v>218</v>
      </c>
      <c r="X26" s="61">
        <f>'17.2'!H24</f>
        <v>62</v>
      </c>
      <c r="Y26" s="61">
        <f>'17.2'!G24</f>
        <v>63</v>
      </c>
      <c r="Z26" s="61">
        <f>IF('17.2'!I24&lt;0,0,'17.2'!I24)</f>
        <v>219</v>
      </c>
      <c r="AA26" s="61">
        <f>'17.2'!J24</f>
        <v>0</v>
      </c>
      <c r="AB26" s="68">
        <f>IF('17.2'!I24&lt;0,'17.2'!I24,0)</f>
        <v>0</v>
      </c>
      <c r="AC26" s="61">
        <f>'17.2'!K24</f>
        <v>6535</v>
      </c>
      <c r="AD26" s="61">
        <f>'17.2'!L24</f>
        <v>6535</v>
      </c>
      <c r="AE26" s="61">
        <f>'17.2'!M24</f>
        <v>6535</v>
      </c>
      <c r="AF26" s="12"/>
    </row>
    <row r="27" spans="1:32" ht="12" customHeight="1" x14ac:dyDescent="0.2">
      <c r="A27" s="86">
        <v>0.83333333333333304</v>
      </c>
      <c r="B27" s="61">
        <f>'17.1'!B25</f>
        <v>3190</v>
      </c>
      <c r="C27" s="61">
        <f>'17.1'!C25</f>
        <v>7470</v>
      </c>
      <c r="D27" s="61">
        <f>'17.1'!D25</f>
        <v>1556</v>
      </c>
      <c r="F27" s="61">
        <f>'17.1'!E25</f>
        <v>378</v>
      </c>
      <c r="G27" s="61">
        <f>'17.1'!F25</f>
        <v>188</v>
      </c>
      <c r="H27" s="61">
        <f>'17.1'!H25</f>
        <v>7</v>
      </c>
      <c r="I27" s="61">
        <f>'17.1'!G25</f>
        <v>0</v>
      </c>
      <c r="J27" s="61">
        <f>IF('17.1'!I25&lt;0,0,'17.1'!I25)</f>
        <v>0</v>
      </c>
      <c r="K27" s="61">
        <f>'17.1'!J25</f>
        <v>0</v>
      </c>
      <c r="L27" s="68">
        <f>IF('17.1'!I25&lt;0,'17.1'!I25,0)</f>
        <v>-1785</v>
      </c>
      <c r="M27" s="61">
        <f>'17.1'!K25</f>
        <v>11004</v>
      </c>
      <c r="N27" s="61">
        <f>'17.1'!L25</f>
        <v>11004</v>
      </c>
      <c r="O27" s="61">
        <f>'17.1'!M25</f>
        <v>11004</v>
      </c>
      <c r="Q27" s="86">
        <v>0.83333333333333304</v>
      </c>
      <c r="R27" s="61">
        <f>'17.2'!B25</f>
        <v>2018</v>
      </c>
      <c r="S27" s="61">
        <f>'17.2'!C25</f>
        <v>3220</v>
      </c>
      <c r="T27" s="61">
        <f>'17.2'!D25</f>
        <v>617</v>
      </c>
      <c r="V27" s="61">
        <f>'17.2'!E25</f>
        <v>266</v>
      </c>
      <c r="W27" s="61">
        <f>'17.2'!F25</f>
        <v>355</v>
      </c>
      <c r="X27" s="61">
        <f>'17.2'!H25</f>
        <v>49</v>
      </c>
      <c r="Y27" s="61">
        <f>'17.2'!G25</f>
        <v>8</v>
      </c>
      <c r="Z27" s="61">
        <f>IF('17.2'!I25&lt;0,0,'17.2'!I25)</f>
        <v>28</v>
      </c>
      <c r="AA27" s="61">
        <f>'17.2'!J25</f>
        <v>0</v>
      </c>
      <c r="AB27" s="68">
        <f>IF('17.2'!I25&lt;0,'17.2'!I25,0)</f>
        <v>0</v>
      </c>
      <c r="AC27" s="61">
        <f>'17.2'!K25</f>
        <v>6561</v>
      </c>
      <c r="AD27" s="61">
        <f>'17.2'!L25</f>
        <v>6561</v>
      </c>
      <c r="AE27" s="61">
        <f>'17.2'!M25</f>
        <v>6561</v>
      </c>
      <c r="AF27" s="12"/>
    </row>
    <row r="28" spans="1:32" ht="12" customHeight="1" x14ac:dyDescent="0.2">
      <c r="A28" s="86">
        <v>0.875000000000001</v>
      </c>
      <c r="B28" s="61">
        <f>'17.1'!B26</f>
        <v>3189</v>
      </c>
      <c r="C28" s="61">
        <f>'17.1'!C26</f>
        <v>7406</v>
      </c>
      <c r="D28" s="61">
        <f>'17.1'!D26</f>
        <v>1540</v>
      </c>
      <c r="F28" s="61">
        <f>'17.1'!E26</f>
        <v>297</v>
      </c>
      <c r="G28" s="61">
        <f>'17.1'!F26</f>
        <v>3</v>
      </c>
      <c r="H28" s="61">
        <f>'17.1'!H26</f>
        <v>8</v>
      </c>
      <c r="I28" s="61">
        <f>'17.1'!G26</f>
        <v>0</v>
      </c>
      <c r="J28" s="61">
        <f>IF('17.1'!I26&lt;0,0,'17.1'!I26)</f>
        <v>0</v>
      </c>
      <c r="K28" s="61">
        <f>'17.1'!J26</f>
        <v>0</v>
      </c>
      <c r="L28" s="68">
        <f>IF('17.1'!I26&lt;0,'17.1'!I26,0)</f>
        <v>-1936</v>
      </c>
      <c r="M28" s="61">
        <f>'17.1'!K26</f>
        <v>10507</v>
      </c>
      <c r="N28" s="61">
        <f>'17.1'!L26</f>
        <v>10507</v>
      </c>
      <c r="O28" s="61">
        <f>'17.1'!M26</f>
        <v>10507</v>
      </c>
      <c r="Q28" s="86">
        <v>0.875</v>
      </c>
      <c r="R28" s="61">
        <f>'17.2'!B26</f>
        <v>2018</v>
      </c>
      <c r="S28" s="61">
        <f>'17.2'!C26</f>
        <v>3259</v>
      </c>
      <c r="T28" s="61">
        <f>'17.2'!D26</f>
        <v>615</v>
      </c>
      <c r="V28" s="61">
        <f>'17.2'!E26</f>
        <v>273</v>
      </c>
      <c r="W28" s="61">
        <f>'17.2'!F26</f>
        <v>380</v>
      </c>
      <c r="X28" s="61">
        <f>'17.2'!H26</f>
        <v>50</v>
      </c>
      <c r="Y28" s="61">
        <f>'17.2'!G26</f>
        <v>1</v>
      </c>
      <c r="Z28" s="61">
        <f>IF('17.2'!I26&lt;0,0,'17.2'!I26)</f>
        <v>65</v>
      </c>
      <c r="AA28" s="61">
        <f>'17.2'!J26</f>
        <v>0</v>
      </c>
      <c r="AB28" s="68">
        <f>IF('17.2'!I26&lt;0,'17.2'!I26,0)</f>
        <v>0</v>
      </c>
      <c r="AC28" s="61">
        <f>'17.2'!K26</f>
        <v>6661</v>
      </c>
      <c r="AD28" s="61">
        <f>'17.2'!L26</f>
        <v>6661</v>
      </c>
      <c r="AE28" s="61">
        <f>'17.2'!M26</f>
        <v>6661</v>
      </c>
      <c r="AF28" s="12"/>
    </row>
    <row r="29" spans="1:32" ht="12" customHeight="1" x14ac:dyDescent="0.2">
      <c r="A29" s="86">
        <v>0.91666666666666796</v>
      </c>
      <c r="B29" s="61">
        <f>'17.1'!B27</f>
        <v>3190</v>
      </c>
      <c r="C29" s="61">
        <f>'17.1'!C27</f>
        <v>7490</v>
      </c>
      <c r="D29" s="61">
        <f>'17.1'!D27</f>
        <v>1447</v>
      </c>
      <c r="F29" s="61">
        <f>'17.1'!E27</f>
        <v>247</v>
      </c>
      <c r="G29" s="61">
        <f>'17.1'!F27</f>
        <v>0</v>
      </c>
      <c r="H29" s="61">
        <f>'17.1'!H27</f>
        <v>10</v>
      </c>
      <c r="I29" s="61">
        <f>'17.1'!G27</f>
        <v>0</v>
      </c>
      <c r="J29" s="61">
        <f>IF('17.1'!I27&lt;0,0,'17.1'!I27)</f>
        <v>0</v>
      </c>
      <c r="K29" s="61">
        <f>'17.1'!J27</f>
        <v>0</v>
      </c>
      <c r="L29" s="68">
        <f>IF('17.1'!I27&lt;0,'17.1'!I27,0)</f>
        <v>-2369</v>
      </c>
      <c r="M29" s="61">
        <f>'17.1'!K27</f>
        <v>10015</v>
      </c>
      <c r="N29" s="61">
        <f>'17.1'!L27</f>
        <v>10015</v>
      </c>
      <c r="O29" s="61">
        <f>'17.1'!M27</f>
        <v>10015</v>
      </c>
      <c r="Q29" s="86">
        <v>0.91666666666666696</v>
      </c>
      <c r="R29" s="61">
        <f>'17.2'!B27</f>
        <v>2022</v>
      </c>
      <c r="S29" s="61">
        <f>'17.2'!C27</f>
        <v>3196</v>
      </c>
      <c r="T29" s="61">
        <f>'17.2'!D27</f>
        <v>609</v>
      </c>
      <c r="V29" s="61">
        <f>'17.2'!E27</f>
        <v>241</v>
      </c>
      <c r="W29" s="61">
        <f>'17.2'!F27</f>
        <v>439</v>
      </c>
      <c r="X29" s="61">
        <f>'17.2'!H27</f>
        <v>59</v>
      </c>
      <c r="Y29" s="61">
        <f>'17.2'!G27</f>
        <v>0</v>
      </c>
      <c r="Z29" s="61">
        <f>IF('17.2'!I27&lt;0,0,'17.2'!I27)</f>
        <v>0</v>
      </c>
      <c r="AA29" s="61">
        <f>'17.2'!J27</f>
        <v>0</v>
      </c>
      <c r="AB29" s="68">
        <f>IF('17.2'!I27&lt;0,'17.2'!I27,0)</f>
        <v>-102</v>
      </c>
      <c r="AC29" s="61">
        <f>'17.2'!K27</f>
        <v>6464</v>
      </c>
      <c r="AD29" s="61">
        <f>'17.2'!L27</f>
        <v>6464</v>
      </c>
      <c r="AE29" s="61">
        <f>'17.2'!M27</f>
        <v>6464</v>
      </c>
      <c r="AF29" s="12"/>
    </row>
    <row r="30" spans="1:32" ht="12" customHeight="1" x14ac:dyDescent="0.2">
      <c r="A30" s="86">
        <v>0.95833333333333504</v>
      </c>
      <c r="B30" s="61">
        <f>'17.1'!B28</f>
        <v>3190</v>
      </c>
      <c r="C30" s="61">
        <f>'17.1'!C28</f>
        <v>7521</v>
      </c>
      <c r="D30" s="61">
        <f>'17.1'!D28</f>
        <v>1527</v>
      </c>
      <c r="F30" s="61">
        <f>'17.1'!E28</f>
        <v>256</v>
      </c>
      <c r="G30" s="61">
        <f>'17.1'!F28</f>
        <v>0</v>
      </c>
      <c r="H30" s="61">
        <f>'17.1'!H28</f>
        <v>10</v>
      </c>
      <c r="I30" s="61">
        <f>'17.1'!G28</f>
        <v>0</v>
      </c>
      <c r="J30" s="61">
        <f>IF('17.1'!I28&lt;0,0,'17.1'!I28)</f>
        <v>0</v>
      </c>
      <c r="K30" s="61">
        <f>'17.1'!J28</f>
        <v>0</v>
      </c>
      <c r="L30" s="68">
        <f>IF('17.1'!I28&lt;0,'17.1'!I28,0)</f>
        <v>-2900</v>
      </c>
      <c r="M30" s="61">
        <f>'17.1'!K28</f>
        <v>9604</v>
      </c>
      <c r="N30" s="61">
        <f>'17.1'!L28</f>
        <v>9604</v>
      </c>
      <c r="O30" s="61">
        <f>'17.1'!M28</f>
        <v>9604</v>
      </c>
      <c r="Q30" s="86">
        <v>0.95833333333333304</v>
      </c>
      <c r="R30" s="61">
        <f>'17.2'!B28</f>
        <v>2025</v>
      </c>
      <c r="S30" s="61">
        <f>'17.2'!C28</f>
        <v>3210</v>
      </c>
      <c r="T30" s="61">
        <f>'17.2'!D28</f>
        <v>581</v>
      </c>
      <c r="V30" s="61">
        <f>'17.2'!E28</f>
        <v>240</v>
      </c>
      <c r="W30" s="61">
        <f>'17.2'!F28</f>
        <v>294</v>
      </c>
      <c r="X30" s="61">
        <f>'17.2'!H28</f>
        <v>71</v>
      </c>
      <c r="Y30" s="61">
        <f>'17.2'!G28</f>
        <v>0</v>
      </c>
      <c r="Z30" s="61">
        <f>IF('17.2'!I28&lt;0,0,'17.2'!I28)</f>
        <v>0</v>
      </c>
      <c r="AA30" s="61">
        <f>'17.2'!J28</f>
        <v>-1</v>
      </c>
      <c r="AB30" s="68">
        <f>IF('17.2'!I28&lt;0,'17.2'!I28,0)</f>
        <v>-281</v>
      </c>
      <c r="AC30" s="61">
        <f>'17.2'!K28</f>
        <v>6139</v>
      </c>
      <c r="AD30" s="61">
        <f>'17.2'!L28</f>
        <v>6140</v>
      </c>
      <c r="AE30" s="61">
        <f>'17.2'!M28</f>
        <v>6139</v>
      </c>
      <c r="AF30" s="12"/>
    </row>
    <row r="31" spans="1:32" s="87" customFormat="1" ht="12" customHeight="1" x14ac:dyDescent="0.2">
      <c r="A31" s="86"/>
      <c r="N31" s="88" t="s">
        <v>155</v>
      </c>
      <c r="AB31" s="68"/>
      <c r="AC31" s="88" t="s">
        <v>155</v>
      </c>
      <c r="AF31" s="19"/>
    </row>
    <row r="32" spans="1:32" ht="12" customHeight="1" x14ac:dyDescent="0.2">
      <c r="A32" s="85" t="s">
        <v>85</v>
      </c>
      <c r="G32" s="85" t="s">
        <v>84</v>
      </c>
      <c r="AF32" s="12"/>
    </row>
    <row r="33" spans="1:33" ht="12" customHeight="1" x14ac:dyDescent="0.2">
      <c r="Q33" s="68" t="s">
        <v>12</v>
      </c>
      <c r="R33" s="68" t="s">
        <v>41</v>
      </c>
      <c r="S33" s="68" t="s">
        <v>42</v>
      </c>
      <c r="T33" s="68" t="s">
        <v>43</v>
      </c>
      <c r="AF33" s="12"/>
    </row>
    <row r="34" spans="1:33" ht="12" customHeight="1" x14ac:dyDescent="0.2">
      <c r="A34" s="583"/>
      <c r="B34" s="584"/>
      <c r="C34" s="584"/>
      <c r="D34" s="584"/>
      <c r="E34" s="475" t="s">
        <v>5</v>
      </c>
      <c r="F34" s="475" t="s">
        <v>232</v>
      </c>
      <c r="G34" s="583"/>
      <c r="H34" s="584"/>
      <c r="I34" s="584"/>
      <c r="J34" s="584"/>
      <c r="K34" s="475" t="s">
        <v>5</v>
      </c>
      <c r="L34" s="475" t="s">
        <v>232</v>
      </c>
      <c r="P34" s="68" t="s">
        <v>220</v>
      </c>
      <c r="R34" s="68">
        <f>'5'!B7</f>
        <v>2206.488315999999</v>
      </c>
      <c r="S34" s="68">
        <f>'6'!B6</f>
        <v>0</v>
      </c>
      <c r="T34" s="68">
        <f>'7'!B6</f>
        <v>4.8640529999999975</v>
      </c>
      <c r="AE34" s="68" t="s">
        <v>12</v>
      </c>
      <c r="AF34" s="12"/>
    </row>
    <row r="35" spans="1:33" ht="12" customHeight="1" x14ac:dyDescent="0.2">
      <c r="A35" s="582" t="s">
        <v>38</v>
      </c>
      <c r="B35" s="582"/>
      <c r="C35" s="582"/>
      <c r="D35" s="582"/>
      <c r="E35" s="61">
        <f>'17.1'!E34</f>
        <v>3192</v>
      </c>
      <c r="F35" s="89">
        <f t="shared" ref="F35:F44" si="0">E35/$E$44</f>
        <v>0.27124405166553367</v>
      </c>
      <c r="G35" s="582" t="s">
        <v>38</v>
      </c>
      <c r="H35" s="582"/>
      <c r="I35" s="582"/>
      <c r="J35" s="582"/>
      <c r="K35" s="61">
        <f>'17.2'!E34</f>
        <v>2049</v>
      </c>
      <c r="L35" s="89">
        <f t="shared" ref="L35:L44" si="1">K35/$K$44</f>
        <v>0.41944728761514843</v>
      </c>
      <c r="P35" s="68" t="s">
        <v>219</v>
      </c>
      <c r="R35" s="68">
        <f>'5'!B8</f>
        <v>12.567809</v>
      </c>
      <c r="S35" s="68">
        <f>'6'!B7</f>
        <v>0</v>
      </c>
      <c r="T35" s="68">
        <f>'7'!B7</f>
        <v>2626.4090760000008</v>
      </c>
      <c r="AE35" s="68" t="s">
        <v>41</v>
      </c>
      <c r="AF35" s="12"/>
    </row>
    <row r="36" spans="1:33" ht="12" customHeight="1" x14ac:dyDescent="0.2">
      <c r="A36" s="582" t="s">
        <v>39</v>
      </c>
      <c r="B36" s="582"/>
      <c r="C36" s="582"/>
      <c r="D36" s="582"/>
      <c r="E36" s="61">
        <f>'17.1'!E35</f>
        <v>7644</v>
      </c>
      <c r="F36" s="89">
        <f t="shared" si="0"/>
        <v>0.64955812372535693</v>
      </c>
      <c r="G36" s="582" t="s">
        <v>39</v>
      </c>
      <c r="H36" s="582"/>
      <c r="I36" s="582"/>
      <c r="J36" s="582"/>
      <c r="K36" s="61">
        <f>'17.2'!E35</f>
        <v>2809</v>
      </c>
      <c r="L36" s="89">
        <f t="shared" si="1"/>
        <v>0.57502558853633567</v>
      </c>
      <c r="P36" s="68" t="s">
        <v>218</v>
      </c>
      <c r="R36" s="68">
        <f>'5'!B9</f>
        <v>4453.0348240000021</v>
      </c>
      <c r="S36" s="68">
        <f>'6'!B8</f>
        <v>0</v>
      </c>
      <c r="T36" s="68">
        <f>'7'!B8</f>
        <v>0</v>
      </c>
      <c r="AE36" s="68" t="s">
        <v>156</v>
      </c>
      <c r="AF36" s="12"/>
    </row>
    <row r="37" spans="1:33" ht="12" customHeight="1" x14ac:dyDescent="0.2">
      <c r="A37" s="582" t="s">
        <v>128</v>
      </c>
      <c r="B37" s="582"/>
      <c r="C37" s="582"/>
      <c r="D37" s="582"/>
      <c r="E37" s="61">
        <f>'17.1'!E36</f>
        <v>1616</v>
      </c>
      <c r="F37" s="89">
        <f t="shared" si="0"/>
        <v>0.13732154996600951</v>
      </c>
      <c r="G37" s="582" t="s">
        <v>128</v>
      </c>
      <c r="H37" s="582"/>
      <c r="I37" s="582"/>
      <c r="J37" s="582"/>
      <c r="K37" s="61">
        <f>'17.2'!E36</f>
        <v>549</v>
      </c>
      <c r="L37" s="89">
        <f t="shared" si="1"/>
        <v>0.11238485158648925</v>
      </c>
      <c r="P37" s="68" t="s">
        <v>217</v>
      </c>
      <c r="R37" s="68">
        <f>'5'!B10</f>
        <v>36978.071257000018</v>
      </c>
      <c r="S37" s="68">
        <f>'6'!B9</f>
        <v>0</v>
      </c>
      <c r="T37" s="68">
        <f>'7'!B9</f>
        <v>0</v>
      </c>
      <c r="AE37" s="68" t="s">
        <v>64</v>
      </c>
      <c r="AF37" s="12"/>
    </row>
    <row r="38" spans="1:33" ht="12" customHeight="1" x14ac:dyDescent="0.2">
      <c r="A38" s="582" t="s">
        <v>77</v>
      </c>
      <c r="B38" s="582"/>
      <c r="C38" s="582"/>
      <c r="D38" s="582"/>
      <c r="E38" s="61">
        <f>'17.1'!E37</f>
        <v>189</v>
      </c>
      <c r="F38" s="89">
        <f t="shared" si="0"/>
        <v>1.606050305914344E-2</v>
      </c>
      <c r="G38" s="582" t="s">
        <v>77</v>
      </c>
      <c r="H38" s="582"/>
      <c r="I38" s="582"/>
      <c r="J38" s="582"/>
      <c r="K38" s="61">
        <f>'17.2'!E37</f>
        <v>126</v>
      </c>
      <c r="L38" s="89">
        <f t="shared" si="1"/>
        <v>2.579324462640737E-2</v>
      </c>
      <c r="P38" s="68" t="s">
        <v>216</v>
      </c>
      <c r="R38" s="68">
        <f>'5'!B11</f>
        <v>0</v>
      </c>
      <c r="S38" s="68">
        <f>'6'!B10</f>
        <v>0</v>
      </c>
      <c r="T38" s="68">
        <f>'7'!B10</f>
        <v>0</v>
      </c>
      <c r="AE38" s="68" t="s">
        <v>65</v>
      </c>
      <c r="AF38" s="12"/>
    </row>
    <row r="39" spans="1:33" ht="12" customHeight="1" x14ac:dyDescent="0.2">
      <c r="A39" s="582" t="s">
        <v>78</v>
      </c>
      <c r="B39" s="582"/>
      <c r="C39" s="582"/>
      <c r="D39" s="582"/>
      <c r="E39" s="61">
        <f>'17.1'!E38</f>
        <v>400</v>
      </c>
      <c r="F39" s="89">
        <f t="shared" si="0"/>
        <v>3.3990482664853841E-2</v>
      </c>
      <c r="G39" s="582" t="s">
        <v>78</v>
      </c>
      <c r="H39" s="582"/>
      <c r="I39" s="582"/>
      <c r="J39" s="582"/>
      <c r="K39" s="61">
        <f>'17.2'!E38</f>
        <v>0</v>
      </c>
      <c r="L39" s="89">
        <f t="shared" si="1"/>
        <v>0</v>
      </c>
      <c r="P39" s="68" t="s">
        <v>215</v>
      </c>
      <c r="R39" s="68">
        <f>'5'!B12</f>
        <v>45.116604999999986</v>
      </c>
      <c r="S39" s="68">
        <f>'6'!B11</f>
        <v>0</v>
      </c>
      <c r="T39" s="68">
        <f>'7'!B11</f>
        <v>0.46382899999999999</v>
      </c>
      <c r="AE39" s="68" t="s">
        <v>67</v>
      </c>
      <c r="AF39" s="12"/>
    </row>
    <row r="40" spans="1:33" ht="12" customHeight="1" x14ac:dyDescent="0.2">
      <c r="A40" s="582" t="s">
        <v>129</v>
      </c>
      <c r="B40" s="582"/>
      <c r="C40" s="582"/>
      <c r="D40" s="582"/>
      <c r="E40" s="61">
        <f>'17.1'!E39</f>
        <v>148</v>
      </c>
      <c r="F40" s="89">
        <f t="shared" si="0"/>
        <v>1.2576478585995921E-2</v>
      </c>
      <c r="G40" s="582" t="s">
        <v>129</v>
      </c>
      <c r="H40" s="582"/>
      <c r="I40" s="582"/>
      <c r="J40" s="582"/>
      <c r="K40" s="61">
        <f>'17.2'!E39</f>
        <v>3</v>
      </c>
      <c r="L40" s="89">
        <f t="shared" si="1"/>
        <v>6.1412487205731836E-4</v>
      </c>
      <c r="P40" s="68" t="s">
        <v>214</v>
      </c>
      <c r="R40" s="68">
        <f>'5'!B13</f>
        <v>22.791072</v>
      </c>
      <c r="S40" s="68">
        <f>'6'!B12</f>
        <v>0</v>
      </c>
      <c r="T40" s="68">
        <f>'7'!B12</f>
        <v>9.8370000000000003E-3</v>
      </c>
      <c r="AE40" s="68" t="s">
        <v>66</v>
      </c>
      <c r="AF40" s="12"/>
    </row>
    <row r="41" spans="1:33" ht="12" customHeight="1" x14ac:dyDescent="0.2">
      <c r="A41" s="582" t="s">
        <v>130</v>
      </c>
      <c r="B41" s="582"/>
      <c r="C41" s="582"/>
      <c r="D41" s="582"/>
      <c r="E41" s="61">
        <f>'17.1'!E40</f>
        <v>2</v>
      </c>
      <c r="F41" s="89">
        <f t="shared" si="0"/>
        <v>1.6995241332426919E-4</v>
      </c>
      <c r="G41" s="582" t="s">
        <v>130</v>
      </c>
      <c r="H41" s="582"/>
      <c r="I41" s="582"/>
      <c r="J41" s="582"/>
      <c r="K41" s="61">
        <f>'17.2'!E40</f>
        <v>35</v>
      </c>
      <c r="L41" s="89">
        <f t="shared" si="1"/>
        <v>7.164790174002047E-3</v>
      </c>
      <c r="P41" s="68" t="s">
        <v>213</v>
      </c>
      <c r="R41" s="68">
        <f>'5'!B14</f>
        <v>202.05449500000003</v>
      </c>
      <c r="S41" s="68">
        <f>'6'!B13</f>
        <v>0</v>
      </c>
      <c r="T41" s="68">
        <f>'7'!B13</f>
        <v>0</v>
      </c>
      <c r="AE41" s="68" t="s">
        <v>79</v>
      </c>
      <c r="AF41" s="12"/>
    </row>
    <row r="42" spans="1:33" ht="12" customHeight="1" x14ac:dyDescent="0.2">
      <c r="A42" s="474" t="s">
        <v>79</v>
      </c>
      <c r="B42" s="474"/>
      <c r="C42" s="474"/>
      <c r="D42" s="474"/>
      <c r="E42" s="61">
        <f>'17.1'!E41</f>
        <v>-1423</v>
      </c>
      <c r="F42" s="89">
        <f t="shared" si="0"/>
        <v>-0.12092114208021754</v>
      </c>
      <c r="G42" s="474" t="s">
        <v>79</v>
      </c>
      <c r="H42" s="474"/>
      <c r="I42" s="474"/>
      <c r="J42" s="474"/>
      <c r="K42" s="61">
        <f>'17.2'!E41</f>
        <v>102</v>
      </c>
      <c r="L42" s="89">
        <f t="shared" si="1"/>
        <v>2.0880245649948823E-2</v>
      </c>
      <c r="P42" s="68" t="s">
        <v>212</v>
      </c>
      <c r="R42" s="68">
        <f>'5'!B15</f>
        <v>841.87353299999984</v>
      </c>
      <c r="S42" s="68">
        <f>'6'!B14</f>
        <v>1773.43984</v>
      </c>
      <c r="T42" s="68">
        <f>'7'!B14</f>
        <v>264.43442600000003</v>
      </c>
      <c r="AE42" s="68" t="s">
        <v>126</v>
      </c>
      <c r="AF42" s="12"/>
    </row>
    <row r="43" spans="1:33" ht="12" customHeight="1" x14ac:dyDescent="0.2">
      <c r="A43" s="474" t="s">
        <v>126</v>
      </c>
      <c r="B43" s="474"/>
      <c r="C43" s="474"/>
      <c r="D43" s="474"/>
      <c r="E43" s="61">
        <f>'17.1'!E42</f>
        <v>0</v>
      </c>
      <c r="F43" s="89">
        <f t="shared" si="0"/>
        <v>0</v>
      </c>
      <c r="G43" s="474" t="s">
        <v>126</v>
      </c>
      <c r="H43" s="474"/>
      <c r="I43" s="474"/>
      <c r="J43" s="474"/>
      <c r="K43" s="61">
        <f>'17.2'!E42</f>
        <v>-788</v>
      </c>
      <c r="L43" s="89">
        <f t="shared" si="1"/>
        <v>-0.16131013306038894</v>
      </c>
      <c r="P43" s="68" t="s">
        <v>32</v>
      </c>
      <c r="R43" s="68">
        <f>'5'!B16</f>
        <v>0</v>
      </c>
      <c r="S43" s="68">
        <f>'6'!B15</f>
        <v>0</v>
      </c>
      <c r="T43" s="68">
        <f>'7'!B15</f>
        <v>0</v>
      </c>
      <c r="AE43" s="68" t="s">
        <v>157</v>
      </c>
      <c r="AF43" s="12"/>
    </row>
    <row r="44" spans="1:33" ht="12" customHeight="1" x14ac:dyDescent="0.2">
      <c r="A44" s="474" t="s">
        <v>86</v>
      </c>
      <c r="B44" s="474"/>
      <c r="C44" s="474"/>
      <c r="D44" s="474"/>
      <c r="E44" s="61">
        <f>'17.1'!E33</f>
        <v>11768</v>
      </c>
      <c r="F44" s="89">
        <f t="shared" si="0"/>
        <v>1</v>
      </c>
      <c r="G44" s="474" t="s">
        <v>86</v>
      </c>
      <c r="H44" s="474"/>
      <c r="I44" s="474"/>
      <c r="J44" s="474"/>
      <c r="K44" s="61">
        <f>'17.2'!E33</f>
        <v>4885</v>
      </c>
      <c r="L44" s="89">
        <f t="shared" si="1"/>
        <v>1</v>
      </c>
      <c r="P44" s="68" t="s">
        <v>211</v>
      </c>
      <c r="R44" s="68">
        <f>'5'!B17</f>
        <v>40.484080999999982</v>
      </c>
      <c r="S44" s="68">
        <f>'6'!B16</f>
        <v>0</v>
      </c>
      <c r="T44" s="68">
        <f>'7'!B16</f>
        <v>13.425534999999995</v>
      </c>
      <c r="AF44" s="12"/>
    </row>
    <row r="45" spans="1:33" ht="12" customHeight="1" x14ac:dyDescent="0.2">
      <c r="A45" s="87"/>
      <c r="B45" s="87"/>
      <c r="C45" s="87"/>
      <c r="D45" s="87"/>
      <c r="E45" s="87"/>
      <c r="F45" s="88"/>
      <c r="G45" s="87"/>
      <c r="H45" s="87"/>
      <c r="I45" s="87"/>
      <c r="J45" s="87"/>
      <c r="K45" s="87"/>
      <c r="L45" s="88"/>
      <c r="P45" s="87" t="s">
        <v>210</v>
      </c>
      <c r="Q45" s="87"/>
      <c r="R45" s="68">
        <f>'5'!B18</f>
        <v>629.19819600000039</v>
      </c>
      <c r="S45" s="68">
        <f>'6'!B17</f>
        <v>1948.9655940000002</v>
      </c>
      <c r="T45" s="68">
        <f>'7'!B17</f>
        <v>810.02123300000017</v>
      </c>
      <c r="AF45" s="12"/>
    </row>
    <row r="46" spans="1:33" s="87" customFormat="1" ht="12" customHeight="1" x14ac:dyDescent="0.2">
      <c r="P46" s="68" t="s">
        <v>399</v>
      </c>
      <c r="Q46" s="68">
        <f>'5'!B5</f>
        <v>28339.577040000004</v>
      </c>
      <c r="R46" s="68"/>
      <c r="S46" s="68"/>
      <c r="T46" s="68"/>
      <c r="AF46" s="19"/>
    </row>
    <row r="47" spans="1:33" ht="18.75" x14ac:dyDescent="0.3">
      <c r="A47" s="104"/>
      <c r="AG47" s="105" t="str">
        <f>Obsah!A1</f>
        <v>2017</v>
      </c>
    </row>
    <row r="48" spans="1:33"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87" customFormat="1" ht="12" customHeight="1" x14ac:dyDescent="0.2"/>
    <row r="93" spans="33:33" ht="18.75" customHeight="1" x14ac:dyDescent="0.2">
      <c r="AG93" s="105" t="str">
        <f>Obsah!A1</f>
        <v>2017</v>
      </c>
    </row>
  </sheetData>
  <mergeCells count="16">
    <mergeCell ref="G39:J39"/>
    <mergeCell ref="G40:J40"/>
    <mergeCell ref="A34:D34"/>
    <mergeCell ref="G41:J41"/>
    <mergeCell ref="G34:J34"/>
    <mergeCell ref="G35:J35"/>
    <mergeCell ref="A36:D36"/>
    <mergeCell ref="A37:D37"/>
    <mergeCell ref="A38:D38"/>
    <mergeCell ref="A39:D39"/>
    <mergeCell ref="A40:D40"/>
    <mergeCell ref="A41:D41"/>
    <mergeCell ref="A35:D35"/>
    <mergeCell ref="G36:J36"/>
    <mergeCell ref="G37:J37"/>
    <mergeCell ref="G38:J38"/>
  </mergeCells>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
  <sheetViews>
    <sheetView showGridLines="0" workbookViewId="0">
      <selection activeCell="M19" sqref="M19"/>
    </sheetView>
  </sheetViews>
  <sheetFormatPr defaultRowHeight="12.75" x14ac:dyDescent="0.2"/>
  <sheetData>
    <row r="1" spans="1:1" x14ac:dyDescent="0.2">
      <c r="A1" s="99"/>
    </row>
  </sheetData>
  <pageMargins left="0.31496062992125984" right="0.31496062992125984" top="0.3543307086614173" bottom="0.3543307086614173" header="0.31496062992125984"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63"/>
  <sheetViews>
    <sheetView showGridLines="0" zoomScale="70" zoomScaleNormal="70" zoomScaleSheetLayoutView="115" zoomScalePageLayoutView="70" workbookViewId="0">
      <selection activeCell="A64" sqref="A64"/>
    </sheetView>
  </sheetViews>
  <sheetFormatPr defaultRowHeight="12.75" x14ac:dyDescent="0.2"/>
  <cols>
    <col min="1" max="8" width="11" style="380" customWidth="1"/>
    <col min="9" max="9" width="11.42578125" style="380" customWidth="1"/>
    <col min="10" max="16384" width="9.140625" style="380"/>
  </cols>
  <sheetData>
    <row r="1" spans="1:9" x14ac:dyDescent="0.2">
      <c r="I1" s="222" t="str">
        <f>Obsah!$A$1</f>
        <v>2017</v>
      </c>
    </row>
    <row r="2" spans="1:9" s="237" customFormat="1" ht="12" x14ac:dyDescent="0.2"/>
    <row r="3" spans="1:9" s="237" customFormat="1" ht="12" x14ac:dyDescent="0.2"/>
    <row r="4" spans="1:9" ht="18.75" x14ac:dyDescent="0.2">
      <c r="A4" s="395" t="s">
        <v>354</v>
      </c>
    </row>
    <row r="6" spans="1:9" ht="12.75" customHeight="1" x14ac:dyDescent="0.2">
      <c r="A6" s="517" t="s">
        <v>555</v>
      </c>
      <c r="B6" s="517"/>
      <c r="C6" s="517"/>
      <c r="D6" s="517"/>
      <c r="E6" s="517"/>
      <c r="F6" s="517"/>
      <c r="G6" s="517"/>
      <c r="H6" s="517"/>
      <c r="I6" s="517"/>
    </row>
    <row r="7" spans="1:9" x14ac:dyDescent="0.2">
      <c r="A7" s="517"/>
      <c r="B7" s="517"/>
      <c r="C7" s="517"/>
      <c r="D7" s="517"/>
      <c r="E7" s="517"/>
      <c r="F7" s="517"/>
      <c r="G7" s="517"/>
      <c r="H7" s="517"/>
      <c r="I7" s="517"/>
    </row>
    <row r="8" spans="1:9" x14ac:dyDescent="0.2">
      <c r="A8" s="517"/>
      <c r="B8" s="517"/>
      <c r="C8" s="517"/>
      <c r="D8" s="517"/>
      <c r="E8" s="517"/>
      <c r="F8" s="517"/>
      <c r="G8" s="517"/>
      <c r="H8" s="517"/>
      <c r="I8" s="517"/>
    </row>
    <row r="9" spans="1:9" x14ac:dyDescent="0.2">
      <c r="A9" s="517"/>
      <c r="B9" s="517"/>
      <c r="C9" s="517"/>
      <c r="D9" s="517"/>
      <c r="E9" s="517"/>
      <c r="F9" s="517"/>
      <c r="G9" s="517"/>
      <c r="H9" s="517"/>
      <c r="I9" s="517"/>
    </row>
    <row r="10" spans="1:9" x14ac:dyDescent="0.2">
      <c r="A10" s="517"/>
      <c r="B10" s="517"/>
      <c r="C10" s="517"/>
      <c r="D10" s="517"/>
      <c r="E10" s="517"/>
      <c r="F10" s="517"/>
      <c r="G10" s="517"/>
      <c r="H10" s="517"/>
      <c r="I10" s="517"/>
    </row>
    <row r="11" spans="1:9" x14ac:dyDescent="0.2">
      <c r="A11" s="517"/>
      <c r="B11" s="517"/>
      <c r="C11" s="517"/>
      <c r="D11" s="517"/>
      <c r="E11" s="517"/>
      <c r="F11" s="517"/>
      <c r="G11" s="517"/>
      <c r="H11" s="517"/>
      <c r="I11" s="517"/>
    </row>
    <row r="12" spans="1:9" x14ac:dyDescent="0.2">
      <c r="A12" s="517"/>
      <c r="B12" s="517"/>
      <c r="C12" s="517"/>
      <c r="D12" s="517"/>
      <c r="E12" s="517"/>
      <c r="F12" s="517"/>
      <c r="G12" s="517"/>
      <c r="H12" s="517"/>
      <c r="I12" s="517"/>
    </row>
    <row r="13" spans="1:9" x14ac:dyDescent="0.2">
      <c r="A13" s="517"/>
      <c r="B13" s="517"/>
      <c r="C13" s="517"/>
      <c r="D13" s="517"/>
      <c r="E13" s="517"/>
      <c r="F13" s="517"/>
      <c r="G13" s="517"/>
      <c r="H13" s="517"/>
      <c r="I13" s="517"/>
    </row>
    <row r="14" spans="1:9" x14ac:dyDescent="0.2">
      <c r="A14" s="517"/>
      <c r="B14" s="517"/>
      <c r="C14" s="517"/>
      <c r="D14" s="517"/>
      <c r="E14" s="517"/>
      <c r="F14" s="517"/>
      <c r="G14" s="517"/>
      <c r="H14" s="517"/>
      <c r="I14" s="517"/>
    </row>
    <row r="15" spans="1:9" x14ac:dyDescent="0.2">
      <c r="A15" s="517"/>
      <c r="B15" s="517"/>
      <c r="C15" s="517"/>
      <c r="D15" s="517"/>
      <c r="E15" s="517"/>
      <c r="F15" s="517"/>
      <c r="G15" s="517"/>
      <c r="H15" s="517"/>
      <c r="I15" s="517"/>
    </row>
    <row r="16" spans="1:9" x14ac:dyDescent="0.2">
      <c r="A16" s="517"/>
      <c r="B16" s="517"/>
      <c r="C16" s="517"/>
      <c r="D16" s="517"/>
      <c r="E16" s="517"/>
      <c r="F16" s="517"/>
      <c r="G16" s="517"/>
      <c r="H16" s="517"/>
      <c r="I16" s="517"/>
    </row>
    <row r="17" spans="1:9" x14ac:dyDescent="0.2">
      <c r="A17" s="517"/>
      <c r="B17" s="517"/>
      <c r="C17" s="517"/>
      <c r="D17" s="517"/>
      <c r="E17" s="517"/>
      <c r="F17" s="517"/>
      <c r="G17" s="517"/>
      <c r="H17" s="517"/>
      <c r="I17" s="517"/>
    </row>
    <row r="18" spans="1:9" x14ac:dyDescent="0.2">
      <c r="A18" s="517"/>
      <c r="B18" s="517"/>
      <c r="C18" s="517"/>
      <c r="D18" s="517"/>
      <c r="E18" s="517"/>
      <c r="F18" s="517"/>
      <c r="G18" s="517"/>
      <c r="H18" s="517"/>
      <c r="I18" s="517"/>
    </row>
    <row r="19" spans="1:9" x14ac:dyDescent="0.2">
      <c r="A19" s="517"/>
      <c r="B19" s="517"/>
      <c r="C19" s="517"/>
      <c r="D19" s="517"/>
      <c r="E19" s="517"/>
      <c r="F19" s="517"/>
      <c r="G19" s="517"/>
      <c r="H19" s="517"/>
      <c r="I19" s="517"/>
    </row>
    <row r="20" spans="1:9" x14ac:dyDescent="0.2">
      <c r="A20" s="517"/>
      <c r="B20" s="517"/>
      <c r="C20" s="517"/>
      <c r="D20" s="517"/>
      <c r="E20" s="517"/>
      <c r="F20" s="517"/>
      <c r="G20" s="517"/>
      <c r="H20" s="517"/>
      <c r="I20" s="517"/>
    </row>
    <row r="21" spans="1:9" x14ac:dyDescent="0.2">
      <c r="A21" s="517"/>
      <c r="B21" s="517"/>
      <c r="C21" s="517"/>
      <c r="D21" s="517"/>
      <c r="E21" s="517"/>
      <c r="F21" s="517"/>
      <c r="G21" s="517"/>
      <c r="H21" s="517"/>
      <c r="I21" s="517"/>
    </row>
    <row r="22" spans="1:9" x14ac:dyDescent="0.2">
      <c r="A22" s="517"/>
      <c r="B22" s="517"/>
      <c r="C22" s="517"/>
      <c r="D22" s="517"/>
      <c r="E22" s="517"/>
      <c r="F22" s="517"/>
      <c r="G22" s="517"/>
      <c r="H22" s="517"/>
      <c r="I22" s="517"/>
    </row>
    <row r="23" spans="1:9" x14ac:dyDescent="0.2">
      <c r="A23" s="517"/>
      <c r="B23" s="517"/>
      <c r="C23" s="517"/>
      <c r="D23" s="517"/>
      <c r="E23" s="517"/>
      <c r="F23" s="517"/>
      <c r="G23" s="517"/>
      <c r="H23" s="517"/>
      <c r="I23" s="517"/>
    </row>
    <row r="24" spans="1:9" x14ac:dyDescent="0.2">
      <c r="A24" s="517"/>
      <c r="B24" s="517"/>
      <c r="C24" s="517"/>
      <c r="D24" s="517"/>
      <c r="E24" s="517"/>
      <c r="F24" s="517"/>
      <c r="G24" s="517"/>
      <c r="H24" s="517"/>
      <c r="I24" s="517"/>
    </row>
    <row r="25" spans="1:9" x14ac:dyDescent="0.2">
      <c r="A25" s="517"/>
      <c r="B25" s="517"/>
      <c r="C25" s="517"/>
      <c r="D25" s="517"/>
      <c r="E25" s="517"/>
      <c r="F25" s="517"/>
      <c r="G25" s="517"/>
      <c r="H25" s="517"/>
      <c r="I25" s="517"/>
    </row>
    <row r="26" spans="1:9" x14ac:dyDescent="0.2">
      <c r="A26" s="517"/>
      <c r="B26" s="517"/>
      <c r="C26" s="517"/>
      <c r="D26" s="517"/>
      <c r="E26" s="517"/>
      <c r="F26" s="517"/>
      <c r="G26" s="517"/>
      <c r="H26" s="517"/>
      <c r="I26" s="517"/>
    </row>
    <row r="27" spans="1:9" x14ac:dyDescent="0.2">
      <c r="A27" s="517"/>
      <c r="B27" s="517"/>
      <c r="C27" s="517"/>
      <c r="D27" s="517"/>
      <c r="E27" s="517"/>
      <c r="F27" s="517"/>
      <c r="G27" s="517"/>
      <c r="H27" s="517"/>
      <c r="I27" s="517"/>
    </row>
    <row r="28" spans="1:9" x14ac:dyDescent="0.2">
      <c r="A28" s="517"/>
      <c r="B28" s="517"/>
      <c r="C28" s="517"/>
      <c r="D28" s="517"/>
      <c r="E28" s="517"/>
      <c r="F28" s="517"/>
      <c r="G28" s="517"/>
      <c r="H28" s="517"/>
      <c r="I28" s="517"/>
    </row>
    <row r="29" spans="1:9" x14ac:dyDescent="0.2">
      <c r="A29" s="517"/>
      <c r="B29" s="517"/>
      <c r="C29" s="517"/>
      <c r="D29" s="517"/>
      <c r="E29" s="517"/>
      <c r="F29" s="517"/>
      <c r="G29" s="517"/>
      <c r="H29" s="517"/>
      <c r="I29" s="517"/>
    </row>
    <row r="30" spans="1:9" x14ac:dyDescent="0.2">
      <c r="A30" s="517"/>
      <c r="B30" s="517"/>
      <c r="C30" s="517"/>
      <c r="D30" s="517"/>
      <c r="E30" s="517"/>
      <c r="F30" s="517"/>
      <c r="G30" s="517"/>
      <c r="H30" s="517"/>
      <c r="I30" s="517"/>
    </row>
    <row r="31" spans="1:9" x14ac:dyDescent="0.2">
      <c r="A31" s="517"/>
      <c r="B31" s="517"/>
      <c r="C31" s="517"/>
      <c r="D31" s="517"/>
      <c r="E31" s="517"/>
      <c r="F31" s="517"/>
      <c r="G31" s="517"/>
      <c r="H31" s="517"/>
      <c r="I31" s="517"/>
    </row>
    <row r="32" spans="1:9" x14ac:dyDescent="0.2">
      <c r="A32" s="517"/>
      <c r="B32" s="517"/>
      <c r="C32" s="517"/>
      <c r="D32" s="517"/>
      <c r="E32" s="517"/>
      <c r="F32" s="517"/>
      <c r="G32" s="517"/>
      <c r="H32" s="517"/>
      <c r="I32" s="517"/>
    </row>
    <row r="33" spans="1:9" x14ac:dyDescent="0.2">
      <c r="A33" s="517"/>
      <c r="B33" s="517"/>
      <c r="C33" s="517"/>
      <c r="D33" s="517"/>
      <c r="E33" s="517"/>
      <c r="F33" s="517"/>
      <c r="G33" s="517"/>
      <c r="H33" s="517"/>
      <c r="I33" s="517"/>
    </row>
    <row r="34" spans="1:9" x14ac:dyDescent="0.2">
      <c r="A34" s="517"/>
      <c r="B34" s="517"/>
      <c r="C34" s="517"/>
      <c r="D34" s="517"/>
      <c r="E34" s="517"/>
      <c r="F34" s="517"/>
      <c r="G34" s="517"/>
      <c r="H34" s="517"/>
      <c r="I34" s="517"/>
    </row>
    <row r="35" spans="1:9" x14ac:dyDescent="0.2">
      <c r="A35" s="517"/>
      <c r="B35" s="517"/>
      <c r="C35" s="517"/>
      <c r="D35" s="517"/>
      <c r="E35" s="517"/>
      <c r="F35" s="517"/>
      <c r="G35" s="517"/>
      <c r="H35" s="517"/>
      <c r="I35" s="517"/>
    </row>
    <row r="36" spans="1:9" x14ac:dyDescent="0.2">
      <c r="A36" s="517"/>
      <c r="B36" s="517"/>
      <c r="C36" s="517"/>
      <c r="D36" s="517"/>
      <c r="E36" s="517"/>
      <c r="F36" s="517"/>
      <c r="G36" s="517"/>
      <c r="H36" s="517"/>
      <c r="I36" s="517"/>
    </row>
    <row r="37" spans="1:9" x14ac:dyDescent="0.2">
      <c r="A37" s="517"/>
      <c r="B37" s="517"/>
      <c r="C37" s="517"/>
      <c r="D37" s="517"/>
      <c r="E37" s="517"/>
      <c r="F37" s="517"/>
      <c r="G37" s="517"/>
      <c r="H37" s="517"/>
      <c r="I37" s="517"/>
    </row>
    <row r="38" spans="1:9" x14ac:dyDescent="0.2">
      <c r="A38" s="517"/>
      <c r="B38" s="517"/>
      <c r="C38" s="517"/>
      <c r="D38" s="517"/>
      <c r="E38" s="517"/>
      <c r="F38" s="517"/>
      <c r="G38" s="517"/>
      <c r="H38" s="517"/>
      <c r="I38" s="517"/>
    </row>
    <row r="39" spans="1:9" x14ac:dyDescent="0.2">
      <c r="A39" s="517"/>
      <c r="B39" s="517"/>
      <c r="C39" s="517"/>
      <c r="D39" s="517"/>
      <c r="E39" s="517"/>
      <c r="F39" s="517"/>
      <c r="G39" s="517"/>
      <c r="H39" s="517"/>
      <c r="I39" s="517"/>
    </row>
    <row r="40" spans="1:9" x14ac:dyDescent="0.2">
      <c r="A40" s="517"/>
      <c r="B40" s="517"/>
      <c r="C40" s="517"/>
      <c r="D40" s="517"/>
      <c r="E40" s="517"/>
      <c r="F40" s="517"/>
      <c r="G40" s="517"/>
      <c r="H40" s="517"/>
      <c r="I40" s="517"/>
    </row>
    <row r="41" spans="1:9" x14ac:dyDescent="0.2">
      <c r="A41" s="517"/>
      <c r="B41" s="517"/>
      <c r="C41" s="517"/>
      <c r="D41" s="517"/>
      <c r="E41" s="517"/>
      <c r="F41" s="517"/>
      <c r="G41" s="517"/>
      <c r="H41" s="517"/>
      <c r="I41" s="517"/>
    </row>
    <row r="42" spans="1:9" x14ac:dyDescent="0.2">
      <c r="A42" s="517"/>
      <c r="B42" s="517"/>
      <c r="C42" s="517"/>
      <c r="D42" s="517"/>
      <c r="E42" s="517"/>
      <c r="F42" s="517"/>
      <c r="G42" s="517"/>
      <c r="H42" s="517"/>
      <c r="I42" s="517"/>
    </row>
    <row r="43" spans="1:9" x14ac:dyDescent="0.2">
      <c r="A43" s="517"/>
      <c r="B43" s="517"/>
      <c r="C43" s="517"/>
      <c r="D43" s="517"/>
      <c r="E43" s="517"/>
      <c r="F43" s="517"/>
      <c r="G43" s="517"/>
      <c r="H43" s="517"/>
      <c r="I43" s="517"/>
    </row>
    <row r="44" spans="1:9" x14ac:dyDescent="0.2">
      <c r="A44" s="517"/>
      <c r="B44" s="517"/>
      <c r="C44" s="517"/>
      <c r="D44" s="517"/>
      <c r="E44" s="517"/>
      <c r="F44" s="517"/>
      <c r="G44" s="517"/>
      <c r="H44" s="517"/>
      <c r="I44" s="517"/>
    </row>
    <row r="45" spans="1:9" x14ac:dyDescent="0.2">
      <c r="A45" s="517"/>
      <c r="B45" s="517"/>
      <c r="C45" s="517"/>
      <c r="D45" s="517"/>
      <c r="E45" s="517"/>
      <c r="F45" s="517"/>
      <c r="G45" s="517"/>
      <c r="H45" s="517"/>
      <c r="I45" s="517"/>
    </row>
    <row r="46" spans="1:9" x14ac:dyDescent="0.2">
      <c r="A46" s="517"/>
      <c r="B46" s="517"/>
      <c r="C46" s="517"/>
      <c r="D46" s="517"/>
      <c r="E46" s="517"/>
      <c r="F46" s="517"/>
      <c r="G46" s="517"/>
      <c r="H46" s="517"/>
      <c r="I46" s="517"/>
    </row>
    <row r="47" spans="1:9" x14ac:dyDescent="0.2">
      <c r="A47" s="517"/>
      <c r="B47" s="517"/>
      <c r="C47" s="517"/>
      <c r="D47" s="517"/>
      <c r="E47" s="517"/>
      <c r="F47" s="517"/>
      <c r="G47" s="517"/>
      <c r="H47" s="517"/>
      <c r="I47" s="517"/>
    </row>
    <row r="48" spans="1:9" x14ac:dyDescent="0.2">
      <c r="A48" s="517"/>
      <c r="B48" s="517"/>
      <c r="C48" s="517"/>
      <c r="D48" s="517"/>
      <c r="E48" s="517"/>
      <c r="F48" s="517"/>
      <c r="G48" s="517"/>
      <c r="H48" s="517"/>
      <c r="I48" s="517"/>
    </row>
    <row r="49" spans="1:9" x14ac:dyDescent="0.2">
      <c r="A49" s="517"/>
      <c r="B49" s="517"/>
      <c r="C49" s="517"/>
      <c r="D49" s="517"/>
      <c r="E49" s="517"/>
      <c r="F49" s="517"/>
      <c r="G49" s="517"/>
      <c r="H49" s="517"/>
      <c r="I49" s="517"/>
    </row>
    <row r="50" spans="1:9" x14ac:dyDescent="0.2">
      <c r="A50" s="517"/>
      <c r="B50" s="517"/>
      <c r="C50" s="517"/>
      <c r="D50" s="517"/>
      <c r="E50" s="517"/>
      <c r="F50" s="517"/>
      <c r="G50" s="517"/>
      <c r="H50" s="517"/>
      <c r="I50" s="517"/>
    </row>
    <row r="51" spans="1:9" x14ac:dyDescent="0.2">
      <c r="A51" s="517"/>
      <c r="B51" s="517"/>
      <c r="C51" s="517"/>
      <c r="D51" s="517"/>
      <c r="E51" s="517"/>
      <c r="F51" s="517"/>
      <c r="G51" s="517"/>
      <c r="H51" s="517"/>
      <c r="I51" s="517"/>
    </row>
    <row r="52" spans="1:9" x14ac:dyDescent="0.2">
      <c r="A52" s="517"/>
      <c r="B52" s="517"/>
      <c r="C52" s="517"/>
      <c r="D52" s="517"/>
      <c r="E52" s="517"/>
      <c r="F52" s="517"/>
      <c r="G52" s="517"/>
      <c r="H52" s="517"/>
      <c r="I52" s="517"/>
    </row>
    <row r="53" spans="1:9" x14ac:dyDescent="0.2">
      <c r="A53" s="517"/>
      <c r="B53" s="517"/>
      <c r="C53" s="517"/>
      <c r="D53" s="517"/>
      <c r="E53" s="517"/>
      <c r="F53" s="517"/>
      <c r="G53" s="517"/>
      <c r="H53" s="517"/>
      <c r="I53" s="517"/>
    </row>
    <row r="54" spans="1:9" x14ac:dyDescent="0.2">
      <c r="A54" s="517"/>
      <c r="B54" s="517"/>
      <c r="C54" s="517"/>
      <c r="D54" s="517"/>
      <c r="E54" s="517"/>
      <c r="F54" s="517"/>
      <c r="G54" s="517"/>
      <c r="H54" s="517"/>
      <c r="I54" s="517"/>
    </row>
    <row r="55" spans="1:9" x14ac:dyDescent="0.2">
      <c r="A55" s="517"/>
      <c r="B55" s="517"/>
      <c r="C55" s="517"/>
      <c r="D55" s="517"/>
      <c r="E55" s="517"/>
      <c r="F55" s="517"/>
      <c r="G55" s="517"/>
      <c r="H55" s="517"/>
      <c r="I55" s="517"/>
    </row>
    <row r="56" spans="1:9" x14ac:dyDescent="0.2">
      <c r="A56" s="517"/>
      <c r="B56" s="517"/>
      <c r="C56" s="517"/>
      <c r="D56" s="517"/>
      <c r="E56" s="517"/>
      <c r="F56" s="517"/>
      <c r="G56" s="517"/>
      <c r="H56" s="517"/>
      <c r="I56" s="517"/>
    </row>
    <row r="57" spans="1:9" x14ac:dyDescent="0.2">
      <c r="A57" s="517"/>
      <c r="B57" s="517"/>
      <c r="C57" s="517"/>
      <c r="D57" s="517"/>
      <c r="E57" s="517"/>
      <c r="F57" s="517"/>
      <c r="G57" s="517"/>
      <c r="H57" s="517"/>
      <c r="I57" s="517"/>
    </row>
    <row r="58" spans="1:9" x14ac:dyDescent="0.2">
      <c r="A58" s="517"/>
      <c r="B58" s="517"/>
      <c r="C58" s="517"/>
      <c r="D58" s="517"/>
      <c r="E58" s="517"/>
      <c r="F58" s="517"/>
      <c r="G58" s="517"/>
      <c r="H58" s="517"/>
      <c r="I58" s="517"/>
    </row>
    <row r="59" spans="1:9" x14ac:dyDescent="0.2">
      <c r="A59" s="517"/>
      <c r="B59" s="517"/>
      <c r="C59" s="517"/>
      <c r="D59" s="517"/>
      <c r="E59" s="517"/>
      <c r="F59" s="517"/>
      <c r="G59" s="517"/>
      <c r="H59" s="517"/>
      <c r="I59" s="517"/>
    </row>
    <row r="60" spans="1:9" x14ac:dyDescent="0.2">
      <c r="A60" s="517"/>
      <c r="B60" s="517"/>
      <c r="C60" s="517"/>
      <c r="D60" s="517"/>
      <c r="E60" s="517"/>
      <c r="F60" s="517"/>
      <c r="G60" s="517"/>
      <c r="H60" s="517"/>
      <c r="I60" s="517"/>
    </row>
    <row r="61" spans="1:9" x14ac:dyDescent="0.2">
      <c r="A61" s="517"/>
      <c r="B61" s="517"/>
      <c r="C61" s="517"/>
      <c r="D61" s="517"/>
      <c r="E61" s="517"/>
      <c r="F61" s="517"/>
      <c r="G61" s="517"/>
      <c r="H61" s="517"/>
      <c r="I61" s="517"/>
    </row>
    <row r="62" spans="1:9" x14ac:dyDescent="0.2">
      <c r="A62" s="517"/>
      <c r="B62" s="517"/>
      <c r="C62" s="517"/>
      <c r="D62" s="517"/>
      <c r="E62" s="517"/>
      <c r="F62" s="517"/>
      <c r="G62" s="517"/>
      <c r="H62" s="517"/>
      <c r="I62" s="517"/>
    </row>
    <row r="63" spans="1:9" x14ac:dyDescent="0.2">
      <c r="A63" s="517"/>
      <c r="B63" s="517"/>
      <c r="C63" s="517"/>
      <c r="D63" s="517"/>
      <c r="E63" s="517"/>
      <c r="F63" s="517"/>
      <c r="G63" s="517"/>
      <c r="H63" s="517"/>
      <c r="I63" s="517"/>
    </row>
  </sheetData>
  <mergeCells count="1">
    <mergeCell ref="A6:I63"/>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&amp;C&amp;"-,Obyčejné"&amp;9Stránka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38"/>
  <sheetViews>
    <sheetView showGridLines="0" zoomScale="115" zoomScaleNormal="115" zoomScaleSheetLayoutView="100" workbookViewId="0">
      <selection activeCell="N12" sqref="N12"/>
    </sheetView>
  </sheetViews>
  <sheetFormatPr defaultRowHeight="12" x14ac:dyDescent="0.2"/>
  <cols>
    <col min="1" max="1" width="27" style="1" customWidth="1"/>
    <col min="2" max="13" width="8.85546875" style="1" customWidth="1"/>
    <col min="14" max="14" width="10.85546875" style="1" customWidth="1"/>
    <col min="15" max="15" width="8.42578125" style="1" customWidth="1"/>
    <col min="16" max="16" width="11.42578125" style="1" bestFit="1" customWidth="1"/>
    <col min="17" max="16384" width="9.140625" style="1"/>
  </cols>
  <sheetData>
    <row r="1" spans="1:14" s="409" customFormat="1" ht="18.75" x14ac:dyDescent="0.3">
      <c r="A1" s="104" t="s">
        <v>333</v>
      </c>
      <c r="B1" s="408"/>
      <c r="C1" s="408"/>
      <c r="D1" s="408"/>
      <c r="E1" s="408"/>
      <c r="F1" s="408"/>
      <c r="G1" s="408"/>
      <c r="H1" s="408"/>
      <c r="I1" s="408"/>
      <c r="J1" s="408"/>
      <c r="K1" s="408"/>
      <c r="L1" s="408"/>
      <c r="M1" s="408"/>
      <c r="N1" s="105" t="str">
        <f>Obsah!$A$1</f>
        <v>2017</v>
      </c>
    </row>
    <row r="2" spans="1:14" s="407" customFormat="1" ht="7.5" customHeight="1" x14ac:dyDescent="0.2">
      <c r="A2" s="59"/>
      <c r="B2" s="59"/>
      <c r="C2" s="59"/>
      <c r="D2" s="59"/>
      <c r="E2" s="59"/>
      <c r="F2" s="59"/>
      <c r="G2" s="59"/>
      <c r="H2" s="59"/>
      <c r="I2" s="59"/>
      <c r="J2" s="59"/>
      <c r="K2" s="59"/>
      <c r="L2" s="59"/>
      <c r="M2" s="59"/>
      <c r="N2" s="59"/>
    </row>
    <row r="3" spans="1:14" x14ac:dyDescent="0.2">
      <c r="A3" s="96"/>
      <c r="B3" s="115" t="s">
        <v>93</v>
      </c>
      <c r="C3" s="115" t="s">
        <v>94</v>
      </c>
      <c r="D3" s="115" t="s">
        <v>95</v>
      </c>
      <c r="E3" s="115" t="s">
        <v>96</v>
      </c>
      <c r="F3" s="115" t="s">
        <v>97</v>
      </c>
      <c r="G3" s="115" t="s">
        <v>98</v>
      </c>
      <c r="H3" s="115" t="s">
        <v>99</v>
      </c>
      <c r="I3" s="115" t="s">
        <v>100</v>
      </c>
      <c r="J3" s="115" t="s">
        <v>101</v>
      </c>
      <c r="K3" s="115" t="s">
        <v>102</v>
      </c>
      <c r="L3" s="115" t="s">
        <v>103</v>
      </c>
      <c r="M3" s="115" t="s">
        <v>104</v>
      </c>
      <c r="N3" s="115" t="s">
        <v>76</v>
      </c>
    </row>
    <row r="4" spans="1:14" s="97" customFormat="1" ht="14.25" customHeight="1" thickBot="1" x14ac:dyDescent="0.25">
      <c r="A4" s="116" t="s">
        <v>37</v>
      </c>
      <c r="B4" s="117">
        <f t="shared" ref="B4:N4" si="0">SUM(B5:B12)</f>
        <v>8646.6969110000027</v>
      </c>
      <c r="C4" s="117">
        <f t="shared" si="0"/>
        <v>7445.0550729999986</v>
      </c>
      <c r="D4" s="117">
        <f t="shared" si="0"/>
        <v>7916.198558</v>
      </c>
      <c r="E4" s="117">
        <f t="shared" si="0"/>
        <v>7853.7229399999987</v>
      </c>
      <c r="F4" s="117">
        <f t="shared" si="0"/>
        <v>6770.419101999998</v>
      </c>
      <c r="G4" s="117">
        <f t="shared" si="0"/>
        <v>5834.6998670000003</v>
      </c>
      <c r="H4" s="117">
        <f t="shared" si="0"/>
        <v>5443.8503219999984</v>
      </c>
      <c r="I4" s="117">
        <f t="shared" si="0"/>
        <v>6523.1679829999994</v>
      </c>
      <c r="J4" s="117">
        <f t="shared" si="0"/>
        <v>7193.5705240000007</v>
      </c>
      <c r="K4" s="117">
        <f t="shared" si="0"/>
        <v>7688.4042000000009</v>
      </c>
      <c r="L4" s="117">
        <f t="shared" si="0"/>
        <v>8176.555961</v>
      </c>
      <c r="M4" s="117">
        <f t="shared" si="0"/>
        <v>7545.2755459999989</v>
      </c>
      <c r="N4" s="117">
        <f t="shared" si="0"/>
        <v>87037.616987000001</v>
      </c>
    </row>
    <row r="5" spans="1:14" x14ac:dyDescent="0.2">
      <c r="A5" s="23" t="s">
        <v>0</v>
      </c>
      <c r="B5" s="4">
        <v>2586.1530400000001</v>
      </c>
      <c r="C5" s="4">
        <v>2145.0005000000001</v>
      </c>
      <c r="D5" s="4">
        <v>2435.7623399999998</v>
      </c>
      <c r="E5" s="4">
        <v>2647.05827</v>
      </c>
      <c r="F5" s="4">
        <v>2230.7632800000001</v>
      </c>
      <c r="G5" s="4">
        <v>1831.18022</v>
      </c>
      <c r="H5" s="4">
        <v>1693.9000800000001</v>
      </c>
      <c r="I5" s="4">
        <v>2290.86337</v>
      </c>
      <c r="J5" s="4">
        <v>2523.7065899999998</v>
      </c>
      <c r="K5" s="4">
        <v>2720.6024500000003</v>
      </c>
      <c r="L5" s="4">
        <v>2780.7864599999998</v>
      </c>
      <c r="M5" s="4">
        <v>2453.80044</v>
      </c>
      <c r="N5" s="4">
        <f>SUM(B5:M5)</f>
        <v>28339.57704</v>
      </c>
    </row>
    <row r="6" spans="1:14" ht="12.75" customHeight="1" x14ac:dyDescent="0.2">
      <c r="A6" s="24" t="s">
        <v>33</v>
      </c>
      <c r="B6" s="426">
        <v>4898.9489660000017</v>
      </c>
      <c r="C6" s="5">
        <v>4262.8720839999996</v>
      </c>
      <c r="D6" s="5">
        <v>4271.078023</v>
      </c>
      <c r="E6" s="5">
        <v>4119.3925240000008</v>
      </c>
      <c r="F6" s="5">
        <v>3389.4687949999989</v>
      </c>
      <c r="G6" s="5">
        <v>2826.440826</v>
      </c>
      <c r="H6" s="5">
        <v>2636.8631509999996</v>
      </c>
      <c r="I6" s="5">
        <v>3113.1511850000006</v>
      </c>
      <c r="J6" s="5">
        <v>3687.7304410000011</v>
      </c>
      <c r="K6" s="5">
        <v>3974.4508719999999</v>
      </c>
      <c r="L6" s="5">
        <v>4248.7534700000006</v>
      </c>
      <c r="M6" s="5">
        <v>4002.5299309999987</v>
      </c>
      <c r="N6" s="426">
        <f>SUM(B6:M6)</f>
        <v>45431.680268000004</v>
      </c>
    </row>
    <row r="7" spans="1:14" x14ac:dyDescent="0.2">
      <c r="A7" s="24" t="s">
        <v>34</v>
      </c>
      <c r="B7" s="5">
        <v>472.42691299999996</v>
      </c>
      <c r="C7" s="5">
        <v>348.77059000000003</v>
      </c>
      <c r="D7" s="5">
        <v>273.95746999999994</v>
      </c>
      <c r="E7" s="5">
        <v>193.56939</v>
      </c>
      <c r="F7" s="5">
        <v>165.55418</v>
      </c>
      <c r="G7" s="5">
        <v>341.69663000000003</v>
      </c>
      <c r="H7" s="5">
        <v>353.3374</v>
      </c>
      <c r="I7" s="5">
        <v>327.45571999999999</v>
      </c>
      <c r="J7" s="5">
        <v>286.34227000000004</v>
      </c>
      <c r="K7" s="5">
        <v>269.13273300000003</v>
      </c>
      <c r="L7" s="5">
        <v>398.40155799999997</v>
      </c>
      <c r="M7" s="5">
        <v>291.76058</v>
      </c>
      <c r="N7" s="114">
        <f t="shared" ref="N7:N12" si="1">SUM(B7:M7)</f>
        <v>3722.4054339999998</v>
      </c>
    </row>
    <row r="8" spans="1:14" ht="12.75" customHeight="1" x14ac:dyDescent="0.2">
      <c r="A8" s="24" t="s">
        <v>35</v>
      </c>
      <c r="B8" s="5">
        <v>337.56213299999979</v>
      </c>
      <c r="C8" s="5">
        <v>307.35189100000014</v>
      </c>
      <c r="D8" s="5">
        <v>333.35078599999986</v>
      </c>
      <c r="E8" s="5">
        <v>311.72761500000041</v>
      </c>
      <c r="F8" s="5">
        <v>300.02729999999997</v>
      </c>
      <c r="G8" s="5">
        <v>276.48354100000012</v>
      </c>
      <c r="H8" s="5">
        <v>280.96799900000002</v>
      </c>
      <c r="I8" s="5">
        <v>282.3600330000001</v>
      </c>
      <c r="J8" s="5">
        <v>291.5214289999999</v>
      </c>
      <c r="K8" s="5">
        <v>316.81482800000072</v>
      </c>
      <c r="L8" s="5">
        <v>336.5865160000007</v>
      </c>
      <c r="M8" s="5">
        <v>344.8739180000004</v>
      </c>
      <c r="N8" s="114">
        <f t="shared" si="1"/>
        <v>3719.6279890000019</v>
      </c>
    </row>
    <row r="9" spans="1:14" ht="12.75" customHeight="1" x14ac:dyDescent="0.2">
      <c r="A9" s="24" t="s">
        <v>3</v>
      </c>
      <c r="B9" s="5">
        <v>122.14090299999985</v>
      </c>
      <c r="C9" s="5">
        <v>127.49131099999985</v>
      </c>
      <c r="D9" s="5">
        <v>233.88695600000011</v>
      </c>
      <c r="E9" s="5">
        <v>219.40696300000013</v>
      </c>
      <c r="F9" s="5">
        <v>242.82751999999999</v>
      </c>
      <c r="G9" s="5">
        <v>106.03061700000003</v>
      </c>
      <c r="H9" s="5">
        <v>109.31992200000008</v>
      </c>
      <c r="I9" s="5">
        <v>98.140591000000029</v>
      </c>
      <c r="J9" s="5">
        <v>110.36268100000004</v>
      </c>
      <c r="K9" s="5">
        <v>130.52673300000018</v>
      </c>
      <c r="L9" s="5">
        <v>182.66891900000002</v>
      </c>
      <c r="M9" s="426">
        <v>186.66164800000007</v>
      </c>
      <c r="N9" s="426">
        <f t="shared" si="1"/>
        <v>1869.4647640000005</v>
      </c>
    </row>
    <row r="10" spans="1:14" ht="12.75" customHeight="1" x14ac:dyDescent="0.2">
      <c r="A10" s="24" t="s">
        <v>36</v>
      </c>
      <c r="B10" s="5">
        <v>109.59206</v>
      </c>
      <c r="C10" s="5">
        <v>104.29107</v>
      </c>
      <c r="D10" s="5">
        <v>109.34332999999998</v>
      </c>
      <c r="E10" s="5">
        <v>94.982160000000007</v>
      </c>
      <c r="F10" s="5">
        <v>96.365820000000014</v>
      </c>
      <c r="G10" s="5">
        <v>85.272053</v>
      </c>
      <c r="H10" s="5">
        <v>48.189010000000003</v>
      </c>
      <c r="I10" s="5">
        <v>93.936149999999998</v>
      </c>
      <c r="J10" s="5">
        <v>95.78358999999999</v>
      </c>
      <c r="K10" s="5">
        <v>82.181749999999994</v>
      </c>
      <c r="L10" s="5">
        <v>112.53545800000001</v>
      </c>
      <c r="M10" s="426">
        <v>137.98265000000004</v>
      </c>
      <c r="N10" s="426">
        <f t="shared" si="1"/>
        <v>1170.455101</v>
      </c>
    </row>
    <row r="11" spans="1:14" ht="12.75" customHeight="1" x14ac:dyDescent="0.2">
      <c r="A11" s="24" t="s">
        <v>1</v>
      </c>
      <c r="B11" s="5">
        <v>57.461653999999989</v>
      </c>
      <c r="C11" s="5">
        <v>47.458940999999975</v>
      </c>
      <c r="D11" s="5">
        <v>56.560543000000003</v>
      </c>
      <c r="E11" s="5">
        <v>55.202885999999992</v>
      </c>
      <c r="F11" s="5">
        <v>33.506074999999996</v>
      </c>
      <c r="G11" s="5">
        <v>38.754105999999965</v>
      </c>
      <c r="H11" s="5">
        <v>33.441030000000012</v>
      </c>
      <c r="I11" s="5">
        <v>27.825002000000001</v>
      </c>
      <c r="J11" s="5">
        <v>34.227321999999994</v>
      </c>
      <c r="K11" s="5">
        <v>64.663826999999984</v>
      </c>
      <c r="L11" s="5">
        <v>56.890192000000049</v>
      </c>
      <c r="M11" s="5">
        <v>85.046763000000041</v>
      </c>
      <c r="N11" s="114">
        <f t="shared" si="1"/>
        <v>591.03834100000006</v>
      </c>
    </row>
    <row r="12" spans="1:14" ht="12.75" customHeight="1" x14ac:dyDescent="0.2">
      <c r="A12" s="77" t="s">
        <v>2</v>
      </c>
      <c r="B12" s="78">
        <v>62.411241999999589</v>
      </c>
      <c r="C12" s="78">
        <v>101.81868599999883</v>
      </c>
      <c r="D12" s="78">
        <v>202.25911000000093</v>
      </c>
      <c r="E12" s="78">
        <v>212.38313199999783</v>
      </c>
      <c r="F12" s="78">
        <v>311.90613199999876</v>
      </c>
      <c r="G12" s="78">
        <v>328.84187399999854</v>
      </c>
      <c r="H12" s="78">
        <v>287.83172999999806</v>
      </c>
      <c r="I12" s="78">
        <v>289.43593199999805</v>
      </c>
      <c r="J12" s="78">
        <v>163.89620100000039</v>
      </c>
      <c r="K12" s="78">
        <v>130.03100699999976</v>
      </c>
      <c r="L12" s="78">
        <v>59.933387999999518</v>
      </c>
      <c r="M12" s="78">
        <v>42.619616000000065</v>
      </c>
      <c r="N12" s="78">
        <f t="shared" si="1"/>
        <v>2193.36804999999</v>
      </c>
    </row>
    <row r="13" spans="1:14" s="97" customFormat="1" ht="28.5" customHeight="1" thickBot="1" x14ac:dyDescent="0.3">
      <c r="A13" s="119" t="s">
        <v>389</v>
      </c>
      <c r="B13" s="118">
        <f t="shared" ref="B13:N13" si="2">SUM(B14:B21)</f>
        <v>574.17590499999994</v>
      </c>
      <c r="C13" s="118">
        <f t="shared" si="2"/>
        <v>499.42517400000003</v>
      </c>
      <c r="D13" s="118">
        <f t="shared" si="2"/>
        <v>535.52177799999993</v>
      </c>
      <c r="E13" s="118">
        <f t="shared" si="2"/>
        <v>538.20874400000025</v>
      </c>
      <c r="F13" s="118">
        <f t="shared" si="2"/>
        <v>469.46911799999992</v>
      </c>
      <c r="G13" s="118">
        <f t="shared" si="2"/>
        <v>422.921064</v>
      </c>
      <c r="H13" s="118">
        <f t="shared" si="2"/>
        <v>401.46278599999999</v>
      </c>
      <c r="I13" s="118">
        <f t="shared" si="2"/>
        <v>462.47727300000014</v>
      </c>
      <c r="J13" s="118">
        <f t="shared" si="2"/>
        <v>506.86046799999997</v>
      </c>
      <c r="K13" s="118">
        <f t="shared" si="2"/>
        <v>550.3089379999999</v>
      </c>
      <c r="L13" s="118">
        <f t="shared" si="2"/>
        <v>553.06126200000006</v>
      </c>
      <c r="M13" s="118">
        <f t="shared" si="2"/>
        <v>518.71386299999983</v>
      </c>
      <c r="N13" s="118">
        <f t="shared" si="2"/>
        <v>6032.6063730000005</v>
      </c>
    </row>
    <row r="14" spans="1:14" ht="12.75" customHeight="1" x14ac:dyDescent="0.2">
      <c r="A14" s="23" t="s">
        <v>0</v>
      </c>
      <c r="B14" s="4">
        <v>140.49636999999998</v>
      </c>
      <c r="C14" s="4">
        <v>111.60510999999998</v>
      </c>
      <c r="D14" s="4">
        <v>127.63772</v>
      </c>
      <c r="E14" s="4">
        <v>141.04157999999998</v>
      </c>
      <c r="F14" s="4">
        <v>122.82251999999998</v>
      </c>
      <c r="G14" s="4">
        <v>107.72828</v>
      </c>
      <c r="H14" s="4">
        <v>102.01871</v>
      </c>
      <c r="I14" s="4">
        <v>128.30766</v>
      </c>
      <c r="J14" s="4">
        <v>136.99937</v>
      </c>
      <c r="K14" s="4">
        <v>145.83439000000001</v>
      </c>
      <c r="L14" s="4">
        <v>151.14188000000001</v>
      </c>
      <c r="M14" s="4">
        <v>138.37868</v>
      </c>
      <c r="N14" s="4">
        <f>SUM(B14:M14)</f>
        <v>1554.0122699999999</v>
      </c>
    </row>
    <row r="15" spans="1:14" ht="12.75" customHeight="1" x14ac:dyDescent="0.2">
      <c r="A15" s="24" t="s">
        <v>33</v>
      </c>
      <c r="B15" s="426">
        <v>405.37045199999994</v>
      </c>
      <c r="C15" s="5">
        <v>361.66099500000013</v>
      </c>
      <c r="D15" s="5">
        <v>378.67609199999998</v>
      </c>
      <c r="E15" s="5">
        <v>370.44716100000022</v>
      </c>
      <c r="F15" s="5">
        <v>319.26958999999999</v>
      </c>
      <c r="G15" s="5">
        <v>286.75111700000002</v>
      </c>
      <c r="H15" s="5">
        <v>271.52834300000006</v>
      </c>
      <c r="I15" s="5">
        <v>305.45268800000014</v>
      </c>
      <c r="J15" s="5">
        <v>343.98380600000002</v>
      </c>
      <c r="K15" s="5">
        <v>378.09303999999992</v>
      </c>
      <c r="L15" s="5">
        <v>374.56325500000008</v>
      </c>
      <c r="M15" s="5">
        <v>352.5929569999999</v>
      </c>
      <c r="N15" s="427">
        <f>SUM(B15:M15)</f>
        <v>4148.3894960000007</v>
      </c>
    </row>
    <row r="16" spans="1:14" ht="12.75" customHeight="1" x14ac:dyDescent="0.2">
      <c r="A16" s="24" t="s">
        <v>34</v>
      </c>
      <c r="B16" s="5">
        <v>4.6720299999999995</v>
      </c>
      <c r="C16" s="5">
        <v>3.7868879999999998</v>
      </c>
      <c r="D16" s="5">
        <v>2.5415700000000001</v>
      </c>
      <c r="E16" s="5">
        <v>2.0140610000000003</v>
      </c>
      <c r="F16" s="5">
        <v>1.6905100000000002</v>
      </c>
      <c r="G16" s="5">
        <v>3.8472290000000005</v>
      </c>
      <c r="H16" s="5">
        <v>3.9693879999999999</v>
      </c>
      <c r="I16" s="5">
        <v>3.80721</v>
      </c>
      <c r="J16" s="5">
        <v>3.1647699999999999</v>
      </c>
      <c r="K16" s="5">
        <v>2.9839179999999996</v>
      </c>
      <c r="L16" s="5">
        <v>3.973897</v>
      </c>
      <c r="M16" s="5">
        <v>2.7007189999999999</v>
      </c>
      <c r="N16" s="114">
        <f t="shared" ref="N16:N21" si="3">SUM(B16:M16)</f>
        <v>39.152189999999997</v>
      </c>
    </row>
    <row r="17" spans="1:14" ht="12.75" customHeight="1" x14ac:dyDescent="0.2">
      <c r="A17" s="24" t="s">
        <v>35</v>
      </c>
      <c r="B17" s="5">
        <v>18.669267999999978</v>
      </c>
      <c r="C17" s="5">
        <v>17.458424999999959</v>
      </c>
      <c r="D17" s="5">
        <v>19.849418999999948</v>
      </c>
      <c r="E17" s="5">
        <v>18.506347999999978</v>
      </c>
      <c r="F17" s="5">
        <v>18.944982999999969</v>
      </c>
      <c r="G17" s="5">
        <v>18.655467999999964</v>
      </c>
      <c r="H17" s="5">
        <v>19.003143999999992</v>
      </c>
      <c r="I17" s="5">
        <v>19.377530999999976</v>
      </c>
      <c r="J17" s="5">
        <v>18.078919999999968</v>
      </c>
      <c r="K17" s="5">
        <v>18.626915999999941</v>
      </c>
      <c r="L17" s="5">
        <v>18.320471999999931</v>
      </c>
      <c r="M17" s="5">
        <v>19.295637999999975</v>
      </c>
      <c r="N17" s="114">
        <f t="shared" si="3"/>
        <v>224.7865319999996</v>
      </c>
    </row>
    <row r="18" spans="1:14" ht="12.75" customHeight="1" x14ac:dyDescent="0.2">
      <c r="A18" s="24" t="s">
        <v>3</v>
      </c>
      <c r="B18" s="5">
        <v>1.4154659999999974</v>
      </c>
      <c r="C18" s="5">
        <v>1.3462589999999977</v>
      </c>
      <c r="D18" s="5">
        <v>2.0713209999999997</v>
      </c>
      <c r="E18" s="5">
        <v>1.8750279999999964</v>
      </c>
      <c r="F18" s="5">
        <v>1.8975879999999985</v>
      </c>
      <c r="G18" s="5">
        <v>1.0212159999999995</v>
      </c>
      <c r="H18" s="5">
        <v>0.97746499999999881</v>
      </c>
      <c r="I18" s="5">
        <v>0.97090499999999813</v>
      </c>
      <c r="J18" s="5">
        <v>1.044217999999999</v>
      </c>
      <c r="K18" s="5">
        <v>1.3072069999999998</v>
      </c>
      <c r="L18" s="5">
        <v>1.7579859999999963</v>
      </c>
      <c r="M18" s="5">
        <v>1.8681429999999972</v>
      </c>
      <c r="N18" s="114">
        <f t="shared" si="3"/>
        <v>17.552801999999978</v>
      </c>
    </row>
    <row r="19" spans="1:14" ht="12.75" customHeight="1" x14ac:dyDescent="0.2">
      <c r="A19" s="24" t="s">
        <v>36</v>
      </c>
      <c r="B19" s="5">
        <v>1.44136</v>
      </c>
      <c r="C19" s="5">
        <v>1.3586800000000001</v>
      </c>
      <c r="D19" s="5">
        <v>1.4246800000000002</v>
      </c>
      <c r="E19" s="5">
        <v>1.2679</v>
      </c>
      <c r="F19" s="5">
        <v>1.2523299999999999</v>
      </c>
      <c r="G19" s="5">
        <v>1.0921100000000001</v>
      </c>
      <c r="H19" s="5">
        <v>0.57035000000000002</v>
      </c>
      <c r="I19" s="5">
        <v>1.1913699999999998</v>
      </c>
      <c r="J19" s="5">
        <v>1.1933099999999999</v>
      </c>
      <c r="K19" s="5">
        <v>0.99392999999999998</v>
      </c>
      <c r="L19" s="5">
        <v>1.4573399999999999</v>
      </c>
      <c r="M19" s="5">
        <v>1.7200599999999999</v>
      </c>
      <c r="N19" s="114">
        <f t="shared" si="3"/>
        <v>14.963420000000001</v>
      </c>
    </row>
    <row r="20" spans="1:14" ht="12.75" customHeight="1" x14ac:dyDescent="0.2">
      <c r="A20" s="24" t="s">
        <v>1</v>
      </c>
      <c r="B20" s="5">
        <v>1.017971</v>
      </c>
      <c r="C20" s="5">
        <v>0.8606769999999998</v>
      </c>
      <c r="D20" s="5">
        <v>0.86489799999999961</v>
      </c>
      <c r="E20" s="5">
        <v>0.87582899999999975</v>
      </c>
      <c r="F20" s="5">
        <v>0.51092999999999988</v>
      </c>
      <c r="G20" s="5">
        <v>0.61888500000000002</v>
      </c>
      <c r="H20" s="5">
        <v>0.51493699999999998</v>
      </c>
      <c r="I20" s="5">
        <v>0.39861900000000011</v>
      </c>
      <c r="J20" s="5">
        <v>0.52986699999999998</v>
      </c>
      <c r="K20" s="5">
        <v>0.8683209999999999</v>
      </c>
      <c r="L20" s="5">
        <v>0.83131399999999966</v>
      </c>
      <c r="M20" s="5">
        <v>1.229196</v>
      </c>
      <c r="N20" s="114">
        <f t="shared" si="3"/>
        <v>9.1214439999999986</v>
      </c>
    </row>
    <row r="21" spans="1:14" ht="12.75" customHeight="1" x14ac:dyDescent="0.2">
      <c r="A21" s="77" t="s">
        <v>2</v>
      </c>
      <c r="B21" s="78">
        <v>1.0929879999999941</v>
      </c>
      <c r="C21" s="78">
        <v>1.3481399999999948</v>
      </c>
      <c r="D21" s="78">
        <v>2.456078000000006</v>
      </c>
      <c r="E21" s="78">
        <v>2.1808370000000088</v>
      </c>
      <c r="F21" s="78">
        <v>3.0806670000000107</v>
      </c>
      <c r="G21" s="78">
        <v>3.2067590000000084</v>
      </c>
      <c r="H21" s="78">
        <v>2.8804490000000054</v>
      </c>
      <c r="I21" s="78">
        <v>2.9712900000000118</v>
      </c>
      <c r="J21" s="78">
        <v>1.8662069999999935</v>
      </c>
      <c r="K21" s="78">
        <v>1.6012159999999929</v>
      </c>
      <c r="L21" s="78">
        <v>1.0151179999999964</v>
      </c>
      <c r="M21" s="78">
        <v>0.92846999999999558</v>
      </c>
      <c r="N21" s="78">
        <f t="shared" si="3"/>
        <v>24.628219000000019</v>
      </c>
    </row>
    <row r="22" spans="1:14" s="97" customFormat="1" ht="28.5" customHeight="1" thickBot="1" x14ac:dyDescent="0.3">
      <c r="A22" s="119" t="s">
        <v>390</v>
      </c>
      <c r="B22" s="118">
        <f t="shared" ref="B22:N22" si="4">SUM(B23:B26)</f>
        <v>158.07369700000001</v>
      </c>
      <c r="C22" s="118">
        <f t="shared" si="4"/>
        <v>124.21460300000007</v>
      </c>
      <c r="D22" s="118">
        <f t="shared" si="4"/>
        <v>109.90728900000003</v>
      </c>
      <c r="E22" s="118">
        <f t="shared" si="4"/>
        <v>98.038830000000061</v>
      </c>
      <c r="F22" s="118">
        <f t="shared" si="4"/>
        <v>77.60028299999999</v>
      </c>
      <c r="G22" s="118">
        <f t="shared" si="4"/>
        <v>61.438129000000011</v>
      </c>
      <c r="H22" s="118">
        <f t="shared" si="4"/>
        <v>61.908262999999998</v>
      </c>
      <c r="I22" s="118">
        <f t="shared" si="4"/>
        <v>64.371984999999995</v>
      </c>
      <c r="J22" s="118">
        <f t="shared" si="4"/>
        <v>75.745610000000042</v>
      </c>
      <c r="K22" s="118">
        <f t="shared" si="4"/>
        <v>95.936723000000001</v>
      </c>
      <c r="L22" s="118">
        <f t="shared" si="4"/>
        <v>119.197237</v>
      </c>
      <c r="M22" s="118">
        <f t="shared" si="4"/>
        <v>138.58061499999997</v>
      </c>
      <c r="N22" s="118">
        <f t="shared" si="4"/>
        <v>1185.0132639999999</v>
      </c>
    </row>
    <row r="23" spans="1:14" ht="12.75" customHeight="1" x14ac:dyDescent="0.2">
      <c r="A23" s="23" t="s">
        <v>0</v>
      </c>
      <c r="B23" s="4">
        <v>0.57146000000000008</v>
      </c>
      <c r="C23" s="4">
        <v>0.39655000000000001</v>
      </c>
      <c r="D23" s="4">
        <v>0.31978999999999996</v>
      </c>
      <c r="E23" s="4">
        <v>0.2596</v>
      </c>
      <c r="F23" s="4">
        <v>0.14893000000000001</v>
      </c>
      <c r="G23" s="4">
        <v>6.6549999999999998E-2</v>
      </c>
      <c r="H23" s="4">
        <v>0.13359000000000001</v>
      </c>
      <c r="I23" s="4">
        <v>5.5390000000000002E-2</v>
      </c>
      <c r="J23" s="4">
        <v>0.12769</v>
      </c>
      <c r="K23" s="4">
        <v>0.21455000000000002</v>
      </c>
      <c r="L23" s="4">
        <v>0.33920999999999996</v>
      </c>
      <c r="M23" s="4">
        <v>0.44751999999999997</v>
      </c>
      <c r="N23" s="4">
        <f>SUM(B23:M23)</f>
        <v>3.0808300000000002</v>
      </c>
    </row>
    <row r="24" spans="1:14" ht="12.75" customHeight="1" x14ac:dyDescent="0.2">
      <c r="A24" s="24" t="s">
        <v>33</v>
      </c>
      <c r="B24" s="5">
        <v>153.19487599999999</v>
      </c>
      <c r="C24" s="5">
        <v>119.71173700000006</v>
      </c>
      <c r="D24" s="5">
        <v>105.76303000000003</v>
      </c>
      <c r="E24" s="5">
        <v>94.809054000000046</v>
      </c>
      <c r="F24" s="5">
        <v>74.69553599999999</v>
      </c>
      <c r="G24" s="5">
        <v>58.892600000000009</v>
      </c>
      <c r="H24" s="5">
        <v>59.274695000000001</v>
      </c>
      <c r="I24" s="5">
        <v>61.772804999999984</v>
      </c>
      <c r="J24" s="5">
        <v>72.877291000000028</v>
      </c>
      <c r="K24" s="5">
        <v>92.658411000000001</v>
      </c>
      <c r="L24" s="5">
        <v>114.983991</v>
      </c>
      <c r="M24" s="426">
        <v>133.37220499999995</v>
      </c>
      <c r="N24" s="114">
        <f>SUM(B24:M24)</f>
        <v>1142.0062309999998</v>
      </c>
    </row>
    <row r="25" spans="1:14" ht="12.75" customHeight="1" x14ac:dyDescent="0.2">
      <c r="A25" s="24" t="s">
        <v>34</v>
      </c>
      <c r="B25" s="5">
        <v>0.9753670000000001</v>
      </c>
      <c r="C25" s="5">
        <v>1.1734149999999999</v>
      </c>
      <c r="D25" s="5">
        <v>0.71831500000000004</v>
      </c>
      <c r="E25" s="5">
        <v>2.1347000000000001E-2</v>
      </c>
      <c r="F25" s="5">
        <v>1.0659999999999999E-2</v>
      </c>
      <c r="G25" s="5">
        <v>1.2500000000000001E-2</v>
      </c>
      <c r="H25" s="5">
        <v>6.9699999999999996E-3</v>
      </c>
      <c r="I25" s="5">
        <v>1.3179999999999999E-2</v>
      </c>
      <c r="J25" s="5">
        <v>1.277E-2</v>
      </c>
      <c r="K25" s="5">
        <v>0.18843299999999999</v>
      </c>
      <c r="L25" s="5">
        <v>0.84674300000000002</v>
      </c>
      <c r="M25" s="5">
        <v>0.917211</v>
      </c>
      <c r="N25" s="114">
        <f>SUM(B25:M25)</f>
        <v>4.8969110000000002</v>
      </c>
    </row>
    <row r="26" spans="1:14" ht="12.75" customHeight="1" x14ac:dyDescent="0.2">
      <c r="A26" s="77" t="s">
        <v>35</v>
      </c>
      <c r="B26" s="78">
        <v>3.331993999999999</v>
      </c>
      <c r="C26" s="78">
        <v>2.9329009999999998</v>
      </c>
      <c r="D26" s="78">
        <v>3.1061539999999996</v>
      </c>
      <c r="E26" s="78">
        <v>2.9488289999999999</v>
      </c>
      <c r="F26" s="78">
        <v>2.7451570000000034</v>
      </c>
      <c r="G26" s="78">
        <v>2.4664790000000001</v>
      </c>
      <c r="H26" s="78">
        <v>2.4930079999999992</v>
      </c>
      <c r="I26" s="78">
        <v>2.5306100000000029</v>
      </c>
      <c r="J26" s="78">
        <v>2.7278590000000027</v>
      </c>
      <c r="K26" s="78">
        <v>2.8753289999999971</v>
      </c>
      <c r="L26" s="78">
        <v>3.0272930000000002</v>
      </c>
      <c r="M26" s="78">
        <v>3.8436789999999963</v>
      </c>
      <c r="N26" s="78">
        <f>SUM(B26:M26)</f>
        <v>35.029291999999998</v>
      </c>
    </row>
    <row r="27" spans="1:14" s="97" customFormat="1" ht="16.5" customHeight="1" thickBot="1" x14ac:dyDescent="0.25">
      <c r="A27" s="119" t="s">
        <v>7</v>
      </c>
      <c r="B27" s="118">
        <f t="shared" ref="B27:N27" si="5">SUM(B28:B35)</f>
        <v>8072.5210060000018</v>
      </c>
      <c r="C27" s="118">
        <f t="shared" si="5"/>
        <v>6945.6298989999996</v>
      </c>
      <c r="D27" s="118">
        <f t="shared" si="5"/>
        <v>7380.6767799999989</v>
      </c>
      <c r="E27" s="118">
        <f t="shared" si="5"/>
        <v>7315.5141960000001</v>
      </c>
      <c r="F27" s="118">
        <f t="shared" si="5"/>
        <v>6300.9499839999971</v>
      </c>
      <c r="G27" s="118">
        <f t="shared" si="5"/>
        <v>5411.7788029999992</v>
      </c>
      <c r="H27" s="118">
        <f t="shared" si="5"/>
        <v>5042.3875359999975</v>
      </c>
      <c r="I27" s="118">
        <f t="shared" si="5"/>
        <v>6060.690709999998</v>
      </c>
      <c r="J27" s="118">
        <f t="shared" si="5"/>
        <v>6686.7100559999999</v>
      </c>
      <c r="K27" s="118">
        <f t="shared" si="5"/>
        <v>7138.0952620000016</v>
      </c>
      <c r="L27" s="118">
        <f t="shared" si="5"/>
        <v>7623.4946990000008</v>
      </c>
      <c r="M27" s="118">
        <f t="shared" si="5"/>
        <v>7026.5616829999999</v>
      </c>
      <c r="N27" s="118">
        <f t="shared" si="5"/>
        <v>81005.010613999999</v>
      </c>
    </row>
    <row r="28" spans="1:14" ht="12.75" customHeight="1" x14ac:dyDescent="0.2">
      <c r="A28" s="23" t="s">
        <v>0</v>
      </c>
      <c r="B28" s="4">
        <f t="shared" ref="B28:M28" si="6">B5-B14</f>
        <v>2445.6566700000003</v>
      </c>
      <c r="C28" s="4">
        <f t="shared" si="6"/>
        <v>2033.3953900000001</v>
      </c>
      <c r="D28" s="4">
        <f t="shared" si="6"/>
        <v>2308.1246199999996</v>
      </c>
      <c r="E28" s="4">
        <f t="shared" si="6"/>
        <v>2506.0166899999999</v>
      </c>
      <c r="F28" s="4">
        <f t="shared" si="6"/>
        <v>2107.94076</v>
      </c>
      <c r="G28" s="4">
        <f t="shared" si="6"/>
        <v>1723.4519399999999</v>
      </c>
      <c r="H28" s="4">
        <f t="shared" si="6"/>
        <v>1591.8813700000001</v>
      </c>
      <c r="I28" s="4">
        <f t="shared" si="6"/>
        <v>2162.5557100000001</v>
      </c>
      <c r="J28" s="4">
        <f t="shared" si="6"/>
        <v>2386.7072199999998</v>
      </c>
      <c r="K28" s="4">
        <f t="shared" si="6"/>
        <v>2574.7680600000003</v>
      </c>
      <c r="L28" s="4">
        <f t="shared" si="6"/>
        <v>2629.6445799999997</v>
      </c>
      <c r="M28" s="4">
        <f t="shared" si="6"/>
        <v>2315.4217600000002</v>
      </c>
      <c r="N28" s="4">
        <f>SUM(B28:M28)</f>
        <v>26785.564770000001</v>
      </c>
    </row>
    <row r="29" spans="1:14" ht="12.75" customHeight="1" x14ac:dyDescent="0.2">
      <c r="A29" s="24" t="s">
        <v>33</v>
      </c>
      <c r="B29" s="5">
        <f t="shared" ref="B29:M29" si="7">B6-B15</f>
        <v>4493.5785140000016</v>
      </c>
      <c r="C29" s="5">
        <f t="shared" si="7"/>
        <v>3901.2110889999994</v>
      </c>
      <c r="D29" s="5">
        <f t="shared" si="7"/>
        <v>3892.4019309999999</v>
      </c>
      <c r="E29" s="5">
        <f t="shared" si="7"/>
        <v>3748.9453630000007</v>
      </c>
      <c r="F29" s="5">
        <f t="shared" si="7"/>
        <v>3070.199204999999</v>
      </c>
      <c r="G29" s="5">
        <f t="shared" si="7"/>
        <v>2539.6897090000002</v>
      </c>
      <c r="H29" s="5">
        <f t="shared" si="7"/>
        <v>2365.3348079999996</v>
      </c>
      <c r="I29" s="5">
        <f t="shared" si="7"/>
        <v>2807.6984970000003</v>
      </c>
      <c r="J29" s="5">
        <f t="shared" si="7"/>
        <v>3343.7466350000009</v>
      </c>
      <c r="K29" s="5">
        <f t="shared" si="7"/>
        <v>3596.3578320000001</v>
      </c>
      <c r="L29" s="5">
        <f t="shared" si="7"/>
        <v>3874.1902150000005</v>
      </c>
      <c r="M29" s="5">
        <f t="shared" si="7"/>
        <v>3649.9369739999988</v>
      </c>
      <c r="N29" s="114">
        <f>SUM(B29:M29)</f>
        <v>41283.290772</v>
      </c>
    </row>
    <row r="30" spans="1:14" ht="12.75" customHeight="1" x14ac:dyDescent="0.2">
      <c r="A30" s="24" t="s">
        <v>34</v>
      </c>
      <c r="B30" s="5">
        <f t="shared" ref="B30:M30" si="8">B7-B16</f>
        <v>467.75488299999995</v>
      </c>
      <c r="C30" s="5">
        <f t="shared" si="8"/>
        <v>344.98370200000005</v>
      </c>
      <c r="D30" s="5">
        <f t="shared" si="8"/>
        <v>271.41589999999997</v>
      </c>
      <c r="E30" s="5">
        <f t="shared" si="8"/>
        <v>191.555329</v>
      </c>
      <c r="F30" s="5">
        <f t="shared" si="8"/>
        <v>163.86367000000001</v>
      </c>
      <c r="G30" s="5">
        <f t="shared" si="8"/>
        <v>337.849401</v>
      </c>
      <c r="H30" s="5">
        <f t="shared" si="8"/>
        <v>349.36801200000002</v>
      </c>
      <c r="I30" s="5">
        <f t="shared" si="8"/>
        <v>323.64850999999999</v>
      </c>
      <c r="J30" s="5">
        <f t="shared" si="8"/>
        <v>283.17750000000007</v>
      </c>
      <c r="K30" s="5">
        <f t="shared" si="8"/>
        <v>266.14881500000001</v>
      </c>
      <c r="L30" s="5">
        <f t="shared" si="8"/>
        <v>394.42766099999994</v>
      </c>
      <c r="M30" s="5">
        <f t="shared" si="8"/>
        <v>289.05986100000001</v>
      </c>
      <c r="N30" s="114">
        <f t="shared" ref="N30:N35" si="9">SUM(B30:M30)</f>
        <v>3683.253244</v>
      </c>
    </row>
    <row r="31" spans="1:14" ht="12.75" customHeight="1" x14ac:dyDescent="0.2">
      <c r="A31" s="24" t="s">
        <v>35</v>
      </c>
      <c r="B31" s="5">
        <f t="shared" ref="B31:M31" si="10">B8-B17</f>
        <v>318.8928649999998</v>
      </c>
      <c r="C31" s="5">
        <f t="shared" si="10"/>
        <v>289.89346600000016</v>
      </c>
      <c r="D31" s="5">
        <f t="shared" si="10"/>
        <v>313.5013669999999</v>
      </c>
      <c r="E31" s="5">
        <f t="shared" si="10"/>
        <v>293.22126700000041</v>
      </c>
      <c r="F31" s="5">
        <f t="shared" si="10"/>
        <v>281.08231699999999</v>
      </c>
      <c r="G31" s="5">
        <f t="shared" si="10"/>
        <v>257.82807300000013</v>
      </c>
      <c r="H31" s="5">
        <f t="shared" si="10"/>
        <v>261.96485500000006</v>
      </c>
      <c r="I31" s="5">
        <f t="shared" si="10"/>
        <v>262.98250200000012</v>
      </c>
      <c r="J31" s="5">
        <f t="shared" si="10"/>
        <v>273.44250899999992</v>
      </c>
      <c r="K31" s="5">
        <f t="shared" si="10"/>
        <v>298.18791200000078</v>
      </c>
      <c r="L31" s="5">
        <f t="shared" si="10"/>
        <v>318.26604400000076</v>
      </c>
      <c r="M31" s="5">
        <f t="shared" si="10"/>
        <v>325.5782800000004</v>
      </c>
      <c r="N31" s="114">
        <f t="shared" si="9"/>
        <v>3494.8414570000032</v>
      </c>
    </row>
    <row r="32" spans="1:14" ht="12.75" customHeight="1" x14ac:dyDescent="0.2">
      <c r="A32" s="24" t="s">
        <v>3</v>
      </c>
      <c r="B32" s="5">
        <f t="shared" ref="B32:M32" si="11">B9-B18</f>
        <v>120.72543699999986</v>
      </c>
      <c r="C32" s="5">
        <f t="shared" si="11"/>
        <v>126.14505199999985</v>
      </c>
      <c r="D32" s="5">
        <f t="shared" si="11"/>
        <v>231.8156350000001</v>
      </c>
      <c r="E32" s="5">
        <f t="shared" si="11"/>
        <v>217.53193500000015</v>
      </c>
      <c r="F32" s="5">
        <f t="shared" si="11"/>
        <v>240.92993200000001</v>
      </c>
      <c r="G32" s="5">
        <f t="shared" si="11"/>
        <v>105.00940100000004</v>
      </c>
      <c r="H32" s="5">
        <f t="shared" si="11"/>
        <v>108.34245700000008</v>
      </c>
      <c r="I32" s="5">
        <f t="shared" si="11"/>
        <v>97.169686000000027</v>
      </c>
      <c r="J32" s="5">
        <f t="shared" si="11"/>
        <v>109.31846300000004</v>
      </c>
      <c r="K32" s="5">
        <f t="shared" si="11"/>
        <v>129.21952600000017</v>
      </c>
      <c r="L32" s="5">
        <f t="shared" si="11"/>
        <v>180.91093300000003</v>
      </c>
      <c r="M32" s="426">
        <f t="shared" si="11"/>
        <v>184.79350500000007</v>
      </c>
      <c r="N32" s="427">
        <f t="shared" si="9"/>
        <v>1851.9119620000006</v>
      </c>
    </row>
    <row r="33" spans="1:14" ht="12.75" customHeight="1" x14ac:dyDescent="0.2">
      <c r="A33" s="24" t="s">
        <v>36</v>
      </c>
      <c r="B33" s="5">
        <f t="shared" ref="B33:M33" si="12">B10-B19</f>
        <v>108.1507</v>
      </c>
      <c r="C33" s="5">
        <f t="shared" si="12"/>
        <v>102.93239</v>
      </c>
      <c r="D33" s="5">
        <f t="shared" si="12"/>
        <v>107.91864999999999</v>
      </c>
      <c r="E33" s="5">
        <f t="shared" si="12"/>
        <v>93.71426000000001</v>
      </c>
      <c r="F33" s="5">
        <f t="shared" si="12"/>
        <v>95.113490000000013</v>
      </c>
      <c r="G33" s="5">
        <f t="shared" si="12"/>
        <v>84.179942999999994</v>
      </c>
      <c r="H33" s="5">
        <f t="shared" si="12"/>
        <v>47.618660000000006</v>
      </c>
      <c r="I33" s="5">
        <f t="shared" si="12"/>
        <v>92.744779999999992</v>
      </c>
      <c r="J33" s="5">
        <f t="shared" si="12"/>
        <v>94.590279999999993</v>
      </c>
      <c r="K33" s="5">
        <f t="shared" si="12"/>
        <v>81.187819999999988</v>
      </c>
      <c r="L33" s="5">
        <f t="shared" si="12"/>
        <v>111.078118</v>
      </c>
      <c r="M33" s="426">
        <f t="shared" si="12"/>
        <v>136.26259000000005</v>
      </c>
      <c r="N33" s="427">
        <f t="shared" si="9"/>
        <v>1155.491681</v>
      </c>
    </row>
    <row r="34" spans="1:14" ht="12.75" customHeight="1" x14ac:dyDescent="0.2">
      <c r="A34" s="24" t="s">
        <v>1</v>
      </c>
      <c r="B34" s="5">
        <f t="shared" ref="B34:M34" si="13">B11-B20</f>
        <v>56.443682999999986</v>
      </c>
      <c r="C34" s="5">
        <f t="shared" si="13"/>
        <v>46.598263999999972</v>
      </c>
      <c r="D34" s="5">
        <f t="shared" si="13"/>
        <v>55.695645000000006</v>
      </c>
      <c r="E34" s="5">
        <f t="shared" si="13"/>
        <v>54.327056999999989</v>
      </c>
      <c r="F34" s="5">
        <f t="shared" si="13"/>
        <v>32.995144999999994</v>
      </c>
      <c r="G34" s="5">
        <f t="shared" si="13"/>
        <v>38.135220999999966</v>
      </c>
      <c r="H34" s="5">
        <f t="shared" si="13"/>
        <v>32.926093000000009</v>
      </c>
      <c r="I34" s="5">
        <f t="shared" si="13"/>
        <v>27.426383000000001</v>
      </c>
      <c r="J34" s="5">
        <f t="shared" si="13"/>
        <v>33.697454999999991</v>
      </c>
      <c r="K34" s="5">
        <f t="shared" si="13"/>
        <v>63.795505999999982</v>
      </c>
      <c r="L34" s="5">
        <f t="shared" si="13"/>
        <v>56.05887800000005</v>
      </c>
      <c r="M34" s="5">
        <f t="shared" si="13"/>
        <v>83.817567000000039</v>
      </c>
      <c r="N34" s="114">
        <f t="shared" si="9"/>
        <v>581.91689699999995</v>
      </c>
    </row>
    <row r="35" spans="1:14" ht="12.75" thickBot="1" x14ac:dyDescent="0.25">
      <c r="A35" s="25" t="s">
        <v>2</v>
      </c>
      <c r="B35" s="26">
        <f t="shared" ref="B35:M35" si="14">B12-B21</f>
        <v>61.318253999999598</v>
      </c>
      <c r="C35" s="26">
        <f t="shared" si="14"/>
        <v>100.47054599999883</v>
      </c>
      <c r="D35" s="26">
        <f t="shared" si="14"/>
        <v>199.80303200000091</v>
      </c>
      <c r="E35" s="26">
        <f t="shared" si="14"/>
        <v>210.20229499999783</v>
      </c>
      <c r="F35" s="26">
        <f t="shared" si="14"/>
        <v>308.82546499999876</v>
      </c>
      <c r="G35" s="26">
        <f t="shared" si="14"/>
        <v>325.63511499999851</v>
      </c>
      <c r="H35" s="26">
        <f t="shared" si="14"/>
        <v>284.95128099999806</v>
      </c>
      <c r="I35" s="26">
        <f t="shared" si="14"/>
        <v>286.46464199999804</v>
      </c>
      <c r="J35" s="26">
        <f t="shared" si="14"/>
        <v>162.02999400000039</v>
      </c>
      <c r="K35" s="26">
        <f t="shared" si="14"/>
        <v>128.42979099999977</v>
      </c>
      <c r="L35" s="26">
        <f t="shared" si="14"/>
        <v>58.918269999999524</v>
      </c>
      <c r="M35" s="26">
        <f t="shared" si="14"/>
        <v>41.691146000000067</v>
      </c>
      <c r="N35" s="26">
        <f t="shared" si="9"/>
        <v>2168.7398309999903</v>
      </c>
    </row>
    <row r="36" spans="1:14" s="406" customFormat="1" ht="11.25" x14ac:dyDescent="0.2">
      <c r="A36" s="404"/>
      <c r="B36" s="405"/>
      <c r="C36" s="405"/>
      <c r="D36" s="405"/>
      <c r="E36" s="405"/>
      <c r="F36" s="405"/>
      <c r="G36" s="405"/>
      <c r="H36" s="405"/>
      <c r="I36" s="405"/>
      <c r="J36" s="405"/>
      <c r="K36" s="405"/>
      <c r="L36" s="405"/>
      <c r="M36" s="405"/>
      <c r="N36" s="18" t="s">
        <v>518</v>
      </c>
    </row>
    <row r="37" spans="1:14" s="407" customFormat="1" x14ac:dyDescent="0.2">
      <c r="A37" s="59"/>
      <c r="B37" s="59"/>
      <c r="C37" s="59"/>
      <c r="D37" s="59"/>
      <c r="E37" s="59"/>
      <c r="F37" s="59"/>
      <c r="G37" s="59"/>
      <c r="H37" s="59"/>
      <c r="I37" s="59"/>
      <c r="J37" s="59"/>
      <c r="K37" s="59"/>
      <c r="L37" s="59"/>
      <c r="M37" s="59"/>
    </row>
    <row r="38" spans="1:14" s="407" customFormat="1" x14ac:dyDescent="0.2"/>
  </sheetData>
  <phoneticPr fontId="7"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0"/>
  <sheetViews>
    <sheetView showGridLines="0" zoomScale="115" zoomScaleNormal="115" zoomScaleSheetLayoutView="100" workbookViewId="0">
      <selection activeCell="A15" sqref="A15:A17"/>
    </sheetView>
  </sheetViews>
  <sheetFormatPr defaultRowHeight="12.75" x14ac:dyDescent="0.2"/>
  <cols>
    <col min="1" max="1" width="27.5703125" style="412" customWidth="1"/>
    <col min="2" max="13" width="8.85546875" style="412" customWidth="1"/>
    <col min="14" max="14" width="10.28515625" style="412" customWidth="1"/>
    <col min="15" max="15" width="8.42578125" style="412" customWidth="1"/>
    <col min="16" max="16" width="11.42578125" style="412" bestFit="1" customWidth="1"/>
    <col min="17" max="16384" width="9.140625" style="412"/>
  </cols>
  <sheetData>
    <row r="1" spans="1:15" s="407" customFormat="1" ht="18.75" x14ac:dyDescent="0.3">
      <c r="A1" s="104" t="s">
        <v>332</v>
      </c>
      <c r="B1" s="197"/>
      <c r="C1" s="197"/>
      <c r="D1" s="197"/>
      <c r="E1" s="197"/>
      <c r="F1" s="197"/>
      <c r="G1" s="197"/>
      <c r="H1" s="197"/>
      <c r="I1" s="197"/>
      <c r="J1" s="197"/>
      <c r="K1" s="197"/>
      <c r="L1" s="197"/>
      <c r="M1" s="197"/>
      <c r="N1" s="105" t="str">
        <f>Obsah!$A$1</f>
        <v>2017</v>
      </c>
    </row>
    <row r="2" spans="1:15" s="59" customFormat="1" ht="7.5" customHeight="1" x14ac:dyDescent="0.2"/>
    <row r="3" spans="1:15" s="59" customFormat="1" ht="12" x14ac:dyDescent="0.2">
      <c r="A3" s="120"/>
      <c r="B3" s="115" t="s">
        <v>93</v>
      </c>
      <c r="C3" s="115" t="s">
        <v>94</v>
      </c>
      <c r="D3" s="115" t="s">
        <v>95</v>
      </c>
      <c r="E3" s="115" t="s">
        <v>96</v>
      </c>
      <c r="F3" s="115" t="s">
        <v>97</v>
      </c>
      <c r="G3" s="115" t="s">
        <v>98</v>
      </c>
      <c r="H3" s="115" t="s">
        <v>99</v>
      </c>
      <c r="I3" s="115" t="s">
        <v>100</v>
      </c>
      <c r="J3" s="115" t="s">
        <v>101</v>
      </c>
      <c r="K3" s="115" t="s">
        <v>102</v>
      </c>
      <c r="L3" s="115" t="s">
        <v>103</v>
      </c>
      <c r="M3" s="115" t="s">
        <v>104</v>
      </c>
      <c r="N3" s="115" t="s">
        <v>76</v>
      </c>
    </row>
    <row r="4" spans="1:15" s="410" customFormat="1" ht="15" thickBot="1" x14ac:dyDescent="0.25">
      <c r="A4" s="121" t="s">
        <v>307</v>
      </c>
      <c r="B4" s="122">
        <f t="shared" ref="B4:M4" si="0">B5+B6+B7+B8</f>
        <v>-1102.3304500000002</v>
      </c>
      <c r="C4" s="122">
        <f t="shared" si="0"/>
        <v>-987.36600099999987</v>
      </c>
      <c r="D4" s="122">
        <f t="shared" si="0"/>
        <v>-1349.2314110000002</v>
      </c>
      <c r="E4" s="122">
        <f t="shared" si="0"/>
        <v>-1830.0972530000004</v>
      </c>
      <c r="F4" s="122">
        <f t="shared" si="0"/>
        <v>-971.85460499999988</v>
      </c>
      <c r="G4" s="122">
        <f t="shared" si="0"/>
        <v>-359.71835099999993</v>
      </c>
      <c r="H4" s="122">
        <f t="shared" si="0"/>
        <v>-242.22165299999998</v>
      </c>
      <c r="I4" s="122">
        <f t="shared" si="0"/>
        <v>-972.99234799999999</v>
      </c>
      <c r="J4" s="122">
        <f t="shared" si="0"/>
        <v>-1494.4301620000001</v>
      </c>
      <c r="K4" s="122">
        <f t="shared" si="0"/>
        <v>-1413.2749740000002</v>
      </c>
      <c r="L4" s="122">
        <f t="shared" si="0"/>
        <v>-1503.3818069999995</v>
      </c>
      <c r="M4" s="122">
        <f t="shared" si="0"/>
        <v>-810.03883600000029</v>
      </c>
      <c r="N4" s="122">
        <f t="shared" ref="N4:N11" si="1">SUM(B4:M4)</f>
        <v>-13036.937850999999</v>
      </c>
    </row>
    <row r="5" spans="1:15" s="59" customFormat="1" ht="12" x14ac:dyDescent="0.2">
      <c r="A5" s="418" t="s">
        <v>72</v>
      </c>
      <c r="B5" s="419">
        <f>'16.1'!B17</f>
        <v>1751.2549999999999</v>
      </c>
      <c r="C5" s="419">
        <f>'16.1'!C17</f>
        <v>1606.0140000000001</v>
      </c>
      <c r="D5" s="419">
        <f>'16.1'!D17</f>
        <v>1101.829</v>
      </c>
      <c r="E5" s="419">
        <f>'16.1'!E17</f>
        <v>1032.4849999999999</v>
      </c>
      <c r="F5" s="419">
        <f>'16.1'!F17</f>
        <v>1196.9110000000001</v>
      </c>
      <c r="G5" s="419">
        <f>'16.1'!G17</f>
        <v>1603.575</v>
      </c>
      <c r="H5" s="419">
        <f>'16.1'!H17</f>
        <v>1391.873</v>
      </c>
      <c r="I5" s="419">
        <f>'16.1'!I17</f>
        <v>786.17999999999984</v>
      </c>
      <c r="J5" s="419">
        <f>'16.1'!J17</f>
        <v>587.94100000000003</v>
      </c>
      <c r="K5" s="419">
        <f>'16.1'!K17</f>
        <v>1114.81</v>
      </c>
      <c r="L5" s="419">
        <f>'16.1'!L17</f>
        <v>1094.8240000000001</v>
      </c>
      <c r="M5" s="419">
        <f>'16.1'!M17</f>
        <v>1375.4799999999998</v>
      </c>
      <c r="N5" s="419">
        <f t="shared" si="1"/>
        <v>14643.177</v>
      </c>
    </row>
    <row r="6" spans="1:15" s="59" customFormat="1" ht="12" x14ac:dyDescent="0.2">
      <c r="A6" s="152" t="s">
        <v>73</v>
      </c>
      <c r="B6" s="65">
        <f>'16.1'!B22</f>
        <v>85.423727999999997</v>
      </c>
      <c r="C6" s="65">
        <f>'16.1'!C22</f>
        <v>68.029885000000007</v>
      </c>
      <c r="D6" s="65">
        <f>'16.1'!D22</f>
        <v>41.887374000000001</v>
      </c>
      <c r="E6" s="65">
        <f>'16.1'!E22</f>
        <v>21.225892000000002</v>
      </c>
      <c r="F6" s="65">
        <f>'16.1'!F22</f>
        <v>22.691426</v>
      </c>
      <c r="G6" s="65">
        <f>'16.1'!G22</f>
        <v>20.321210999999998</v>
      </c>
      <c r="H6" s="65">
        <f>'16.1'!H22</f>
        <v>33.669626000000001</v>
      </c>
      <c r="I6" s="65">
        <f>'16.1'!I22</f>
        <v>19.430004</v>
      </c>
      <c r="J6" s="65">
        <f>'16.1'!J22</f>
        <v>13.443192000000002</v>
      </c>
      <c r="K6" s="65">
        <f>'16.1'!K22</f>
        <v>22.575143000000001</v>
      </c>
      <c r="L6" s="65">
        <f>'16.1'!L22</f>
        <v>34.458556999999999</v>
      </c>
      <c r="M6" s="65">
        <f>'16.1'!M22</f>
        <v>45.666171000000006</v>
      </c>
      <c r="N6" s="159">
        <f t="shared" si="1"/>
        <v>428.82220900000004</v>
      </c>
    </row>
    <row r="7" spans="1:15" s="59" customFormat="1" ht="12" x14ac:dyDescent="0.2">
      <c r="A7" s="152" t="s">
        <v>74</v>
      </c>
      <c r="B7" s="65">
        <f>'16.1'!B6</f>
        <v>-2938.8440000000001</v>
      </c>
      <c r="C7" s="65">
        <f>'16.1'!C6</f>
        <v>-2661.2919999999999</v>
      </c>
      <c r="D7" s="65">
        <f>'16.1'!D6</f>
        <v>-2492.107</v>
      </c>
      <c r="E7" s="65">
        <f>'16.1'!E6</f>
        <v>-2836.2330000000002</v>
      </c>
      <c r="F7" s="65">
        <f>'16.1'!F6</f>
        <v>-2155.308</v>
      </c>
      <c r="G7" s="65">
        <f>'16.1'!G6</f>
        <v>-1955.0129999999999</v>
      </c>
      <c r="H7" s="65">
        <f>'16.1'!H6</f>
        <v>-1658.1480000000001</v>
      </c>
      <c r="I7" s="65">
        <f>'16.1'!I6</f>
        <v>-1750.62</v>
      </c>
      <c r="J7" s="65">
        <f>'16.1'!J6</f>
        <v>-2061.5010000000002</v>
      </c>
      <c r="K7" s="65">
        <f>'16.1'!K6</f>
        <v>-2517.5700000000002</v>
      </c>
      <c r="L7" s="65">
        <f>'16.1'!L6</f>
        <v>-2629.8189999999995</v>
      </c>
      <c r="M7" s="65">
        <f>'16.1'!M6</f>
        <v>-2229.6680000000001</v>
      </c>
      <c r="N7" s="159">
        <f t="shared" si="1"/>
        <v>-27886.123</v>
      </c>
    </row>
    <row r="8" spans="1:15" s="59" customFormat="1" ht="12" x14ac:dyDescent="0.2">
      <c r="A8" s="420" t="s">
        <v>75</v>
      </c>
      <c r="B8" s="421">
        <f>'16.1'!B11</f>
        <v>-0.16517799999999999</v>
      </c>
      <c r="C8" s="421">
        <f>'16.1'!C11</f>
        <v>-0.117886</v>
      </c>
      <c r="D8" s="421">
        <f>'16.1'!D11</f>
        <v>-0.840785</v>
      </c>
      <c r="E8" s="421">
        <f>'16.1'!E11</f>
        <v>-47.575144999999992</v>
      </c>
      <c r="F8" s="421">
        <f>'16.1'!F11</f>
        <v>-36.149031000000001</v>
      </c>
      <c r="G8" s="421">
        <f>'16.1'!G11</f>
        <v>-28.601562000000001</v>
      </c>
      <c r="H8" s="421">
        <f>'16.1'!H11</f>
        <v>-9.6162790000000005</v>
      </c>
      <c r="I8" s="421">
        <f>'16.1'!I11</f>
        <v>-27.982352000000002</v>
      </c>
      <c r="J8" s="421">
        <f>'16.1'!J11</f>
        <v>-34.313353999999997</v>
      </c>
      <c r="K8" s="421">
        <f>'16.1'!K11</f>
        <v>-33.090116999999999</v>
      </c>
      <c r="L8" s="421">
        <f>'16.1'!L11</f>
        <v>-2.845364</v>
      </c>
      <c r="M8" s="421">
        <f>'16.1'!M11</f>
        <v>-1.517007</v>
      </c>
      <c r="N8" s="421">
        <f t="shared" si="1"/>
        <v>-222.81405999999998</v>
      </c>
      <c r="O8" s="411"/>
    </row>
    <row r="9" spans="1:15" s="410" customFormat="1" thickBot="1" x14ac:dyDescent="0.25">
      <c r="A9" s="119" t="s">
        <v>305</v>
      </c>
      <c r="B9" s="122">
        <f t="shared" ref="B9:M9" si="2">B11+B10</f>
        <v>474.16072499999996</v>
      </c>
      <c r="C9" s="122">
        <f t="shared" si="2"/>
        <v>403.714246</v>
      </c>
      <c r="D9" s="122">
        <f t="shared" si="2"/>
        <v>375.34652599999998</v>
      </c>
      <c r="E9" s="122">
        <f t="shared" si="2"/>
        <v>357.14962300000002</v>
      </c>
      <c r="F9" s="122">
        <f t="shared" si="2"/>
        <v>322.61237199999999</v>
      </c>
      <c r="G9" s="122">
        <f t="shared" si="2"/>
        <v>310.75333699999999</v>
      </c>
      <c r="H9" s="122">
        <f t="shared" si="2"/>
        <v>299.99396899999999</v>
      </c>
      <c r="I9" s="122">
        <f t="shared" si="2"/>
        <v>320.40891599999998</v>
      </c>
      <c r="J9" s="122">
        <f t="shared" si="2"/>
        <v>327.93967099999998</v>
      </c>
      <c r="K9" s="122">
        <f t="shared" si="2"/>
        <v>379.64534599999996</v>
      </c>
      <c r="L9" s="122">
        <f t="shared" si="2"/>
        <v>400.19090700000004</v>
      </c>
      <c r="M9" s="122">
        <f t="shared" si="2"/>
        <v>402.82945999999998</v>
      </c>
      <c r="N9" s="122">
        <f t="shared" si="1"/>
        <v>4374.7450980000003</v>
      </c>
      <c r="O9" s="411"/>
    </row>
    <row r="10" spans="1:15" s="59" customFormat="1" ht="12" x14ac:dyDescent="0.2">
      <c r="A10" s="418" t="s">
        <v>91</v>
      </c>
      <c r="B10" s="419">
        <f>-'18'!B14</f>
        <v>125.233</v>
      </c>
      <c r="C10" s="419">
        <f>-'18'!C14</f>
        <v>113.657</v>
      </c>
      <c r="D10" s="419">
        <f>-'18'!D14</f>
        <v>97.355999999999995</v>
      </c>
      <c r="E10" s="419">
        <f>-'18'!E14</f>
        <v>105.402</v>
      </c>
      <c r="F10" s="419">
        <f>-'18'!F14</f>
        <v>85.748999999999995</v>
      </c>
      <c r="G10" s="419">
        <f>-'18'!G14</f>
        <v>92.557000000000002</v>
      </c>
      <c r="H10" s="419">
        <f>-'18'!H14</f>
        <v>84.328000000000003</v>
      </c>
      <c r="I10" s="419">
        <f>-'18'!I14</f>
        <v>97.48</v>
      </c>
      <c r="J10" s="419">
        <f>-'18'!J14</f>
        <v>94.694999999999993</v>
      </c>
      <c r="K10" s="419">
        <f>-'18'!K14</f>
        <v>120.44</v>
      </c>
      <c r="L10" s="419">
        <f>-'18'!L14</f>
        <v>108.172</v>
      </c>
      <c r="M10" s="419">
        <f>-'18'!M14</f>
        <v>86.99</v>
      </c>
      <c r="N10" s="419">
        <f t="shared" si="1"/>
        <v>1212.059</v>
      </c>
    </row>
    <row r="11" spans="1:15" s="59" customFormat="1" ht="12" x14ac:dyDescent="0.2">
      <c r="A11" s="422" t="s">
        <v>92</v>
      </c>
      <c r="B11" s="423">
        <f>-'18'!B36</f>
        <v>348.92772499999995</v>
      </c>
      <c r="C11" s="423">
        <f>-'18'!C36</f>
        <v>290.05724600000002</v>
      </c>
      <c r="D11" s="423">
        <f>-'18'!D36</f>
        <v>277.99052599999999</v>
      </c>
      <c r="E11" s="423">
        <f>-'18'!E36</f>
        <v>251.747623</v>
      </c>
      <c r="F11" s="423">
        <f>-'18'!F36</f>
        <v>236.863372</v>
      </c>
      <c r="G11" s="423">
        <f>-'18'!G36</f>
        <v>218.19633699999997</v>
      </c>
      <c r="H11" s="423">
        <f>-'18'!H36</f>
        <v>215.66596900000002</v>
      </c>
      <c r="I11" s="423">
        <f>-'18'!I36</f>
        <v>222.92891599999999</v>
      </c>
      <c r="J11" s="423">
        <f>-'18'!J36</f>
        <v>233.24467100000001</v>
      </c>
      <c r="K11" s="423">
        <f>-'18'!K36</f>
        <v>259.20534599999996</v>
      </c>
      <c r="L11" s="423">
        <f>-'18'!L36</f>
        <v>292.01890700000001</v>
      </c>
      <c r="M11" s="423">
        <f>-'18'!M36</f>
        <v>315.83945999999997</v>
      </c>
      <c r="N11" s="424">
        <f t="shared" si="1"/>
        <v>3162.6860979999997</v>
      </c>
    </row>
    <row r="12" spans="1:15" s="59" customFormat="1" ht="0.75" customHeight="1" x14ac:dyDescent="0.2">
      <c r="B12" s="60"/>
      <c r="C12" s="60"/>
      <c r="D12" s="60"/>
      <c r="E12" s="60"/>
      <c r="F12" s="60"/>
      <c r="G12" s="60"/>
      <c r="H12" s="60"/>
      <c r="I12" s="60"/>
      <c r="J12" s="60"/>
      <c r="K12" s="60"/>
      <c r="L12" s="60"/>
      <c r="M12" s="91"/>
      <c r="N12" s="429"/>
    </row>
    <row r="13" spans="1:15" s="410" customFormat="1" thickBot="1" x14ac:dyDescent="0.25">
      <c r="A13" s="123" t="s">
        <v>306</v>
      </c>
      <c r="B13" s="124">
        <f>B24-B21</f>
        <v>6161.4063949999982</v>
      </c>
      <c r="C13" s="124">
        <f t="shared" ref="C13:M13" si="3">C24-C21</f>
        <v>5256.8270990000001</v>
      </c>
      <c r="D13" s="124">
        <f t="shared" si="3"/>
        <v>5391.4457629999943</v>
      </c>
      <c r="E13" s="124">
        <f t="shared" si="3"/>
        <v>4885.6951360000048</v>
      </c>
      <c r="F13" s="124">
        <f t="shared" si="3"/>
        <v>4799.2178970000059</v>
      </c>
      <c r="G13" s="124">
        <f t="shared" si="3"/>
        <v>4550.649700999993</v>
      </c>
      <c r="H13" s="124">
        <f t="shared" si="3"/>
        <v>4390.7532650000003</v>
      </c>
      <c r="I13" s="124">
        <f t="shared" si="3"/>
        <v>4587.2228990000067</v>
      </c>
      <c r="J13" s="124">
        <f t="shared" si="3"/>
        <v>4671.517272000001</v>
      </c>
      <c r="K13" s="124">
        <f t="shared" si="3"/>
        <v>5112.1688210000029</v>
      </c>
      <c r="L13" s="124">
        <f t="shared" si="3"/>
        <v>5415.3920460000081</v>
      </c>
      <c r="M13" s="124">
        <f t="shared" si="3"/>
        <v>5473.2145590000046</v>
      </c>
      <c r="N13" s="124">
        <f>SUM(B13:M13)</f>
        <v>60695.510853000022</v>
      </c>
    </row>
    <row r="14" spans="1:15" s="59" customFormat="1" ht="12" x14ac:dyDescent="0.2">
      <c r="A14" s="418" t="s">
        <v>221</v>
      </c>
      <c r="B14" s="425">
        <v>668.42579100000012</v>
      </c>
      <c r="C14" s="425">
        <v>595.37965699999995</v>
      </c>
      <c r="D14" s="425">
        <v>674.24629400000003</v>
      </c>
      <c r="E14" s="425">
        <v>637.58504099999993</v>
      </c>
      <c r="F14" s="425">
        <v>671.86205100000006</v>
      </c>
      <c r="G14" s="425">
        <v>694.82981200000006</v>
      </c>
      <c r="H14" s="425">
        <v>679.44400399999995</v>
      </c>
      <c r="I14" s="425">
        <v>641.13100300000008</v>
      </c>
      <c r="J14" s="425">
        <v>669.92020500000001</v>
      </c>
      <c r="K14" s="425">
        <v>683.69557299999997</v>
      </c>
      <c r="L14" s="425">
        <v>629.29491299999995</v>
      </c>
      <c r="M14" s="425">
        <v>575.95879600000012</v>
      </c>
      <c r="N14" s="425">
        <f t="shared" ref="N14:N23" si="4">SUM(B14:M14)</f>
        <v>7821.7731400000002</v>
      </c>
    </row>
    <row r="15" spans="1:15" s="59" customFormat="1" ht="12" x14ac:dyDescent="0.2">
      <c r="A15" s="152" t="s">
        <v>222</v>
      </c>
      <c r="B15" s="426">
        <v>2185.704557</v>
      </c>
      <c r="C15" s="426">
        <v>1962.966482</v>
      </c>
      <c r="D15" s="426">
        <v>2117.4682900000003</v>
      </c>
      <c r="E15" s="426">
        <v>1908.3959219999999</v>
      </c>
      <c r="F15" s="426">
        <v>2015.8748439999999</v>
      </c>
      <c r="G15" s="426">
        <v>2014.9272820000001</v>
      </c>
      <c r="H15" s="426">
        <v>1857.7906929999999</v>
      </c>
      <c r="I15" s="426">
        <v>2003.6866049999996</v>
      </c>
      <c r="J15" s="426">
        <v>1960.460536</v>
      </c>
      <c r="K15" s="426">
        <v>2115.5616919999993</v>
      </c>
      <c r="L15" s="426">
        <v>2122.7390189999996</v>
      </c>
      <c r="M15" s="426">
        <v>1906.1844640000002</v>
      </c>
      <c r="N15" s="427">
        <f t="shared" si="4"/>
        <v>24171.760385999998</v>
      </c>
    </row>
    <row r="16" spans="1:15" s="59" customFormat="1" ht="12" x14ac:dyDescent="0.2">
      <c r="A16" s="152" t="s">
        <v>223</v>
      </c>
      <c r="B16" s="426">
        <v>916.58492284885097</v>
      </c>
      <c r="C16" s="426">
        <v>749.308349453304</v>
      </c>
      <c r="D16" s="426">
        <v>748.52904134001199</v>
      </c>
      <c r="E16" s="426">
        <v>642.29966787614694</v>
      </c>
      <c r="F16" s="426">
        <v>592.48639464953703</v>
      </c>
      <c r="G16" s="426">
        <v>555.52492532132283</v>
      </c>
      <c r="H16" s="426">
        <v>534.98927414553896</v>
      </c>
      <c r="I16" s="426">
        <v>567.30213150712302</v>
      </c>
      <c r="J16" s="426">
        <v>583.55299847819799</v>
      </c>
      <c r="K16" s="426">
        <v>676.14108498543999</v>
      </c>
      <c r="L16" s="426">
        <v>743.52575324625195</v>
      </c>
      <c r="M16" s="426">
        <v>798.80130552621699</v>
      </c>
      <c r="N16" s="427">
        <f t="shared" si="4"/>
        <v>8109.0458493779424</v>
      </c>
    </row>
    <row r="17" spans="1:17" s="59" customFormat="1" ht="12" x14ac:dyDescent="0.2">
      <c r="A17" s="152" t="s">
        <v>375</v>
      </c>
      <c r="B17" s="426">
        <v>1902.08670315115</v>
      </c>
      <c r="C17" s="426">
        <v>1504.7441365466959</v>
      </c>
      <c r="D17" s="426">
        <v>1338.8559826599878</v>
      </c>
      <c r="E17" s="426">
        <v>1246.944507123854</v>
      </c>
      <c r="F17" s="426">
        <v>1056.809248350464</v>
      </c>
      <c r="G17" s="426">
        <v>899.53329867867592</v>
      </c>
      <c r="H17" s="426">
        <v>943.16489285446096</v>
      </c>
      <c r="I17" s="426">
        <v>938.35730949287904</v>
      </c>
      <c r="J17" s="426">
        <v>1041.096903521802</v>
      </c>
      <c r="K17" s="426">
        <v>1208.4202000145622</v>
      </c>
      <c r="L17" s="426">
        <v>1431.1443567537451</v>
      </c>
      <c r="M17" s="426">
        <v>1700.112534473787</v>
      </c>
      <c r="N17" s="427">
        <f t="shared" si="4"/>
        <v>15211.270073622065</v>
      </c>
    </row>
    <row r="18" spans="1:17" s="59" customFormat="1" ht="12" x14ac:dyDescent="0.2">
      <c r="A18" s="152" t="s">
        <v>225</v>
      </c>
      <c r="B18" s="426">
        <v>20.232770000000002</v>
      </c>
      <c r="C18" s="426">
        <v>20.069578999999997</v>
      </c>
      <c r="D18" s="426">
        <v>21.999413000000001</v>
      </c>
      <c r="E18" s="426">
        <v>10.788891000000001</v>
      </c>
      <c r="F18" s="426">
        <v>18.10643</v>
      </c>
      <c r="G18" s="426">
        <v>12.301265000000001</v>
      </c>
      <c r="H18" s="426">
        <v>19.810015999999997</v>
      </c>
      <c r="I18" s="426">
        <v>12.690559</v>
      </c>
      <c r="J18" s="426">
        <v>14.253518</v>
      </c>
      <c r="K18" s="426">
        <v>18.104165000000002</v>
      </c>
      <c r="L18" s="426">
        <v>20.189132000000001</v>
      </c>
      <c r="M18" s="426">
        <v>21.253483000000003</v>
      </c>
      <c r="N18" s="427">
        <f t="shared" si="4"/>
        <v>209.79922100000005</v>
      </c>
    </row>
    <row r="19" spans="1:17" s="59" customFormat="1" ht="12" x14ac:dyDescent="0.2">
      <c r="A19" s="152" t="s">
        <v>229</v>
      </c>
      <c r="B19" s="426">
        <v>468.37165099999737</v>
      </c>
      <c r="C19" s="426">
        <v>424.35889500000025</v>
      </c>
      <c r="D19" s="426">
        <v>490.34674199999455</v>
      </c>
      <c r="E19" s="426">
        <v>439.68110700000415</v>
      </c>
      <c r="F19" s="426">
        <v>444.07892900000508</v>
      </c>
      <c r="G19" s="426">
        <v>373.53311799999386</v>
      </c>
      <c r="H19" s="426">
        <v>355.5543850000011</v>
      </c>
      <c r="I19" s="426">
        <v>424.05529100000479</v>
      </c>
      <c r="J19" s="426">
        <v>402.23311100000041</v>
      </c>
      <c r="K19" s="426">
        <v>410.24610600000182</v>
      </c>
      <c r="L19" s="426">
        <v>468.49887200001115</v>
      </c>
      <c r="M19" s="426">
        <v>470.90397600000091</v>
      </c>
      <c r="N19" s="427">
        <f t="shared" si="4"/>
        <v>5171.8621830000147</v>
      </c>
    </row>
    <row r="20" spans="1:17" s="59" customFormat="1" ht="12" x14ac:dyDescent="0.2">
      <c r="A20" s="152" t="s">
        <v>383</v>
      </c>
      <c r="B20" s="426">
        <f>'3.1'!B13</f>
        <v>574.17590499999994</v>
      </c>
      <c r="C20" s="426">
        <f>'3.1'!C13</f>
        <v>499.42517400000003</v>
      </c>
      <c r="D20" s="426">
        <f>'3.1'!D13</f>
        <v>535.52177799999993</v>
      </c>
      <c r="E20" s="426">
        <f>'3.1'!E13</f>
        <v>538.20874400000025</v>
      </c>
      <c r="F20" s="426">
        <f>'3.1'!F13</f>
        <v>469.46911799999992</v>
      </c>
      <c r="G20" s="426">
        <f>'3.1'!G13</f>
        <v>422.921064</v>
      </c>
      <c r="H20" s="426">
        <f>'3.1'!H13</f>
        <v>401.46278599999999</v>
      </c>
      <c r="I20" s="426">
        <f>'3.1'!I13</f>
        <v>462.47727300000014</v>
      </c>
      <c r="J20" s="426">
        <f>'3.1'!J13</f>
        <v>506.86046799999997</v>
      </c>
      <c r="K20" s="426">
        <f>'3.1'!K13</f>
        <v>550.3089379999999</v>
      </c>
      <c r="L20" s="426">
        <f>'3.1'!L13</f>
        <v>553.06126200000006</v>
      </c>
      <c r="M20" s="426">
        <f>'3.1'!M13</f>
        <v>518.71386299999983</v>
      </c>
      <c r="N20" s="427">
        <f t="shared" si="4"/>
        <v>6032.6063730000005</v>
      </c>
    </row>
    <row r="21" spans="1:17" s="59" customFormat="1" ht="12" x14ac:dyDescent="0.2">
      <c r="A21" s="152" t="s">
        <v>384</v>
      </c>
      <c r="B21" s="426">
        <f>'3.1'!B22</f>
        <v>158.07369700000001</v>
      </c>
      <c r="C21" s="426">
        <f>'3.1'!C22</f>
        <v>124.21460300000007</v>
      </c>
      <c r="D21" s="426">
        <f>'3.1'!D22</f>
        <v>109.90728900000003</v>
      </c>
      <c r="E21" s="426">
        <f>'3.1'!E22</f>
        <v>98.038830000000061</v>
      </c>
      <c r="F21" s="426">
        <f>'3.1'!F22</f>
        <v>77.60028299999999</v>
      </c>
      <c r="G21" s="426">
        <f>'3.1'!G22</f>
        <v>61.438129000000011</v>
      </c>
      <c r="H21" s="426">
        <f>'3.1'!H22</f>
        <v>61.908262999999998</v>
      </c>
      <c r="I21" s="426">
        <f>'3.1'!I22</f>
        <v>64.371984999999995</v>
      </c>
      <c r="J21" s="426">
        <f>'3.1'!J22</f>
        <v>75.745610000000042</v>
      </c>
      <c r="K21" s="426">
        <f>'3.1'!K22</f>
        <v>95.936723000000001</v>
      </c>
      <c r="L21" s="426">
        <f>'3.1'!L22</f>
        <v>119.197237</v>
      </c>
      <c r="M21" s="426">
        <f>'3.1'!M22</f>
        <v>138.58061499999997</v>
      </c>
      <c r="N21" s="427">
        <f t="shared" si="4"/>
        <v>1185.0132640000002</v>
      </c>
    </row>
    <row r="22" spans="1:17" s="59" customFormat="1" ht="12" x14ac:dyDescent="0.2">
      <c r="A22" s="152" t="s">
        <v>226</v>
      </c>
      <c r="B22" s="426">
        <f>-('18'!B12+'18'!B30)</f>
        <v>143.71794599999998</v>
      </c>
      <c r="C22" s="426">
        <f>-('18'!C12+'18'!C30)</f>
        <v>136.11812</v>
      </c>
      <c r="D22" s="426">
        <f>-('18'!D12+'18'!D30)</f>
        <v>143.95700099999999</v>
      </c>
      <c r="E22" s="426">
        <f>-('18'!E12+'18'!E30)</f>
        <v>123.848495</v>
      </c>
      <c r="F22" s="426">
        <f>-('18'!F12+'18'!F30)</f>
        <v>127.001766</v>
      </c>
      <c r="G22" s="426">
        <f>-('18'!G12+'18'!G30)</f>
        <v>109.745068</v>
      </c>
      <c r="H22" s="426">
        <f>-('18'!H12+'18'!H30)</f>
        <v>64.093155999999993</v>
      </c>
      <c r="I22" s="426">
        <f>-('18'!I12+'18'!I30)</f>
        <v>121.538113</v>
      </c>
      <c r="J22" s="426">
        <f>-('18'!J12+'18'!J30)</f>
        <v>122.53277300000001</v>
      </c>
      <c r="K22" s="426">
        <f>-('18'!K12+'18'!K30)</f>
        <v>106.82709799999999</v>
      </c>
      <c r="L22" s="426">
        <f>-('18'!L12+'18'!L30)</f>
        <v>147.73013999999998</v>
      </c>
      <c r="M22" s="426">
        <f>-('18'!M12+'18'!M30)</f>
        <v>183.35669800000002</v>
      </c>
      <c r="N22" s="427">
        <f t="shared" si="4"/>
        <v>1530.4663739999996</v>
      </c>
    </row>
    <row r="23" spans="1:17" s="59" customFormat="1" ht="12" x14ac:dyDescent="0.2">
      <c r="A23" s="152" t="s">
        <v>227</v>
      </c>
      <c r="B23" s="426">
        <f>B24+B22+B9+B20</f>
        <v>7511.5346679999975</v>
      </c>
      <c r="C23" s="426">
        <f t="shared" ref="C23:M23" si="5">C24+C22+C9+C20</f>
        <v>6420.299242000001</v>
      </c>
      <c r="D23" s="426">
        <f t="shared" si="5"/>
        <v>6556.1783569999943</v>
      </c>
      <c r="E23" s="426">
        <f t="shared" si="5"/>
        <v>6002.9408280000061</v>
      </c>
      <c r="F23" s="426">
        <f t="shared" si="5"/>
        <v>5795.9014360000056</v>
      </c>
      <c r="G23" s="426">
        <f t="shared" si="5"/>
        <v>5455.5072989999935</v>
      </c>
      <c r="H23" s="426">
        <f t="shared" si="5"/>
        <v>5218.2114390000006</v>
      </c>
      <c r="I23" s="426">
        <f t="shared" si="5"/>
        <v>5556.0191860000068</v>
      </c>
      <c r="J23" s="426">
        <f t="shared" si="5"/>
        <v>5704.5957940000008</v>
      </c>
      <c r="K23" s="426">
        <f t="shared" si="5"/>
        <v>6244.8869260000029</v>
      </c>
      <c r="L23" s="426">
        <f t="shared" si="5"/>
        <v>6635.5715920000084</v>
      </c>
      <c r="M23" s="426">
        <f t="shared" si="5"/>
        <v>6716.6951950000039</v>
      </c>
      <c r="N23" s="427">
        <f t="shared" si="4"/>
        <v>73818.34196200002</v>
      </c>
    </row>
    <row r="24" spans="1:17" s="59" customFormat="1" thickBot="1" x14ac:dyDescent="0.25">
      <c r="A24" s="164" t="s">
        <v>228</v>
      </c>
      <c r="B24" s="428">
        <f>B14+B15+B16+B17+B18+B19+B21</f>
        <v>6319.480091999998</v>
      </c>
      <c r="C24" s="428">
        <f t="shared" ref="C24:M24" si="6">C14+C15+C16+C17+C18+C19+C21</f>
        <v>5381.0417020000004</v>
      </c>
      <c r="D24" s="428">
        <f t="shared" si="6"/>
        <v>5501.353051999994</v>
      </c>
      <c r="E24" s="428">
        <f t="shared" si="6"/>
        <v>4983.7339660000052</v>
      </c>
      <c r="F24" s="428">
        <f t="shared" si="6"/>
        <v>4876.8181800000057</v>
      </c>
      <c r="G24" s="428">
        <f t="shared" si="6"/>
        <v>4612.0878299999931</v>
      </c>
      <c r="H24" s="428">
        <f t="shared" si="6"/>
        <v>4452.6615280000005</v>
      </c>
      <c r="I24" s="428">
        <f t="shared" si="6"/>
        <v>4651.5948840000065</v>
      </c>
      <c r="J24" s="428">
        <f t="shared" si="6"/>
        <v>4747.2628820000009</v>
      </c>
      <c r="K24" s="428">
        <f t="shared" si="6"/>
        <v>5208.1055440000027</v>
      </c>
      <c r="L24" s="428">
        <f t="shared" si="6"/>
        <v>5534.5892830000084</v>
      </c>
      <c r="M24" s="428">
        <f t="shared" si="6"/>
        <v>5611.7951740000044</v>
      </c>
      <c r="N24" s="428">
        <f>SUM(B24:M24)</f>
        <v>61880.524117000023</v>
      </c>
    </row>
    <row r="25" spans="1:17" s="405" customFormat="1" x14ac:dyDescent="0.2">
      <c r="A25" s="413" t="s">
        <v>394</v>
      </c>
      <c r="N25" s="18" t="s">
        <v>519</v>
      </c>
    </row>
    <row r="26" spans="1:17" s="59" customFormat="1" x14ac:dyDescent="0.2">
      <c r="A26" s="412"/>
      <c r="B26" s="414"/>
      <c r="C26" s="414"/>
      <c r="D26" s="414"/>
      <c r="E26" s="414"/>
      <c r="F26" s="414"/>
      <c r="G26" s="414"/>
      <c r="H26" s="414"/>
      <c r="I26" s="414"/>
      <c r="J26" s="414"/>
      <c r="K26" s="414"/>
      <c r="L26" s="414"/>
      <c r="M26" s="414"/>
      <c r="N26" s="412"/>
    </row>
    <row r="27" spans="1:17" s="59" customFormat="1" x14ac:dyDescent="0.2">
      <c r="A27" s="415" t="s">
        <v>331</v>
      </c>
      <c r="B27" s="416">
        <f>-'3.1'!B13</f>
        <v>-574.17590499999994</v>
      </c>
      <c r="C27" s="416">
        <f>-'3.1'!C13</f>
        <v>-499.42517400000003</v>
      </c>
      <c r="D27" s="416">
        <f>-'3.1'!D13</f>
        <v>-535.52177799999993</v>
      </c>
      <c r="E27" s="416">
        <f>-'3.1'!E13</f>
        <v>-538.20874400000025</v>
      </c>
      <c r="F27" s="416">
        <f>-'3.1'!F13</f>
        <v>-469.46911799999992</v>
      </c>
      <c r="G27" s="416">
        <f>-'3.1'!G13</f>
        <v>-422.921064</v>
      </c>
      <c r="H27" s="416">
        <f>-'3.1'!H13</f>
        <v>-401.46278599999999</v>
      </c>
      <c r="I27" s="416">
        <f>-'3.1'!I13</f>
        <v>-462.47727300000014</v>
      </c>
      <c r="J27" s="416">
        <f>-'3.1'!J13</f>
        <v>-506.86046799999997</v>
      </c>
      <c r="K27" s="416">
        <f>-'3.1'!K13</f>
        <v>-550.3089379999999</v>
      </c>
      <c r="L27" s="416">
        <f>-'3.1'!L13</f>
        <v>-553.06126200000006</v>
      </c>
      <c r="M27" s="416">
        <f>-'3.1'!M13</f>
        <v>-518.71386299999983</v>
      </c>
      <c r="N27" s="416">
        <f>-'3.1'!N13</f>
        <v>-6032.6063730000005</v>
      </c>
    </row>
    <row r="28" spans="1:17" s="59" customFormat="1" x14ac:dyDescent="0.2">
      <c r="A28" s="415" t="s">
        <v>72</v>
      </c>
      <c r="B28" s="416">
        <f t="shared" ref="B28:N28" si="7">-B5</f>
        <v>-1751.2549999999999</v>
      </c>
      <c r="C28" s="416">
        <f t="shared" si="7"/>
        <v>-1606.0140000000001</v>
      </c>
      <c r="D28" s="416">
        <f t="shared" si="7"/>
        <v>-1101.829</v>
      </c>
      <c r="E28" s="416">
        <f t="shared" si="7"/>
        <v>-1032.4849999999999</v>
      </c>
      <c r="F28" s="416">
        <f t="shared" si="7"/>
        <v>-1196.9110000000001</v>
      </c>
      <c r="G28" s="416">
        <f t="shared" si="7"/>
        <v>-1603.575</v>
      </c>
      <c r="H28" s="416">
        <f t="shared" si="7"/>
        <v>-1391.873</v>
      </c>
      <c r="I28" s="416">
        <f t="shared" si="7"/>
        <v>-786.17999999999984</v>
      </c>
      <c r="J28" s="416">
        <f t="shared" si="7"/>
        <v>-587.94100000000003</v>
      </c>
      <c r="K28" s="416">
        <f t="shared" si="7"/>
        <v>-1114.81</v>
      </c>
      <c r="L28" s="416">
        <f t="shared" si="7"/>
        <v>-1094.8240000000001</v>
      </c>
      <c r="M28" s="416">
        <f t="shared" si="7"/>
        <v>-1375.4799999999998</v>
      </c>
      <c r="N28" s="416">
        <f t="shared" si="7"/>
        <v>-14643.177</v>
      </c>
      <c r="O28" s="411"/>
    </row>
    <row r="29" spans="1:17" s="59" customFormat="1" x14ac:dyDescent="0.2">
      <c r="A29" s="415" t="s">
        <v>73</v>
      </c>
      <c r="B29" s="416">
        <f t="shared" ref="B29:N29" si="8">-B6</f>
        <v>-85.423727999999997</v>
      </c>
      <c r="C29" s="416">
        <f t="shared" si="8"/>
        <v>-68.029885000000007</v>
      </c>
      <c r="D29" s="416">
        <f t="shared" si="8"/>
        <v>-41.887374000000001</v>
      </c>
      <c r="E29" s="416">
        <f t="shared" si="8"/>
        <v>-21.225892000000002</v>
      </c>
      <c r="F29" s="416">
        <f t="shared" si="8"/>
        <v>-22.691426</v>
      </c>
      <c r="G29" s="416">
        <f t="shared" si="8"/>
        <v>-20.321210999999998</v>
      </c>
      <c r="H29" s="416">
        <f t="shared" si="8"/>
        <v>-33.669626000000001</v>
      </c>
      <c r="I29" s="416">
        <f t="shared" si="8"/>
        <v>-19.430004</v>
      </c>
      <c r="J29" s="416">
        <f t="shared" si="8"/>
        <v>-13.443192000000002</v>
      </c>
      <c r="K29" s="416">
        <f t="shared" si="8"/>
        <v>-22.575143000000001</v>
      </c>
      <c r="L29" s="416">
        <f t="shared" si="8"/>
        <v>-34.458556999999999</v>
      </c>
      <c r="M29" s="416">
        <f t="shared" si="8"/>
        <v>-45.666171000000006</v>
      </c>
      <c r="N29" s="416">
        <f t="shared" si="8"/>
        <v>-428.82220900000004</v>
      </c>
      <c r="O29" s="411"/>
    </row>
    <row r="30" spans="1:17" s="59" customFormat="1" x14ac:dyDescent="0.2">
      <c r="A30" s="415" t="s">
        <v>74</v>
      </c>
      <c r="B30" s="416">
        <f t="shared" ref="B30:N30" si="9">-B7</f>
        <v>2938.8440000000001</v>
      </c>
      <c r="C30" s="416">
        <f t="shared" si="9"/>
        <v>2661.2919999999999</v>
      </c>
      <c r="D30" s="416">
        <f t="shared" si="9"/>
        <v>2492.107</v>
      </c>
      <c r="E30" s="416">
        <f t="shared" si="9"/>
        <v>2836.2330000000002</v>
      </c>
      <c r="F30" s="416">
        <f t="shared" si="9"/>
        <v>2155.308</v>
      </c>
      <c r="G30" s="416">
        <f t="shared" si="9"/>
        <v>1955.0129999999999</v>
      </c>
      <c r="H30" s="416">
        <f t="shared" si="9"/>
        <v>1658.1480000000001</v>
      </c>
      <c r="I30" s="416">
        <f t="shared" si="9"/>
        <v>1750.62</v>
      </c>
      <c r="J30" s="416">
        <f t="shared" si="9"/>
        <v>2061.5010000000002</v>
      </c>
      <c r="K30" s="416">
        <f t="shared" si="9"/>
        <v>2517.5700000000002</v>
      </c>
      <c r="L30" s="416">
        <f t="shared" si="9"/>
        <v>2629.8189999999995</v>
      </c>
      <c r="M30" s="416">
        <f t="shared" si="9"/>
        <v>2229.6680000000001</v>
      </c>
      <c r="N30" s="416">
        <f t="shared" si="9"/>
        <v>27886.123</v>
      </c>
      <c r="Q30" s="60"/>
    </row>
    <row r="31" spans="1:17" s="59" customFormat="1" x14ac:dyDescent="0.2">
      <c r="A31" s="415" t="s">
        <v>75</v>
      </c>
      <c r="B31" s="416">
        <f t="shared" ref="B31:N31" si="10">-B8</f>
        <v>0.16517799999999999</v>
      </c>
      <c r="C31" s="416">
        <f t="shared" si="10"/>
        <v>0.117886</v>
      </c>
      <c r="D31" s="416">
        <f t="shared" si="10"/>
        <v>0.840785</v>
      </c>
      <c r="E31" s="416">
        <f t="shared" si="10"/>
        <v>47.575144999999992</v>
      </c>
      <c r="F31" s="416">
        <f t="shared" si="10"/>
        <v>36.149031000000001</v>
      </c>
      <c r="G31" s="416">
        <f t="shared" si="10"/>
        <v>28.601562000000001</v>
      </c>
      <c r="H31" s="416">
        <f t="shared" si="10"/>
        <v>9.6162790000000005</v>
      </c>
      <c r="I31" s="416">
        <f t="shared" si="10"/>
        <v>27.982352000000002</v>
      </c>
      <c r="J31" s="416">
        <f t="shared" si="10"/>
        <v>34.313353999999997</v>
      </c>
      <c r="K31" s="416">
        <f t="shared" si="10"/>
        <v>33.090116999999999</v>
      </c>
      <c r="L31" s="416">
        <f t="shared" si="10"/>
        <v>2.845364</v>
      </c>
      <c r="M31" s="416">
        <f t="shared" si="10"/>
        <v>1.517007</v>
      </c>
      <c r="N31" s="416">
        <f t="shared" si="10"/>
        <v>222.81405999999998</v>
      </c>
    </row>
    <row r="32" spans="1:17" s="59" customFormat="1" x14ac:dyDescent="0.2">
      <c r="A32" s="415" t="s">
        <v>305</v>
      </c>
      <c r="B32" s="416">
        <f t="shared" ref="B32:N32" si="11">-B9</f>
        <v>-474.16072499999996</v>
      </c>
      <c r="C32" s="416">
        <f t="shared" si="11"/>
        <v>-403.714246</v>
      </c>
      <c r="D32" s="416">
        <f t="shared" si="11"/>
        <v>-375.34652599999998</v>
      </c>
      <c r="E32" s="416">
        <f t="shared" si="11"/>
        <v>-357.14962300000002</v>
      </c>
      <c r="F32" s="416">
        <f t="shared" si="11"/>
        <v>-322.61237199999999</v>
      </c>
      <c r="G32" s="416">
        <f t="shared" si="11"/>
        <v>-310.75333699999999</v>
      </c>
      <c r="H32" s="416">
        <f t="shared" si="11"/>
        <v>-299.99396899999999</v>
      </c>
      <c r="I32" s="416">
        <f t="shared" si="11"/>
        <v>-320.40891599999998</v>
      </c>
      <c r="J32" s="416">
        <f t="shared" si="11"/>
        <v>-327.93967099999998</v>
      </c>
      <c r="K32" s="416">
        <f t="shared" si="11"/>
        <v>-379.64534599999996</v>
      </c>
      <c r="L32" s="416">
        <f t="shared" si="11"/>
        <v>-400.19090700000004</v>
      </c>
      <c r="M32" s="416">
        <f t="shared" si="11"/>
        <v>-402.82945999999998</v>
      </c>
      <c r="N32" s="416">
        <f t="shared" si="11"/>
        <v>-4374.7450980000003</v>
      </c>
    </row>
    <row r="33" spans="1:14" s="59" customFormat="1" x14ac:dyDescent="0.2">
      <c r="A33" s="415" t="s">
        <v>91</v>
      </c>
      <c r="B33" s="416">
        <f t="shared" ref="B33:N33" si="12">-B10</f>
        <v>-125.233</v>
      </c>
      <c r="C33" s="416">
        <f t="shared" si="12"/>
        <v>-113.657</v>
      </c>
      <c r="D33" s="416">
        <f t="shared" si="12"/>
        <v>-97.355999999999995</v>
      </c>
      <c r="E33" s="416">
        <f t="shared" si="12"/>
        <v>-105.402</v>
      </c>
      <c r="F33" s="416">
        <f t="shared" si="12"/>
        <v>-85.748999999999995</v>
      </c>
      <c r="G33" s="416">
        <f t="shared" si="12"/>
        <v>-92.557000000000002</v>
      </c>
      <c r="H33" s="416">
        <f t="shared" si="12"/>
        <v>-84.328000000000003</v>
      </c>
      <c r="I33" s="416">
        <f t="shared" si="12"/>
        <v>-97.48</v>
      </c>
      <c r="J33" s="416">
        <f t="shared" si="12"/>
        <v>-94.694999999999993</v>
      </c>
      <c r="K33" s="416">
        <f t="shared" si="12"/>
        <v>-120.44</v>
      </c>
      <c r="L33" s="416">
        <f t="shared" si="12"/>
        <v>-108.172</v>
      </c>
      <c r="M33" s="416">
        <f t="shared" si="12"/>
        <v>-86.99</v>
      </c>
      <c r="N33" s="416">
        <f t="shared" si="12"/>
        <v>-1212.059</v>
      </c>
    </row>
    <row r="34" spans="1:14" s="59" customFormat="1" x14ac:dyDescent="0.2">
      <c r="A34" s="415" t="s">
        <v>92</v>
      </c>
      <c r="B34" s="416">
        <f t="shared" ref="B34:N34" si="13">-B11</f>
        <v>-348.92772499999995</v>
      </c>
      <c r="C34" s="416">
        <f t="shared" si="13"/>
        <v>-290.05724600000002</v>
      </c>
      <c r="D34" s="416">
        <f t="shared" si="13"/>
        <v>-277.99052599999999</v>
      </c>
      <c r="E34" s="416">
        <f t="shared" si="13"/>
        <v>-251.747623</v>
      </c>
      <c r="F34" s="416">
        <f t="shared" si="13"/>
        <v>-236.863372</v>
      </c>
      <c r="G34" s="416">
        <f t="shared" si="13"/>
        <v>-218.19633699999997</v>
      </c>
      <c r="H34" s="416">
        <f t="shared" si="13"/>
        <v>-215.66596900000002</v>
      </c>
      <c r="I34" s="416">
        <f t="shared" si="13"/>
        <v>-222.92891599999999</v>
      </c>
      <c r="J34" s="416">
        <f t="shared" si="13"/>
        <v>-233.24467100000001</v>
      </c>
      <c r="K34" s="416">
        <f t="shared" si="13"/>
        <v>-259.20534599999996</v>
      </c>
      <c r="L34" s="416">
        <f t="shared" si="13"/>
        <v>-292.01890700000001</v>
      </c>
      <c r="M34" s="416">
        <f t="shared" si="13"/>
        <v>-315.83945999999997</v>
      </c>
      <c r="N34" s="416">
        <f t="shared" si="13"/>
        <v>-3162.6860979999997</v>
      </c>
    </row>
    <row r="35" spans="1:14" s="59" customFormat="1" x14ac:dyDescent="0.2">
      <c r="A35" s="415"/>
      <c r="B35" s="416">
        <f t="shared" ref="B35:N35" si="14">-B12</f>
        <v>0</v>
      </c>
      <c r="C35" s="416">
        <f t="shared" si="14"/>
        <v>0</v>
      </c>
      <c r="D35" s="416">
        <f t="shared" si="14"/>
        <v>0</v>
      </c>
      <c r="E35" s="416">
        <f t="shared" si="14"/>
        <v>0</v>
      </c>
      <c r="F35" s="416">
        <f t="shared" si="14"/>
        <v>0</v>
      </c>
      <c r="G35" s="416">
        <f t="shared" si="14"/>
        <v>0</v>
      </c>
      <c r="H35" s="416">
        <f t="shared" si="14"/>
        <v>0</v>
      </c>
      <c r="I35" s="416">
        <f t="shared" si="14"/>
        <v>0</v>
      </c>
      <c r="J35" s="416">
        <f t="shared" si="14"/>
        <v>0</v>
      </c>
      <c r="K35" s="416">
        <f t="shared" si="14"/>
        <v>0</v>
      </c>
      <c r="L35" s="416">
        <f t="shared" si="14"/>
        <v>0</v>
      </c>
      <c r="M35" s="416">
        <f t="shared" si="14"/>
        <v>0</v>
      </c>
      <c r="N35" s="416">
        <f t="shared" si="14"/>
        <v>0</v>
      </c>
    </row>
    <row r="36" spans="1:14" s="59" customFormat="1" x14ac:dyDescent="0.2">
      <c r="A36" s="415" t="s">
        <v>241</v>
      </c>
      <c r="B36" s="416">
        <f t="shared" ref="B36:N36" si="15">-B13</f>
        <v>-6161.4063949999982</v>
      </c>
      <c r="C36" s="416">
        <f t="shared" si="15"/>
        <v>-5256.8270990000001</v>
      </c>
      <c r="D36" s="416">
        <f t="shared" si="15"/>
        <v>-5391.4457629999943</v>
      </c>
      <c r="E36" s="416">
        <f t="shared" si="15"/>
        <v>-4885.6951360000048</v>
      </c>
      <c r="F36" s="416">
        <f t="shared" si="15"/>
        <v>-4799.2178970000059</v>
      </c>
      <c r="G36" s="416">
        <f t="shared" si="15"/>
        <v>-4550.649700999993</v>
      </c>
      <c r="H36" s="416">
        <f t="shared" si="15"/>
        <v>-4390.7532650000003</v>
      </c>
      <c r="I36" s="416">
        <f t="shared" si="15"/>
        <v>-4587.2228990000067</v>
      </c>
      <c r="J36" s="416">
        <f t="shared" si="15"/>
        <v>-4671.517272000001</v>
      </c>
      <c r="K36" s="416">
        <f t="shared" si="15"/>
        <v>-5112.1688210000029</v>
      </c>
      <c r="L36" s="416">
        <f t="shared" si="15"/>
        <v>-5415.3920460000081</v>
      </c>
      <c r="M36" s="416">
        <f t="shared" si="15"/>
        <v>-5473.2145590000046</v>
      </c>
      <c r="N36" s="416">
        <f t="shared" si="15"/>
        <v>-60695.510853000022</v>
      </c>
    </row>
    <row r="37" spans="1:14" s="59" customFormat="1" x14ac:dyDescent="0.2">
      <c r="A37" s="415" t="s">
        <v>221</v>
      </c>
      <c r="B37" s="416">
        <f t="shared" ref="B37:N37" si="16">-B14</f>
        <v>-668.42579100000012</v>
      </c>
      <c r="C37" s="416">
        <f t="shared" si="16"/>
        <v>-595.37965699999995</v>
      </c>
      <c r="D37" s="416">
        <f t="shared" si="16"/>
        <v>-674.24629400000003</v>
      </c>
      <c r="E37" s="416">
        <f t="shared" si="16"/>
        <v>-637.58504099999993</v>
      </c>
      <c r="F37" s="416">
        <f t="shared" si="16"/>
        <v>-671.86205100000006</v>
      </c>
      <c r="G37" s="416">
        <f t="shared" si="16"/>
        <v>-694.82981200000006</v>
      </c>
      <c r="H37" s="416">
        <f t="shared" si="16"/>
        <v>-679.44400399999995</v>
      </c>
      <c r="I37" s="416">
        <f t="shared" si="16"/>
        <v>-641.13100300000008</v>
      </c>
      <c r="J37" s="416">
        <f t="shared" si="16"/>
        <v>-669.92020500000001</v>
      </c>
      <c r="K37" s="416">
        <f t="shared" si="16"/>
        <v>-683.69557299999997</v>
      </c>
      <c r="L37" s="416">
        <f t="shared" si="16"/>
        <v>-629.29491299999995</v>
      </c>
      <c r="M37" s="416">
        <f t="shared" si="16"/>
        <v>-575.95879600000012</v>
      </c>
      <c r="N37" s="416">
        <f t="shared" si="16"/>
        <v>-7821.7731400000002</v>
      </c>
    </row>
    <row r="38" spans="1:14" s="59" customFormat="1" x14ac:dyDescent="0.2">
      <c r="A38" s="415" t="s">
        <v>222</v>
      </c>
      <c r="B38" s="416">
        <f t="shared" ref="B38:N38" si="17">-B15</f>
        <v>-2185.704557</v>
      </c>
      <c r="C38" s="416">
        <f t="shared" si="17"/>
        <v>-1962.966482</v>
      </c>
      <c r="D38" s="416">
        <f t="shared" si="17"/>
        <v>-2117.4682900000003</v>
      </c>
      <c r="E38" s="416">
        <f t="shared" si="17"/>
        <v>-1908.3959219999999</v>
      </c>
      <c r="F38" s="416">
        <f t="shared" si="17"/>
        <v>-2015.8748439999999</v>
      </c>
      <c r="G38" s="416">
        <f t="shared" si="17"/>
        <v>-2014.9272820000001</v>
      </c>
      <c r="H38" s="416">
        <f t="shared" si="17"/>
        <v>-1857.7906929999999</v>
      </c>
      <c r="I38" s="416">
        <f t="shared" si="17"/>
        <v>-2003.6866049999996</v>
      </c>
      <c r="J38" s="416">
        <f t="shared" si="17"/>
        <v>-1960.460536</v>
      </c>
      <c r="K38" s="416">
        <f t="shared" si="17"/>
        <v>-2115.5616919999993</v>
      </c>
      <c r="L38" s="416">
        <f t="shared" si="17"/>
        <v>-2122.7390189999996</v>
      </c>
      <c r="M38" s="416">
        <f t="shared" si="17"/>
        <v>-1906.1844640000002</v>
      </c>
      <c r="N38" s="416">
        <f t="shared" si="17"/>
        <v>-24171.760385999998</v>
      </c>
    </row>
    <row r="39" spans="1:14" s="59" customFormat="1" x14ac:dyDescent="0.2">
      <c r="A39" s="415" t="s">
        <v>223</v>
      </c>
      <c r="B39" s="416">
        <f t="shared" ref="B39:N39" si="18">-B16</f>
        <v>-916.58492284885097</v>
      </c>
      <c r="C39" s="416">
        <f t="shared" si="18"/>
        <v>-749.308349453304</v>
      </c>
      <c r="D39" s="416">
        <f t="shared" si="18"/>
        <v>-748.52904134001199</v>
      </c>
      <c r="E39" s="416">
        <f t="shared" si="18"/>
        <v>-642.29966787614694</v>
      </c>
      <c r="F39" s="416">
        <f t="shared" si="18"/>
        <v>-592.48639464953703</v>
      </c>
      <c r="G39" s="416">
        <f t="shared" si="18"/>
        <v>-555.52492532132283</v>
      </c>
      <c r="H39" s="416">
        <f t="shared" si="18"/>
        <v>-534.98927414553896</v>
      </c>
      <c r="I39" s="416">
        <f t="shared" si="18"/>
        <v>-567.30213150712302</v>
      </c>
      <c r="J39" s="416">
        <f t="shared" si="18"/>
        <v>-583.55299847819799</v>
      </c>
      <c r="K39" s="416">
        <f t="shared" si="18"/>
        <v>-676.14108498543999</v>
      </c>
      <c r="L39" s="416">
        <f t="shared" si="18"/>
        <v>-743.52575324625195</v>
      </c>
      <c r="M39" s="416">
        <f t="shared" si="18"/>
        <v>-798.80130552621699</v>
      </c>
      <c r="N39" s="416">
        <f t="shared" si="18"/>
        <v>-8109.0458493779424</v>
      </c>
    </row>
    <row r="40" spans="1:14" s="59" customFormat="1" x14ac:dyDescent="0.2">
      <c r="A40" s="415" t="s">
        <v>224</v>
      </c>
      <c r="B40" s="416">
        <f t="shared" ref="B40:N40" si="19">-B17</f>
        <v>-1902.08670315115</v>
      </c>
      <c r="C40" s="416">
        <f t="shared" si="19"/>
        <v>-1504.7441365466959</v>
      </c>
      <c r="D40" s="416">
        <f t="shared" si="19"/>
        <v>-1338.8559826599878</v>
      </c>
      <c r="E40" s="416">
        <f t="shared" si="19"/>
        <v>-1246.944507123854</v>
      </c>
      <c r="F40" s="416">
        <f t="shared" si="19"/>
        <v>-1056.809248350464</v>
      </c>
      <c r="G40" s="416">
        <f t="shared" si="19"/>
        <v>-899.53329867867592</v>
      </c>
      <c r="H40" s="416">
        <f t="shared" si="19"/>
        <v>-943.16489285446096</v>
      </c>
      <c r="I40" s="416">
        <f t="shared" si="19"/>
        <v>-938.35730949287904</v>
      </c>
      <c r="J40" s="416">
        <f t="shared" si="19"/>
        <v>-1041.096903521802</v>
      </c>
      <c r="K40" s="416">
        <f t="shared" si="19"/>
        <v>-1208.4202000145622</v>
      </c>
      <c r="L40" s="416">
        <f t="shared" si="19"/>
        <v>-1431.1443567537451</v>
      </c>
      <c r="M40" s="416">
        <f t="shared" si="19"/>
        <v>-1700.112534473787</v>
      </c>
      <c r="N40" s="416">
        <f t="shared" si="19"/>
        <v>-15211.270073622065</v>
      </c>
    </row>
    <row r="41" spans="1:14" s="59" customFormat="1" x14ac:dyDescent="0.2">
      <c r="A41" s="415" t="s">
        <v>225</v>
      </c>
      <c r="B41" s="416">
        <f t="shared" ref="B41:N41" si="20">-B18</f>
        <v>-20.232770000000002</v>
      </c>
      <c r="C41" s="416">
        <f t="shared" si="20"/>
        <v>-20.069578999999997</v>
      </c>
      <c r="D41" s="416">
        <f t="shared" si="20"/>
        <v>-21.999413000000001</v>
      </c>
      <c r="E41" s="416">
        <f t="shared" si="20"/>
        <v>-10.788891000000001</v>
      </c>
      <c r="F41" s="416">
        <f t="shared" si="20"/>
        <v>-18.10643</v>
      </c>
      <c r="G41" s="416">
        <f t="shared" si="20"/>
        <v>-12.301265000000001</v>
      </c>
      <c r="H41" s="416">
        <f t="shared" si="20"/>
        <v>-19.810015999999997</v>
      </c>
      <c r="I41" s="416">
        <f t="shared" si="20"/>
        <v>-12.690559</v>
      </c>
      <c r="J41" s="416">
        <f t="shared" si="20"/>
        <v>-14.253518</v>
      </c>
      <c r="K41" s="416">
        <f t="shared" si="20"/>
        <v>-18.104165000000002</v>
      </c>
      <c r="L41" s="416">
        <f t="shared" si="20"/>
        <v>-20.189132000000001</v>
      </c>
      <c r="M41" s="416">
        <f t="shared" si="20"/>
        <v>-21.253483000000003</v>
      </c>
      <c r="N41" s="416">
        <f t="shared" si="20"/>
        <v>-209.79922100000005</v>
      </c>
    </row>
    <row r="42" spans="1:14" s="59" customFormat="1" x14ac:dyDescent="0.2">
      <c r="A42" s="415" t="s">
        <v>229</v>
      </c>
      <c r="B42" s="416">
        <f t="shared" ref="B42:N42" si="21">-B19</f>
        <v>-468.37165099999737</v>
      </c>
      <c r="C42" s="416">
        <f t="shared" si="21"/>
        <v>-424.35889500000025</v>
      </c>
      <c r="D42" s="416">
        <f t="shared" si="21"/>
        <v>-490.34674199999455</v>
      </c>
      <c r="E42" s="416">
        <f t="shared" si="21"/>
        <v>-439.68110700000415</v>
      </c>
      <c r="F42" s="416">
        <f t="shared" si="21"/>
        <v>-444.07892900000508</v>
      </c>
      <c r="G42" s="416">
        <f t="shared" si="21"/>
        <v>-373.53311799999386</v>
      </c>
      <c r="H42" s="416">
        <f t="shared" si="21"/>
        <v>-355.5543850000011</v>
      </c>
      <c r="I42" s="416">
        <f t="shared" si="21"/>
        <v>-424.05529100000479</v>
      </c>
      <c r="J42" s="416">
        <f t="shared" si="21"/>
        <v>-402.23311100000041</v>
      </c>
      <c r="K42" s="416">
        <f t="shared" si="21"/>
        <v>-410.24610600000182</v>
      </c>
      <c r="L42" s="416">
        <f t="shared" si="21"/>
        <v>-468.49887200001115</v>
      </c>
      <c r="M42" s="416">
        <f t="shared" si="21"/>
        <v>-470.90397600000091</v>
      </c>
      <c r="N42" s="416">
        <f t="shared" si="21"/>
        <v>-5171.8621830000147</v>
      </c>
    </row>
    <row r="43" spans="1:14" s="59" customFormat="1" x14ac:dyDescent="0.2">
      <c r="A43" s="415" t="s">
        <v>226</v>
      </c>
      <c r="B43" s="416">
        <f t="shared" ref="B43:N43" si="22">-B22</f>
        <v>-143.71794599999998</v>
      </c>
      <c r="C43" s="416">
        <f t="shared" si="22"/>
        <v>-136.11812</v>
      </c>
      <c r="D43" s="416">
        <f t="shared" si="22"/>
        <v>-143.95700099999999</v>
      </c>
      <c r="E43" s="416">
        <f t="shared" si="22"/>
        <v>-123.848495</v>
      </c>
      <c r="F43" s="416">
        <f t="shared" si="22"/>
        <v>-127.001766</v>
      </c>
      <c r="G43" s="416">
        <f t="shared" si="22"/>
        <v>-109.745068</v>
      </c>
      <c r="H43" s="416">
        <f t="shared" si="22"/>
        <v>-64.093155999999993</v>
      </c>
      <c r="I43" s="416">
        <f t="shared" si="22"/>
        <v>-121.538113</v>
      </c>
      <c r="J43" s="416">
        <f t="shared" si="22"/>
        <v>-122.53277300000001</v>
      </c>
      <c r="K43" s="416">
        <f t="shared" si="22"/>
        <v>-106.82709799999999</v>
      </c>
      <c r="L43" s="416">
        <f t="shared" si="22"/>
        <v>-147.73013999999998</v>
      </c>
      <c r="M43" s="416">
        <f t="shared" si="22"/>
        <v>-183.35669800000002</v>
      </c>
      <c r="N43" s="416">
        <f t="shared" si="22"/>
        <v>-1530.4663739999996</v>
      </c>
    </row>
    <row r="44" spans="1:14" s="59" customFormat="1" x14ac:dyDescent="0.2">
      <c r="A44" s="415" t="s">
        <v>227</v>
      </c>
      <c r="B44" s="416">
        <f t="shared" ref="B44:N44" si="23">-B23</f>
        <v>-7511.5346679999975</v>
      </c>
      <c r="C44" s="416">
        <f t="shared" si="23"/>
        <v>-6420.299242000001</v>
      </c>
      <c r="D44" s="416">
        <f t="shared" si="23"/>
        <v>-6556.1783569999943</v>
      </c>
      <c r="E44" s="416">
        <f t="shared" si="23"/>
        <v>-6002.9408280000061</v>
      </c>
      <c r="F44" s="416">
        <f t="shared" si="23"/>
        <v>-5795.9014360000056</v>
      </c>
      <c r="G44" s="416">
        <f t="shared" si="23"/>
        <v>-5455.5072989999935</v>
      </c>
      <c r="H44" s="416">
        <f t="shared" si="23"/>
        <v>-5218.2114390000006</v>
      </c>
      <c r="I44" s="416">
        <f t="shared" si="23"/>
        <v>-5556.0191860000068</v>
      </c>
      <c r="J44" s="416">
        <f t="shared" si="23"/>
        <v>-5704.5957940000008</v>
      </c>
      <c r="K44" s="416">
        <f t="shared" si="23"/>
        <v>-6244.8869260000029</v>
      </c>
      <c r="L44" s="416">
        <f t="shared" si="23"/>
        <v>-6635.5715920000084</v>
      </c>
      <c r="M44" s="416">
        <f t="shared" si="23"/>
        <v>-6716.6951950000039</v>
      </c>
      <c r="N44" s="416">
        <f t="shared" si="23"/>
        <v>-73818.34196200002</v>
      </c>
    </row>
    <row r="45" spans="1:14" s="59" customFormat="1" x14ac:dyDescent="0.2">
      <c r="A45" s="415" t="s">
        <v>228</v>
      </c>
      <c r="B45" s="416">
        <f t="shared" ref="B45:N45" si="24">-B24</f>
        <v>-6319.480091999998</v>
      </c>
      <c r="C45" s="416">
        <f t="shared" si="24"/>
        <v>-5381.0417020000004</v>
      </c>
      <c r="D45" s="416">
        <f t="shared" si="24"/>
        <v>-5501.353051999994</v>
      </c>
      <c r="E45" s="416">
        <f t="shared" si="24"/>
        <v>-4983.7339660000052</v>
      </c>
      <c r="F45" s="416">
        <f t="shared" si="24"/>
        <v>-4876.8181800000057</v>
      </c>
      <c r="G45" s="416">
        <f t="shared" si="24"/>
        <v>-4612.0878299999931</v>
      </c>
      <c r="H45" s="416">
        <f t="shared" si="24"/>
        <v>-4452.6615280000005</v>
      </c>
      <c r="I45" s="416">
        <f t="shared" si="24"/>
        <v>-4651.5948840000065</v>
      </c>
      <c r="J45" s="416">
        <f t="shared" si="24"/>
        <v>-4747.2628820000009</v>
      </c>
      <c r="K45" s="416">
        <f t="shared" si="24"/>
        <v>-5208.1055440000027</v>
      </c>
      <c r="L45" s="416">
        <f t="shared" si="24"/>
        <v>-5534.5892830000084</v>
      </c>
      <c r="M45" s="416">
        <f t="shared" si="24"/>
        <v>-5611.7951740000044</v>
      </c>
      <c r="N45" s="416">
        <f t="shared" si="24"/>
        <v>-61880.524117000023</v>
      </c>
    </row>
    <row r="46" spans="1:14" s="59" customFormat="1" x14ac:dyDescent="0.2">
      <c r="A46" s="412"/>
      <c r="B46" s="412"/>
      <c r="C46" s="412"/>
      <c r="D46" s="412"/>
      <c r="E46" s="412"/>
      <c r="F46" s="412"/>
      <c r="G46" s="412"/>
      <c r="H46" s="412"/>
      <c r="I46" s="412"/>
      <c r="J46" s="412"/>
      <c r="K46" s="412"/>
      <c r="L46" s="412"/>
      <c r="M46" s="412"/>
      <c r="N46" s="412"/>
    </row>
    <row r="48" spans="1:14" x14ac:dyDescent="0.2">
      <c r="B48" s="417"/>
      <c r="C48" s="417"/>
      <c r="D48" s="417"/>
      <c r="E48" s="417"/>
      <c r="F48" s="417"/>
      <c r="G48" s="417"/>
      <c r="H48" s="417"/>
      <c r="I48" s="417"/>
      <c r="J48" s="417"/>
      <c r="K48" s="417"/>
      <c r="L48" s="417"/>
      <c r="M48" s="417"/>
      <c r="N48" s="417"/>
    </row>
    <row r="49" spans="2:14" x14ac:dyDescent="0.2">
      <c r="B49" s="417"/>
      <c r="C49" s="417"/>
      <c r="D49" s="417"/>
      <c r="E49" s="417"/>
      <c r="F49" s="417"/>
      <c r="G49" s="417"/>
      <c r="H49" s="417"/>
      <c r="I49" s="417"/>
      <c r="J49" s="417"/>
      <c r="K49" s="417"/>
      <c r="L49" s="417"/>
      <c r="M49" s="417"/>
      <c r="N49" s="417"/>
    </row>
    <row r="50" spans="2:14" x14ac:dyDescent="0.2">
      <c r="B50" s="417"/>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K46"/>
  <sheetViews>
    <sheetView showGridLines="0" zoomScale="115" zoomScaleNormal="115" workbookViewId="0">
      <selection activeCell="A14" sqref="A14"/>
    </sheetView>
  </sheetViews>
  <sheetFormatPr defaultRowHeight="12" x14ac:dyDescent="0.2"/>
  <cols>
    <col min="1" max="1" width="38.42578125" style="9" customWidth="1"/>
    <col min="2" max="11" width="10.5703125" style="9" customWidth="1"/>
    <col min="12" max="16384" width="9.140625" style="9"/>
  </cols>
  <sheetData>
    <row r="1" spans="1:11" ht="18.75" x14ac:dyDescent="0.3">
      <c r="A1" s="106" t="s">
        <v>395</v>
      </c>
      <c r="K1" s="105" t="str">
        <f>Obsah!$A$1</f>
        <v>2017</v>
      </c>
    </row>
    <row r="2" spans="1:11" ht="7.5" customHeight="1" x14ac:dyDescent="0.2"/>
    <row r="3" spans="1:11" x14ac:dyDescent="0.2">
      <c r="A3" s="189"/>
      <c r="B3" s="189">
        <v>2008</v>
      </c>
      <c r="C3" s="189">
        <v>2009</v>
      </c>
      <c r="D3" s="189">
        <v>2010</v>
      </c>
      <c r="E3" s="189">
        <v>2011</v>
      </c>
      <c r="F3" s="189">
        <v>2012</v>
      </c>
      <c r="G3" s="189">
        <v>2013</v>
      </c>
      <c r="H3" s="189">
        <v>2014</v>
      </c>
      <c r="I3" s="189">
        <v>2015</v>
      </c>
      <c r="J3" s="189">
        <v>2016</v>
      </c>
      <c r="K3" s="189">
        <v>2017</v>
      </c>
    </row>
    <row r="4" spans="1:11" ht="12.75" thickBot="1" x14ac:dyDescent="0.25">
      <c r="A4" s="143" t="s">
        <v>295</v>
      </c>
      <c r="B4" s="191">
        <v>83518</v>
      </c>
      <c r="C4" s="191">
        <v>82250</v>
      </c>
      <c r="D4" s="191">
        <v>85910</v>
      </c>
      <c r="E4" s="191">
        <v>87561</v>
      </c>
      <c r="F4" s="191">
        <v>87574</v>
      </c>
      <c r="G4" s="191">
        <v>87065</v>
      </c>
      <c r="H4" s="191">
        <v>86003.431444999995</v>
      </c>
      <c r="I4" s="191">
        <v>83888.329251999981</v>
      </c>
      <c r="J4" s="191">
        <v>83301.881317000007</v>
      </c>
      <c r="K4" s="191">
        <f>'3.1'!$N$4</f>
        <v>87037.616987000001</v>
      </c>
    </row>
    <row r="5" spans="1:11" x14ac:dyDescent="0.2">
      <c r="A5" s="201" t="s">
        <v>7</v>
      </c>
      <c r="B5" s="200">
        <v>77085</v>
      </c>
      <c r="C5" s="200">
        <v>75990</v>
      </c>
      <c r="D5" s="200">
        <v>79465</v>
      </c>
      <c r="E5" s="200">
        <v>81028</v>
      </c>
      <c r="F5" s="200">
        <v>81088</v>
      </c>
      <c r="G5" s="200">
        <v>80858</v>
      </c>
      <c r="H5" s="200">
        <v>79885.942645999996</v>
      </c>
      <c r="I5" s="200">
        <v>77881.438870000027</v>
      </c>
      <c r="J5" s="200">
        <v>77415.300455000004</v>
      </c>
      <c r="K5" s="200">
        <f>'3.1'!$N$27</f>
        <v>81005.010613999999</v>
      </c>
    </row>
    <row r="6" spans="1:11" ht="0.75" customHeight="1" x14ac:dyDescent="0.2">
      <c r="A6" s="193"/>
      <c r="B6" s="194"/>
      <c r="C6" s="194"/>
      <c r="D6" s="194"/>
      <c r="E6" s="194"/>
      <c r="F6" s="194"/>
      <c r="G6" s="194"/>
      <c r="H6" s="194"/>
      <c r="I6" s="195"/>
      <c r="J6" s="195"/>
      <c r="K6" s="195"/>
    </row>
    <row r="7" spans="1:11" ht="13.5" x14ac:dyDescent="0.25">
      <c r="A7" s="196" t="s">
        <v>391</v>
      </c>
      <c r="B7" s="203">
        <v>6433</v>
      </c>
      <c r="C7" s="203">
        <v>6260</v>
      </c>
      <c r="D7" s="203">
        <v>6446</v>
      </c>
      <c r="E7" s="203">
        <v>6533</v>
      </c>
      <c r="F7" s="203">
        <v>6485</v>
      </c>
      <c r="G7" s="203">
        <v>6207</v>
      </c>
      <c r="H7" s="203">
        <v>6117.4887990000016</v>
      </c>
      <c r="I7" s="203">
        <v>6006.8903820000005</v>
      </c>
      <c r="J7" s="203">
        <v>5886.5808620000007</v>
      </c>
      <c r="K7" s="203">
        <f>'3.1'!$N$13</f>
        <v>6032.6063730000005</v>
      </c>
    </row>
    <row r="8" spans="1:11" ht="12.75" thickBot="1" x14ac:dyDescent="0.25">
      <c r="A8" s="143" t="s">
        <v>297</v>
      </c>
      <c r="B8" s="191">
        <v>72049</v>
      </c>
      <c r="C8" s="191">
        <v>68606</v>
      </c>
      <c r="D8" s="191">
        <v>70962</v>
      </c>
      <c r="E8" s="191">
        <v>70517</v>
      </c>
      <c r="F8" s="191">
        <v>70453</v>
      </c>
      <c r="G8" s="191">
        <v>70177</v>
      </c>
      <c r="H8" s="191">
        <v>69622.095876499996</v>
      </c>
      <c r="I8" s="191">
        <v>71014.254212699991</v>
      </c>
      <c r="J8" s="191">
        <v>72418.279280999996</v>
      </c>
      <c r="K8" s="191">
        <f>'3.2'!$N$23</f>
        <v>73818.34196200002</v>
      </c>
    </row>
    <row r="9" spans="1:11" x14ac:dyDescent="0.2">
      <c r="A9" s="186" t="s">
        <v>296</v>
      </c>
      <c r="B9" s="190">
        <v>60478</v>
      </c>
      <c r="C9" s="190">
        <v>57112</v>
      </c>
      <c r="D9" s="190">
        <v>59255</v>
      </c>
      <c r="E9" s="190">
        <v>58634</v>
      </c>
      <c r="F9" s="190">
        <v>58799</v>
      </c>
      <c r="G9" s="190">
        <v>58656</v>
      </c>
      <c r="H9" s="190">
        <v>58295.304573999994</v>
      </c>
      <c r="I9" s="190">
        <v>59280.284112699999</v>
      </c>
      <c r="J9" s="190">
        <v>60881.394179999981</v>
      </c>
      <c r="K9" s="200">
        <f>'3.2'!$N$24</f>
        <v>61880.524117000023</v>
      </c>
    </row>
    <row r="10" spans="1:11" ht="13.5" x14ac:dyDescent="0.25">
      <c r="A10" s="196" t="s">
        <v>391</v>
      </c>
      <c r="B10" s="246">
        <v>6433</v>
      </c>
      <c r="C10" s="246">
        <v>6260</v>
      </c>
      <c r="D10" s="246">
        <v>6446</v>
      </c>
      <c r="E10" s="246">
        <v>6533</v>
      </c>
      <c r="F10" s="246">
        <v>6485</v>
      </c>
      <c r="G10" s="246">
        <v>6207</v>
      </c>
      <c r="H10" s="246">
        <v>6117.4887990000016</v>
      </c>
      <c r="I10" s="346">
        <v>6006.8903820000005</v>
      </c>
      <c r="J10" s="346">
        <v>5886.5808620000007</v>
      </c>
      <c r="K10" s="188">
        <f>'3.1'!$N$13</f>
        <v>6032.6063730000005</v>
      </c>
    </row>
    <row r="11" spans="1:11" x14ac:dyDescent="0.2">
      <c r="A11" s="145" t="s">
        <v>305</v>
      </c>
      <c r="B11" s="187">
        <v>4662</v>
      </c>
      <c r="C11" s="187">
        <v>4487</v>
      </c>
      <c r="D11" s="187">
        <v>4467</v>
      </c>
      <c r="E11" s="187">
        <v>4405</v>
      </c>
      <c r="F11" s="187">
        <v>4187</v>
      </c>
      <c r="G11" s="187">
        <v>4098</v>
      </c>
      <c r="H11" s="187">
        <v>3846.6498234999949</v>
      </c>
      <c r="I11" s="188">
        <v>4066.9859489999931</v>
      </c>
      <c r="J11" s="188">
        <v>4080.129727</v>
      </c>
      <c r="K11" s="188">
        <f>'3.2'!$N$9</f>
        <v>4374.7450980000003</v>
      </c>
    </row>
    <row r="12" spans="1:11" x14ac:dyDescent="0.2">
      <c r="A12" s="196" t="s">
        <v>304</v>
      </c>
      <c r="B12" s="192">
        <v>477</v>
      </c>
      <c r="C12" s="192">
        <v>747</v>
      </c>
      <c r="D12" s="192">
        <v>795</v>
      </c>
      <c r="E12" s="192">
        <v>944</v>
      </c>
      <c r="F12" s="192">
        <v>982</v>
      </c>
      <c r="G12" s="192">
        <v>1217</v>
      </c>
      <c r="H12" s="192">
        <v>1362.6526799999999</v>
      </c>
      <c r="I12" s="192">
        <v>1660.0937690000001</v>
      </c>
      <c r="J12" s="192">
        <v>1570.1745120000003</v>
      </c>
      <c r="K12" s="192">
        <f>'3.2'!$N$22</f>
        <v>1530.4663739999996</v>
      </c>
    </row>
    <row r="13" spans="1:11" ht="15" thickBot="1" x14ac:dyDescent="0.25">
      <c r="A13" s="143" t="s">
        <v>307</v>
      </c>
      <c r="B13" s="191">
        <v>-11469</v>
      </c>
      <c r="C13" s="191">
        <v>-13644</v>
      </c>
      <c r="D13" s="191">
        <v>-14948</v>
      </c>
      <c r="E13" s="191">
        <v>-17044</v>
      </c>
      <c r="F13" s="191">
        <v>-17120</v>
      </c>
      <c r="G13" s="191">
        <v>-16887</v>
      </c>
      <c r="H13" s="191">
        <v>-16300.064603000001</v>
      </c>
      <c r="I13" s="191">
        <v>-12515.503262000002</v>
      </c>
      <c r="J13" s="191">
        <v>-10974.436110999995</v>
      </c>
      <c r="K13" s="191">
        <f>'3.2'!$N$4</f>
        <v>-13036.937850999999</v>
      </c>
    </row>
    <row r="14" spans="1:11" s="237" customFormat="1" ht="12.75" x14ac:dyDescent="0.2">
      <c r="A14" s="413" t="s">
        <v>394</v>
      </c>
      <c r="K14" s="18" t="s">
        <v>520</v>
      </c>
    </row>
    <row r="15" spans="1:11" s="237" customFormat="1" x14ac:dyDescent="0.2"/>
    <row r="16" spans="1:11" s="237" customFormat="1" x14ac:dyDescent="0.2">
      <c r="A16" s="185"/>
      <c r="B16" s="185">
        <v>2008</v>
      </c>
      <c r="C16" s="185">
        <v>2009</v>
      </c>
      <c r="D16" s="185">
        <v>2010</v>
      </c>
      <c r="E16" s="185">
        <v>2011</v>
      </c>
      <c r="F16" s="185">
        <v>2012</v>
      </c>
      <c r="G16" s="185">
        <v>2013</v>
      </c>
      <c r="H16" s="185">
        <v>2014</v>
      </c>
      <c r="I16" s="185">
        <v>2015</v>
      </c>
      <c r="J16" s="185">
        <v>2016</v>
      </c>
      <c r="K16" s="185">
        <v>2017</v>
      </c>
    </row>
    <row r="17" spans="1:11" s="237" customFormat="1" ht="12.75" thickBot="1" x14ac:dyDescent="0.25">
      <c r="A17" s="143" t="s">
        <v>37</v>
      </c>
      <c r="B17" s="35">
        <f t="shared" ref="B17:K17" si="0">SUM(B18:B25)</f>
        <v>83516.399999999994</v>
      </c>
      <c r="C17" s="35">
        <f t="shared" si="0"/>
        <v>82250</v>
      </c>
      <c r="D17" s="35">
        <f t="shared" si="0"/>
        <v>85900.1</v>
      </c>
      <c r="E17" s="35">
        <f t="shared" si="0"/>
        <v>87560.567103781214</v>
      </c>
      <c r="F17" s="35">
        <f t="shared" si="0"/>
        <v>87573.731590138806</v>
      </c>
      <c r="G17" s="35">
        <f t="shared" si="0"/>
        <v>87064.900000000009</v>
      </c>
      <c r="H17" s="35">
        <f t="shared" si="0"/>
        <v>86003.431444999995</v>
      </c>
      <c r="I17" s="35">
        <f t="shared" si="0"/>
        <v>83888.329251999996</v>
      </c>
      <c r="J17" s="35">
        <f t="shared" si="0"/>
        <v>83301.881317000007</v>
      </c>
      <c r="K17" s="35">
        <f t="shared" si="0"/>
        <v>87037.616987000001</v>
      </c>
    </row>
    <row r="18" spans="1:11" s="237" customFormat="1" x14ac:dyDescent="0.2">
      <c r="A18" s="201" t="s">
        <v>0</v>
      </c>
      <c r="B18" s="433">
        <v>26551</v>
      </c>
      <c r="C18" s="433">
        <v>27207.8</v>
      </c>
      <c r="D18" s="433">
        <v>27988.2</v>
      </c>
      <c r="E18" s="433">
        <v>28282.612000000005</v>
      </c>
      <c r="F18" s="433">
        <v>30324.178</v>
      </c>
      <c r="G18" s="433">
        <v>30745.3</v>
      </c>
      <c r="H18" s="433">
        <v>30324.873359999998</v>
      </c>
      <c r="I18" s="433">
        <v>26840.84765</v>
      </c>
      <c r="J18" s="433">
        <v>24104.222150000001</v>
      </c>
      <c r="K18" s="433">
        <f>'3.1'!N5</f>
        <v>28339.57704</v>
      </c>
    </row>
    <row r="19" spans="1:11" s="237" customFormat="1" x14ac:dyDescent="0.2">
      <c r="A19" s="441" t="s">
        <v>33</v>
      </c>
      <c r="B19" s="21">
        <v>51218.8</v>
      </c>
      <c r="C19" s="21">
        <v>48457.4</v>
      </c>
      <c r="D19" s="21">
        <v>49979.7</v>
      </c>
      <c r="E19" s="21">
        <v>49973.017663658815</v>
      </c>
      <c r="F19" s="21">
        <v>47261.007437886903</v>
      </c>
      <c r="G19" s="21">
        <v>44737</v>
      </c>
      <c r="H19" s="21">
        <v>44419.279699999992</v>
      </c>
      <c r="I19" s="22">
        <v>44819.161269999997</v>
      </c>
      <c r="J19" s="22">
        <v>45704.070480000009</v>
      </c>
      <c r="K19" s="22">
        <f>'3.1'!N6</f>
        <v>45431.680268000004</v>
      </c>
    </row>
    <row r="20" spans="1:11" s="237" customFormat="1" x14ac:dyDescent="0.2">
      <c r="A20" s="441" t="s">
        <v>34</v>
      </c>
      <c r="B20" s="22">
        <v>2431.6999999999998</v>
      </c>
      <c r="C20" s="22">
        <v>2250.9</v>
      </c>
      <c r="D20" s="22">
        <v>2349.6</v>
      </c>
      <c r="E20" s="22">
        <v>2344.4</v>
      </c>
      <c r="F20" s="22">
        <v>2200.4</v>
      </c>
      <c r="G20" s="22">
        <v>2092.8000000000002</v>
      </c>
      <c r="H20" s="22">
        <v>2204.6749</v>
      </c>
      <c r="I20" s="22">
        <v>2749.0231000000003</v>
      </c>
      <c r="J20" s="22">
        <v>4049.2436780000003</v>
      </c>
      <c r="K20" s="22">
        <f>'3.1'!N7</f>
        <v>3722.4054339999998</v>
      </c>
    </row>
    <row r="21" spans="1:11" s="237" customFormat="1" x14ac:dyDescent="0.2">
      <c r="A21" s="441" t="s">
        <v>35</v>
      </c>
      <c r="B21" s="22">
        <v>681</v>
      </c>
      <c r="C21" s="22">
        <v>974.3</v>
      </c>
      <c r="D21" s="22">
        <v>1250.8</v>
      </c>
      <c r="E21" s="22">
        <v>1610.7</v>
      </c>
      <c r="F21" s="22">
        <v>2234.6999999999998</v>
      </c>
      <c r="G21" s="22">
        <v>3179.6</v>
      </c>
      <c r="H21" s="22">
        <v>3494.4415599999998</v>
      </c>
      <c r="I21" s="22">
        <v>3572.0705000000003</v>
      </c>
      <c r="J21" s="22">
        <v>3613.8975149999978</v>
      </c>
      <c r="K21" s="22">
        <f>'3.1'!N8</f>
        <v>3719.6279890000019</v>
      </c>
    </row>
    <row r="22" spans="1:11" s="237" customFormat="1" x14ac:dyDescent="0.2">
      <c r="A22" s="441" t="s">
        <v>3</v>
      </c>
      <c r="B22" s="440">
        <v>2024.3059410000001</v>
      </c>
      <c r="C22" s="440">
        <v>2429.5577789999998</v>
      </c>
      <c r="D22" s="440">
        <v>2789.4292639999999</v>
      </c>
      <c r="E22" s="440">
        <v>2134.13170101789</v>
      </c>
      <c r="F22" s="440">
        <v>2231.5493615839096</v>
      </c>
      <c r="G22" s="440">
        <v>2856.3917619999997</v>
      </c>
      <c r="H22" s="440">
        <v>1909.2224910000004</v>
      </c>
      <c r="I22" s="434">
        <v>1794.8070900000007</v>
      </c>
      <c r="J22" s="434">
        <v>2000.4882459999999</v>
      </c>
      <c r="K22" s="22">
        <f>'3.1'!N9</f>
        <v>1869.4647640000005</v>
      </c>
    </row>
    <row r="23" spans="1:11" s="237" customFormat="1" x14ac:dyDescent="0.2">
      <c r="A23" s="441" t="s">
        <v>36</v>
      </c>
      <c r="B23" s="435">
        <v>351.99405899999999</v>
      </c>
      <c r="C23" s="435">
        <v>553.14222099999995</v>
      </c>
      <c r="D23" s="435">
        <v>591.17073600000003</v>
      </c>
      <c r="E23" s="435">
        <v>700.899091</v>
      </c>
      <c r="F23" s="435">
        <v>731.44974200000001</v>
      </c>
      <c r="G23" s="435">
        <v>905.30823799999996</v>
      </c>
      <c r="H23" s="435">
        <v>1051.5262420000001</v>
      </c>
      <c r="I23" s="436">
        <v>1275.9619400000001</v>
      </c>
      <c r="J23" s="436">
        <v>1201.5475300000003</v>
      </c>
      <c r="K23" s="22">
        <f>'3.1'!N10</f>
        <v>1170.455101</v>
      </c>
    </row>
    <row r="24" spans="1:11" s="237" customFormat="1" x14ac:dyDescent="0.2">
      <c r="A24" s="441" t="s">
        <v>1</v>
      </c>
      <c r="B24" s="21">
        <v>244.7</v>
      </c>
      <c r="C24" s="21">
        <v>288.10000000000002</v>
      </c>
      <c r="D24" s="21">
        <v>335.5</v>
      </c>
      <c r="E24" s="21">
        <v>396.83279189143764</v>
      </c>
      <c r="F24" s="21">
        <v>417.32282571972775</v>
      </c>
      <c r="G24" s="21">
        <v>478.3</v>
      </c>
      <c r="H24" s="21">
        <v>476.54439400000001</v>
      </c>
      <c r="I24" s="22">
        <v>572.61156800000003</v>
      </c>
      <c r="J24" s="22">
        <v>496.95718099999999</v>
      </c>
      <c r="K24" s="22">
        <f>'3.1'!N11</f>
        <v>591.03834100000006</v>
      </c>
    </row>
    <row r="25" spans="1:11" s="237" customFormat="1" ht="12.75" thickBot="1" x14ac:dyDescent="0.25">
      <c r="A25" s="137" t="s">
        <v>2</v>
      </c>
      <c r="B25" s="34">
        <v>12.9</v>
      </c>
      <c r="C25" s="34">
        <v>88.8</v>
      </c>
      <c r="D25" s="34">
        <v>615.70000000000005</v>
      </c>
      <c r="E25" s="34">
        <v>2117.9738562130624</v>
      </c>
      <c r="F25" s="34">
        <v>2173.1242229482714</v>
      </c>
      <c r="G25" s="34">
        <v>2070.1999999999998</v>
      </c>
      <c r="H25" s="34">
        <v>2122.8687979999963</v>
      </c>
      <c r="I25" s="34">
        <v>2263.8461340000035</v>
      </c>
      <c r="J25" s="34">
        <v>2131.454536999996</v>
      </c>
      <c r="K25" s="34">
        <f>'3.1'!N12</f>
        <v>2193.36804999999</v>
      </c>
    </row>
    <row r="26" spans="1:11" s="237" customFormat="1" x14ac:dyDescent="0.2">
      <c r="K26" s="18" t="s">
        <v>521</v>
      </c>
    </row>
    <row r="27" spans="1:11" s="237" customFormat="1" x14ac:dyDescent="0.2"/>
    <row r="28" spans="1:11" s="237" customFormat="1" x14ac:dyDescent="0.2">
      <c r="A28" s="197"/>
      <c r="B28" s="198"/>
      <c r="C28" s="198"/>
      <c r="D28" s="198"/>
      <c r="E28" s="198"/>
      <c r="F28" s="198"/>
      <c r="G28" s="198"/>
      <c r="H28" s="198"/>
      <c r="I28" s="198"/>
      <c r="J28" s="198"/>
    </row>
    <row r="29" spans="1:11" s="237" customFormat="1" x14ac:dyDescent="0.2">
      <c r="A29" s="357"/>
      <c r="B29" s="199"/>
      <c r="C29" s="199"/>
      <c r="D29" s="199"/>
      <c r="E29" s="199"/>
      <c r="F29" s="199"/>
      <c r="G29" s="199"/>
      <c r="H29" s="199"/>
      <c r="I29" s="199"/>
      <c r="J29" s="199"/>
    </row>
    <row r="30" spans="1:11" s="237" customFormat="1" x14ac:dyDescent="0.2">
      <c r="A30" s="357"/>
      <c r="B30" s="199"/>
      <c r="C30" s="199"/>
      <c r="D30" s="199"/>
      <c r="E30" s="199"/>
      <c r="F30" s="199"/>
      <c r="G30" s="199"/>
      <c r="H30" s="199"/>
      <c r="I30" s="199"/>
      <c r="J30" s="199"/>
    </row>
    <row r="31" spans="1:11" s="237" customFormat="1" x14ac:dyDescent="0.2">
      <c r="A31" s="357"/>
      <c r="B31" s="199"/>
      <c r="C31" s="199"/>
      <c r="D31" s="199"/>
      <c r="E31" s="199"/>
      <c r="F31" s="199"/>
      <c r="G31" s="199"/>
      <c r="H31" s="199"/>
      <c r="I31" s="199"/>
      <c r="J31" s="199"/>
    </row>
    <row r="32" spans="1:11" s="237" customFormat="1" x14ac:dyDescent="0.2">
      <c r="A32" s="197"/>
      <c r="B32" s="198"/>
      <c r="C32" s="198"/>
      <c r="D32" s="198"/>
      <c r="E32" s="198"/>
      <c r="F32" s="198"/>
      <c r="G32" s="198"/>
      <c r="H32" s="198"/>
      <c r="I32" s="198"/>
      <c r="J32" s="198"/>
    </row>
    <row r="33" spans="1:11" s="237" customFormat="1" x14ac:dyDescent="0.2">
      <c r="A33" s="197"/>
      <c r="B33" s="198"/>
      <c r="C33" s="198"/>
      <c r="D33" s="198"/>
      <c r="E33" s="198"/>
      <c r="F33" s="198"/>
      <c r="G33" s="198"/>
      <c r="H33" s="198"/>
      <c r="I33" s="198"/>
      <c r="J33" s="198"/>
    </row>
    <row r="34" spans="1:11" s="237" customFormat="1" x14ac:dyDescent="0.2"/>
    <row r="35" spans="1:11" s="237" customFormat="1" x14ac:dyDescent="0.2"/>
    <row r="36" spans="1:11" s="237" customFormat="1" x14ac:dyDescent="0.2"/>
    <row r="37" spans="1:11" s="237" customFormat="1" x14ac:dyDescent="0.2"/>
    <row r="38" spans="1:11" s="237" customFormat="1" x14ac:dyDescent="0.2"/>
    <row r="39" spans="1:11" s="237" customFormat="1" x14ac:dyDescent="0.2">
      <c r="A39" s="430"/>
      <c r="B39" s="431">
        <f t="shared" ref="B39:I39" si="1">B3</f>
        <v>2008</v>
      </c>
      <c r="C39" s="431">
        <f t="shared" si="1"/>
        <v>2009</v>
      </c>
      <c r="D39" s="431">
        <f t="shared" si="1"/>
        <v>2010</v>
      </c>
      <c r="E39" s="431">
        <f t="shared" si="1"/>
        <v>2011</v>
      </c>
      <c r="F39" s="431">
        <f t="shared" si="1"/>
        <v>2012</v>
      </c>
      <c r="G39" s="431">
        <f t="shared" si="1"/>
        <v>2013</v>
      </c>
      <c r="H39" s="431">
        <f t="shared" si="1"/>
        <v>2014</v>
      </c>
      <c r="I39" s="431">
        <f t="shared" si="1"/>
        <v>2015</v>
      </c>
      <c r="J39" s="431">
        <v>2015</v>
      </c>
      <c r="K39" s="431">
        <f>K3</f>
        <v>2017</v>
      </c>
    </row>
    <row r="40" spans="1:11" s="237" customFormat="1" x14ac:dyDescent="0.2">
      <c r="A40" s="358" t="s">
        <v>7</v>
      </c>
      <c r="B40" s="220">
        <f t="shared" ref="B40:K40" si="2">B5</f>
        <v>77085</v>
      </c>
      <c r="C40" s="220">
        <f t="shared" si="2"/>
        <v>75990</v>
      </c>
      <c r="D40" s="220">
        <f t="shared" si="2"/>
        <v>79465</v>
      </c>
      <c r="E40" s="220">
        <f t="shared" si="2"/>
        <v>81028</v>
      </c>
      <c r="F40" s="220">
        <f t="shared" si="2"/>
        <v>81088</v>
      </c>
      <c r="G40" s="220">
        <f t="shared" si="2"/>
        <v>80858</v>
      </c>
      <c r="H40" s="220">
        <f t="shared" si="2"/>
        <v>79885.942645999996</v>
      </c>
      <c r="I40" s="220">
        <f t="shared" si="2"/>
        <v>77881.438870000027</v>
      </c>
      <c r="J40" s="220">
        <f t="shared" si="2"/>
        <v>77415.300455000004</v>
      </c>
      <c r="K40" s="220">
        <f t="shared" si="2"/>
        <v>81005.010613999999</v>
      </c>
    </row>
    <row r="41" spans="1:11" s="237" customFormat="1" x14ac:dyDescent="0.2">
      <c r="A41" s="358"/>
      <c r="B41" s="220">
        <f t="shared" ref="B41:K41" si="3">B7</f>
        <v>6433</v>
      </c>
      <c r="C41" s="220">
        <f t="shared" si="3"/>
        <v>6260</v>
      </c>
      <c r="D41" s="220">
        <f t="shared" si="3"/>
        <v>6446</v>
      </c>
      <c r="E41" s="220">
        <f t="shared" si="3"/>
        <v>6533</v>
      </c>
      <c r="F41" s="220">
        <f t="shared" si="3"/>
        <v>6485</v>
      </c>
      <c r="G41" s="220">
        <f t="shared" si="3"/>
        <v>6207</v>
      </c>
      <c r="H41" s="220">
        <f t="shared" si="3"/>
        <v>6117.4887990000016</v>
      </c>
      <c r="I41" s="220">
        <f t="shared" si="3"/>
        <v>6006.8903820000005</v>
      </c>
      <c r="J41" s="220">
        <f t="shared" si="3"/>
        <v>5886.5808620000007</v>
      </c>
      <c r="K41" s="220">
        <f t="shared" si="3"/>
        <v>6032.6063730000005</v>
      </c>
    </row>
    <row r="42" spans="1:11" s="237" customFormat="1" x14ac:dyDescent="0.2">
      <c r="A42" s="68" t="s">
        <v>296</v>
      </c>
      <c r="B42" s="220">
        <f t="shared" ref="B42:K42" si="4">-B9</f>
        <v>-60478</v>
      </c>
      <c r="C42" s="220">
        <f t="shared" si="4"/>
        <v>-57112</v>
      </c>
      <c r="D42" s="220">
        <f t="shared" si="4"/>
        <v>-59255</v>
      </c>
      <c r="E42" s="220">
        <f t="shared" si="4"/>
        <v>-58634</v>
      </c>
      <c r="F42" s="220">
        <f t="shared" si="4"/>
        <v>-58799</v>
      </c>
      <c r="G42" s="220">
        <f t="shared" si="4"/>
        <v>-58656</v>
      </c>
      <c r="H42" s="220">
        <f t="shared" si="4"/>
        <v>-58295.304573999994</v>
      </c>
      <c r="I42" s="220">
        <f t="shared" si="4"/>
        <v>-59280.284112699999</v>
      </c>
      <c r="J42" s="220">
        <f t="shared" si="4"/>
        <v>-60881.394179999981</v>
      </c>
      <c r="K42" s="220">
        <f t="shared" si="4"/>
        <v>-61880.524117000023</v>
      </c>
    </row>
    <row r="43" spans="1:11" s="237" customFormat="1" x14ac:dyDescent="0.2">
      <c r="A43" s="358" t="s">
        <v>383</v>
      </c>
      <c r="B43" s="220">
        <f t="shared" ref="B43:K43" si="5">-B7</f>
        <v>-6433</v>
      </c>
      <c r="C43" s="220">
        <f t="shared" si="5"/>
        <v>-6260</v>
      </c>
      <c r="D43" s="220">
        <f t="shared" si="5"/>
        <v>-6446</v>
      </c>
      <c r="E43" s="220">
        <f t="shared" si="5"/>
        <v>-6533</v>
      </c>
      <c r="F43" s="220">
        <f t="shared" si="5"/>
        <v>-6485</v>
      </c>
      <c r="G43" s="220">
        <f t="shared" si="5"/>
        <v>-6207</v>
      </c>
      <c r="H43" s="220">
        <f t="shared" si="5"/>
        <v>-6117.4887990000016</v>
      </c>
      <c r="I43" s="220">
        <f t="shared" si="5"/>
        <v>-6006.8903820000005</v>
      </c>
      <c r="J43" s="220">
        <f t="shared" si="5"/>
        <v>-5886.5808620000007</v>
      </c>
      <c r="K43" s="220">
        <f t="shared" si="5"/>
        <v>-6032.6063730000005</v>
      </c>
    </row>
    <row r="44" spans="1:11" s="237" customFormat="1" x14ac:dyDescent="0.2">
      <c r="A44" s="358" t="s">
        <v>305</v>
      </c>
      <c r="B44" s="220">
        <f t="shared" ref="B44:K44" si="6">-B11</f>
        <v>-4662</v>
      </c>
      <c r="C44" s="220">
        <f t="shared" si="6"/>
        <v>-4487</v>
      </c>
      <c r="D44" s="220">
        <f t="shared" si="6"/>
        <v>-4467</v>
      </c>
      <c r="E44" s="220">
        <f t="shared" si="6"/>
        <v>-4405</v>
      </c>
      <c r="F44" s="220">
        <f t="shared" si="6"/>
        <v>-4187</v>
      </c>
      <c r="G44" s="220">
        <f t="shared" si="6"/>
        <v>-4098</v>
      </c>
      <c r="H44" s="220">
        <f t="shared" si="6"/>
        <v>-3846.6498234999949</v>
      </c>
      <c r="I44" s="220">
        <f t="shared" si="6"/>
        <v>-4066.9859489999931</v>
      </c>
      <c r="J44" s="220">
        <f t="shared" si="6"/>
        <v>-4080.129727</v>
      </c>
      <c r="K44" s="220">
        <f t="shared" si="6"/>
        <v>-4374.7450980000003</v>
      </c>
    </row>
    <row r="45" spans="1:11" s="237" customFormat="1" x14ac:dyDescent="0.2">
      <c r="A45" s="358" t="s">
        <v>304</v>
      </c>
      <c r="B45" s="220">
        <f t="shared" ref="B45:K45" si="7">-B12</f>
        <v>-477</v>
      </c>
      <c r="C45" s="220">
        <f t="shared" si="7"/>
        <v>-747</v>
      </c>
      <c r="D45" s="220">
        <f t="shared" si="7"/>
        <v>-795</v>
      </c>
      <c r="E45" s="220">
        <f t="shared" si="7"/>
        <v>-944</v>
      </c>
      <c r="F45" s="220">
        <f t="shared" si="7"/>
        <v>-982</v>
      </c>
      <c r="G45" s="220">
        <f t="shared" si="7"/>
        <v>-1217</v>
      </c>
      <c r="H45" s="220">
        <f t="shared" si="7"/>
        <v>-1362.6526799999999</v>
      </c>
      <c r="I45" s="220">
        <f t="shared" si="7"/>
        <v>-1660.0937690000001</v>
      </c>
      <c r="J45" s="220">
        <f t="shared" si="7"/>
        <v>-1570.1745120000003</v>
      </c>
      <c r="K45" s="220">
        <f t="shared" si="7"/>
        <v>-1530.4663739999996</v>
      </c>
    </row>
    <row r="46" spans="1:11" s="237" customFormat="1" x14ac:dyDescent="0.2">
      <c r="A46" s="358" t="s">
        <v>63</v>
      </c>
      <c r="B46" s="220">
        <f t="shared" ref="B46:K46" si="8">B13</f>
        <v>-11469</v>
      </c>
      <c r="C46" s="220">
        <f t="shared" si="8"/>
        <v>-13644</v>
      </c>
      <c r="D46" s="220">
        <f t="shared" si="8"/>
        <v>-14948</v>
      </c>
      <c r="E46" s="220">
        <f t="shared" si="8"/>
        <v>-17044</v>
      </c>
      <c r="F46" s="220">
        <f t="shared" si="8"/>
        <v>-17120</v>
      </c>
      <c r="G46" s="220">
        <f t="shared" si="8"/>
        <v>-16887</v>
      </c>
      <c r="H46" s="220">
        <f t="shared" si="8"/>
        <v>-16300.064603000001</v>
      </c>
      <c r="I46" s="220">
        <f t="shared" si="8"/>
        <v>-12515.503262000002</v>
      </c>
      <c r="J46" s="220">
        <f t="shared" si="8"/>
        <v>-10974.436110999995</v>
      </c>
      <c r="K46" s="220">
        <f t="shared" si="8"/>
        <v>-13036.937850999999</v>
      </c>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&amp;C&amp;"-,Obyčejné"&amp;9Stránka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K24"/>
  <sheetViews>
    <sheetView showGridLines="0" zoomScale="115" zoomScaleNormal="115" zoomScaleSheetLayoutView="130" zoomScalePageLayoutView="115" workbookViewId="0"/>
  </sheetViews>
  <sheetFormatPr defaultRowHeight="12" x14ac:dyDescent="0.2"/>
  <cols>
    <col min="1" max="1" width="26.85546875" style="9" customWidth="1"/>
    <col min="2" max="11" width="11.7109375" style="9" customWidth="1"/>
    <col min="12" max="16384" width="9.140625" style="9"/>
  </cols>
  <sheetData>
    <row r="1" spans="1:11" ht="18.75" x14ac:dyDescent="0.3">
      <c r="A1" s="104" t="s">
        <v>436</v>
      </c>
      <c r="K1" s="105" t="str">
        <f>Obsah!A1</f>
        <v>2017</v>
      </c>
    </row>
    <row r="2" spans="1:11" ht="7.5" customHeight="1" x14ac:dyDescent="0.2">
      <c r="A2" s="237"/>
    </row>
    <row r="3" spans="1:11" x14ac:dyDescent="0.2">
      <c r="A3" s="126"/>
      <c r="B3" s="125">
        <v>2014</v>
      </c>
      <c r="C3" s="125">
        <v>2015</v>
      </c>
      <c r="D3" s="125">
        <v>2016</v>
      </c>
      <c r="E3" s="125">
        <v>2017</v>
      </c>
    </row>
    <row r="4" spans="1:11" s="98" customFormat="1" ht="14.25" customHeight="1" thickBot="1" x14ac:dyDescent="0.25">
      <c r="A4" s="121" t="s">
        <v>37</v>
      </c>
      <c r="B4" s="124">
        <f>SUM(B5:B22)</f>
        <v>86003.431527999972</v>
      </c>
      <c r="C4" s="124">
        <f>SUM(C5:C22)</f>
        <v>83888.329192000048</v>
      </c>
      <c r="D4" s="124">
        <f>SUM(D5:D22)</f>
        <v>83301.881482000012</v>
      </c>
      <c r="E4" s="124">
        <f>SUM(E5:E22)</f>
        <v>87037.616906999989</v>
      </c>
    </row>
    <row r="5" spans="1:11" x14ac:dyDescent="0.2">
      <c r="A5" s="442" t="s">
        <v>217</v>
      </c>
      <c r="B5" s="6">
        <v>35832.172599999969</v>
      </c>
      <c r="C5" s="6">
        <v>35944.483260000052</v>
      </c>
      <c r="D5" s="6">
        <v>36228.083023000014</v>
      </c>
      <c r="E5" s="6">
        <v>36978.07125699996</v>
      </c>
    </row>
    <row r="6" spans="1:11" x14ac:dyDescent="0.2">
      <c r="A6" s="24" t="s">
        <v>399</v>
      </c>
      <c r="B6" s="7">
        <v>30324.873359999998</v>
      </c>
      <c r="C6" s="7">
        <v>26840.84765</v>
      </c>
      <c r="D6" s="7">
        <v>24104.222150000001</v>
      </c>
      <c r="E6" s="6">
        <v>28339.577040000004</v>
      </c>
    </row>
    <row r="7" spans="1:11" x14ac:dyDescent="0.2">
      <c r="A7" s="29" t="s">
        <v>218</v>
      </c>
      <c r="B7" s="14">
        <v>4889.8065399999978</v>
      </c>
      <c r="C7" s="14">
        <v>5165.638719999999</v>
      </c>
      <c r="D7" s="14">
        <v>5719.8506399999997</v>
      </c>
      <c r="E7" s="6">
        <v>4453.0348240000003</v>
      </c>
    </row>
    <row r="8" spans="1:11" x14ac:dyDescent="0.2">
      <c r="A8" s="29" t="s">
        <v>210</v>
      </c>
      <c r="B8" s="14">
        <v>1356.1219900000008</v>
      </c>
      <c r="C8" s="14">
        <v>1978.2578200000003</v>
      </c>
      <c r="D8" s="14">
        <v>3422.1928459999999</v>
      </c>
      <c r="E8" s="6">
        <v>3388.1850230000005</v>
      </c>
    </row>
    <row r="9" spans="1:11" x14ac:dyDescent="0.2">
      <c r="A9" s="77" t="s">
        <v>212</v>
      </c>
      <c r="B9" s="14">
        <v>3219.866140000001</v>
      </c>
      <c r="C9" s="14">
        <v>3088.7777000000006</v>
      </c>
      <c r="D9" s="14">
        <v>3036.1755740000003</v>
      </c>
      <c r="E9" s="6">
        <v>2879.7477989999979</v>
      </c>
    </row>
    <row r="10" spans="1:11" x14ac:dyDescent="0.2">
      <c r="A10" s="29" t="s">
        <v>219</v>
      </c>
      <c r="B10" s="14">
        <v>2566.6985930000055</v>
      </c>
      <c r="C10" s="14">
        <v>2614.1881699999885</v>
      </c>
      <c r="D10" s="14">
        <v>2600.5455430000002</v>
      </c>
      <c r="E10" s="6">
        <v>2638.9768849999996</v>
      </c>
    </row>
    <row r="11" spans="1:11" x14ac:dyDescent="0.2">
      <c r="A11" s="29" t="s">
        <v>220</v>
      </c>
      <c r="B11" s="14">
        <v>2007.0389799999991</v>
      </c>
      <c r="C11" s="14">
        <v>2090.8553999999995</v>
      </c>
      <c r="D11" s="14">
        <v>2067.4431199999999</v>
      </c>
      <c r="E11" s="6">
        <v>2211.3523689999997</v>
      </c>
    </row>
    <row r="12" spans="1:11" x14ac:dyDescent="0.2">
      <c r="A12" s="29" t="s">
        <v>568</v>
      </c>
      <c r="B12" s="14">
        <v>2122.8687979999963</v>
      </c>
      <c r="C12" s="14">
        <v>2263.8461340000035</v>
      </c>
      <c r="D12" s="14">
        <v>2131.4545370000028</v>
      </c>
      <c r="E12" s="6">
        <v>2193.3680500000009</v>
      </c>
    </row>
    <row r="13" spans="1:11" x14ac:dyDescent="0.2">
      <c r="A13" s="29" t="s">
        <v>569</v>
      </c>
      <c r="B13" s="14">
        <v>1909.2224910000007</v>
      </c>
      <c r="C13" s="14">
        <v>1794.8070900000007</v>
      </c>
      <c r="D13" s="14">
        <v>2000.4882460000001</v>
      </c>
      <c r="E13" s="6">
        <v>1869.4647639999996</v>
      </c>
    </row>
    <row r="14" spans="1:11" x14ac:dyDescent="0.2">
      <c r="A14" s="29" t="s">
        <v>570</v>
      </c>
      <c r="B14" s="14">
        <v>1051.5262420000001</v>
      </c>
      <c r="C14" s="14">
        <v>1275.9619400000001</v>
      </c>
      <c r="D14" s="14">
        <v>1201.5475299999998</v>
      </c>
      <c r="E14" s="6">
        <v>1170.455101</v>
      </c>
    </row>
    <row r="15" spans="1:11" x14ac:dyDescent="0.2">
      <c r="A15" s="29" t="s">
        <v>571</v>
      </c>
      <c r="B15" s="14">
        <v>476.54439400000001</v>
      </c>
      <c r="C15" s="14">
        <v>572.61156800000003</v>
      </c>
      <c r="D15" s="14">
        <v>496.95718100000005</v>
      </c>
      <c r="E15" s="6">
        <v>591.03834099999995</v>
      </c>
    </row>
    <row r="16" spans="1:11" x14ac:dyDescent="0.2">
      <c r="A16" s="29" t="s">
        <v>299</v>
      </c>
      <c r="B16" s="468">
        <v>87.335339999999988</v>
      </c>
      <c r="C16" s="468">
        <v>86.642087999999987</v>
      </c>
      <c r="D16" s="468">
        <v>98.561173800000006</v>
      </c>
      <c r="E16" s="4">
        <v>114.2380362</v>
      </c>
    </row>
    <row r="17" spans="1:5" x14ac:dyDescent="0.2">
      <c r="A17" s="29" t="s">
        <v>572</v>
      </c>
      <c r="B17" s="14">
        <v>67.502849999999896</v>
      </c>
      <c r="C17" s="14">
        <v>75.863481999999934</v>
      </c>
      <c r="D17" s="14">
        <v>78.259737200000004</v>
      </c>
      <c r="E17" s="6">
        <v>87.816458799999992</v>
      </c>
    </row>
    <row r="18" spans="1:5" x14ac:dyDescent="0.2">
      <c r="A18" s="29" t="s">
        <v>211</v>
      </c>
      <c r="B18" s="14">
        <v>45.741329999999962</v>
      </c>
      <c r="C18" s="14">
        <v>47.084299999999978</v>
      </c>
      <c r="D18" s="14">
        <v>44.323543999999998</v>
      </c>
      <c r="E18" s="6">
        <v>53.909616000000007</v>
      </c>
    </row>
    <row r="19" spans="1:5" x14ac:dyDescent="0.2">
      <c r="A19" s="29" t="s">
        <v>215</v>
      </c>
      <c r="B19" s="14">
        <v>35.382570000000001</v>
      </c>
      <c r="C19" s="14">
        <v>32.400109999999998</v>
      </c>
      <c r="D19" s="14">
        <v>46.021053999999992</v>
      </c>
      <c r="E19" s="6">
        <v>45.580433999999997</v>
      </c>
    </row>
    <row r="20" spans="1:5" x14ac:dyDescent="0.2">
      <c r="A20" s="29" t="s">
        <v>214</v>
      </c>
      <c r="B20" s="14">
        <v>10.729309999999998</v>
      </c>
      <c r="C20" s="14">
        <v>16.063759999999998</v>
      </c>
      <c r="D20" s="14">
        <v>24.985082999999999</v>
      </c>
      <c r="E20" s="6">
        <v>22.800909000000001</v>
      </c>
    </row>
    <row r="21" spans="1:5" x14ac:dyDescent="0.2">
      <c r="A21" s="29" t="s">
        <v>32</v>
      </c>
      <c r="B21" s="14">
        <v>0</v>
      </c>
      <c r="C21" s="14">
        <v>0</v>
      </c>
      <c r="D21" s="14">
        <v>0.77049999999999996</v>
      </c>
      <c r="E21" s="6">
        <v>0</v>
      </c>
    </row>
    <row r="22" spans="1:5" ht="12.75" thickBot="1" x14ac:dyDescent="0.25">
      <c r="A22" s="30" t="s">
        <v>216</v>
      </c>
      <c r="B22" s="469">
        <v>0</v>
      </c>
      <c r="C22" s="469">
        <v>0</v>
      </c>
      <c r="D22" s="469">
        <v>0</v>
      </c>
      <c r="E22" s="469">
        <v>0</v>
      </c>
    </row>
    <row r="23" spans="1:5" s="37" customFormat="1" ht="11.25" x14ac:dyDescent="0.2">
      <c r="A23" s="462"/>
      <c r="E23" s="15" t="s">
        <v>518</v>
      </c>
    </row>
    <row r="24" spans="1:5" x14ac:dyDescent="0.2">
      <c r="A24" s="466"/>
    </row>
  </sheetData>
  <sortState ref="A6:E22">
    <sortCondition descending="1" ref="E5"/>
  </sortState>
  <pageMargins left="0.31496062992125984" right="0.31496062992125984" top="0.35433070866141736" bottom="0.35433070866141736" header="0.31496062992125984" footer="0.19685039370078741"/>
  <pageSetup paperSize="9" orientation="landscape" r:id="rId1"/>
  <headerFooter differentFirst="1" scaleWithDoc="0">
    <oddFooter>&amp;C&amp;"-,Obyčejné"&amp;9Stránka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O44"/>
  <sheetViews>
    <sheetView showGridLines="0" zoomScale="115" zoomScaleNormal="115" workbookViewId="0">
      <selection activeCell="N43" sqref="N43"/>
    </sheetView>
  </sheetViews>
  <sheetFormatPr defaultRowHeight="12" x14ac:dyDescent="0.2"/>
  <cols>
    <col min="1" max="1" width="5.5703125" style="9" customWidth="1"/>
    <col min="2" max="2" width="21.5703125" style="9" customWidth="1"/>
    <col min="3" max="15" width="9" style="9" customWidth="1"/>
    <col min="16" max="16384" width="9.140625" style="9"/>
  </cols>
  <sheetData>
    <row r="1" spans="1:15" ht="18.75" x14ac:dyDescent="0.3">
      <c r="A1" s="106" t="s">
        <v>396</v>
      </c>
      <c r="O1" s="105" t="str">
        <f>Obsah!$A$1</f>
        <v>2017</v>
      </c>
    </row>
    <row r="2" spans="1:15" ht="7.5" customHeight="1" x14ac:dyDescent="0.2"/>
    <row r="3" spans="1:15" ht="12.75" thickBot="1" x14ac:dyDescent="0.25">
      <c r="A3" s="520"/>
      <c r="B3" s="520"/>
      <c r="C3" s="115" t="s">
        <v>93</v>
      </c>
      <c r="D3" s="115" t="s">
        <v>94</v>
      </c>
      <c r="E3" s="115" t="s">
        <v>95</v>
      </c>
      <c r="F3" s="115" t="s">
        <v>96</v>
      </c>
      <c r="G3" s="115" t="s">
        <v>97</v>
      </c>
      <c r="H3" s="115" t="s">
        <v>98</v>
      </c>
      <c r="I3" s="115" t="s">
        <v>99</v>
      </c>
      <c r="J3" s="115" t="s">
        <v>100</v>
      </c>
      <c r="K3" s="115" t="s">
        <v>101</v>
      </c>
      <c r="L3" s="115" t="s">
        <v>102</v>
      </c>
      <c r="M3" s="115" t="s">
        <v>103</v>
      </c>
      <c r="N3" s="115" t="s">
        <v>104</v>
      </c>
      <c r="O3" s="115" t="s">
        <v>76</v>
      </c>
    </row>
    <row r="4" spans="1:15" x14ac:dyDescent="0.2">
      <c r="A4" s="524">
        <v>2008</v>
      </c>
      <c r="B4" s="211" t="s">
        <v>37</v>
      </c>
      <c r="C4" s="212">
        <v>8488.5042732043457</v>
      </c>
      <c r="D4" s="212">
        <v>7763.052295282363</v>
      </c>
      <c r="E4" s="212">
        <v>7826.5379667804345</v>
      </c>
      <c r="F4" s="212">
        <v>7396.0695466537372</v>
      </c>
      <c r="G4" s="212">
        <v>6403.7026344965134</v>
      </c>
      <c r="H4" s="212">
        <v>6176.1389465811817</v>
      </c>
      <c r="I4" s="212">
        <v>6349.4268670965612</v>
      </c>
      <c r="J4" s="212">
        <v>6154.367156568961</v>
      </c>
      <c r="K4" s="212">
        <v>6130.3723407317948</v>
      </c>
      <c r="L4" s="212">
        <v>6680.3346977342726</v>
      </c>
      <c r="M4" s="212">
        <v>6795.4908662606258</v>
      </c>
      <c r="N4" s="212">
        <v>7353.8659611969351</v>
      </c>
      <c r="O4" s="212">
        <v>83517.863552587733</v>
      </c>
    </row>
    <row r="5" spans="1:15" x14ac:dyDescent="0.2">
      <c r="A5" s="522"/>
      <c r="B5" s="204" t="s">
        <v>7</v>
      </c>
      <c r="C5" s="205">
        <v>7866.0559359730933</v>
      </c>
      <c r="D5" s="205">
        <v>7195.0498205403255</v>
      </c>
      <c r="E5" s="205">
        <v>7248.5134891391172</v>
      </c>
      <c r="F5" s="205">
        <v>6839.4658033340365</v>
      </c>
      <c r="G5" s="205">
        <v>5897.6100473366732</v>
      </c>
      <c r="H5" s="205">
        <v>5662.1364609643633</v>
      </c>
      <c r="I5" s="205">
        <v>5838.1925804497023</v>
      </c>
      <c r="J5" s="205">
        <v>5655.6673417844877</v>
      </c>
      <c r="K5" s="205">
        <v>5644.7143745794929</v>
      </c>
      <c r="L5" s="205">
        <v>6155.2127991243315</v>
      </c>
      <c r="M5" s="205">
        <v>6273.1694750185343</v>
      </c>
      <c r="N5" s="205">
        <v>6808.7724888329049</v>
      </c>
      <c r="O5" s="207">
        <v>77084.560617077077</v>
      </c>
    </row>
    <row r="6" spans="1:15" x14ac:dyDescent="0.2">
      <c r="A6" s="522"/>
      <c r="B6" s="204" t="s">
        <v>297</v>
      </c>
      <c r="C6" s="205">
        <v>7020.6013035043488</v>
      </c>
      <c r="D6" s="205">
        <v>6479.3338185823677</v>
      </c>
      <c r="E6" s="205">
        <v>6639.7910697804346</v>
      </c>
      <c r="F6" s="205">
        <v>6097.3458672537326</v>
      </c>
      <c r="G6" s="205">
        <v>5631.2680988965139</v>
      </c>
      <c r="H6" s="205">
        <v>5325.0328073811806</v>
      </c>
      <c r="I6" s="205">
        <v>5362.5835853965609</v>
      </c>
      <c r="J6" s="205">
        <v>5287.2606671689618</v>
      </c>
      <c r="K6" s="205">
        <v>5585.9849066317975</v>
      </c>
      <c r="L6" s="205">
        <v>6105.1130279342706</v>
      </c>
      <c r="M6" s="205">
        <v>6223.7234265606212</v>
      </c>
      <c r="N6" s="205">
        <v>6291.2285242969328</v>
      </c>
      <c r="O6" s="207">
        <v>72049.267103387727</v>
      </c>
    </row>
    <row r="7" spans="1:15" ht="12.75" thickBot="1" x14ac:dyDescent="0.25">
      <c r="A7" s="525"/>
      <c r="B7" s="215" t="s">
        <v>296</v>
      </c>
      <c r="C7" s="216">
        <v>5818.5268982730968</v>
      </c>
      <c r="D7" s="216">
        <v>5406.1470008403294</v>
      </c>
      <c r="E7" s="216">
        <v>5557.7949511391171</v>
      </c>
      <c r="F7" s="216">
        <v>5098.5545747340329</v>
      </c>
      <c r="G7" s="216">
        <v>4764.6390557366749</v>
      </c>
      <c r="H7" s="216">
        <v>4472.0569037643627</v>
      </c>
      <c r="I7" s="216">
        <v>4495.9987627497021</v>
      </c>
      <c r="J7" s="216">
        <v>4444.1604743844873</v>
      </c>
      <c r="K7" s="216">
        <v>4732.7821204794946</v>
      </c>
      <c r="L7" s="216">
        <v>5099.6509603243285</v>
      </c>
      <c r="M7" s="216">
        <v>5198.8953683185291</v>
      </c>
      <c r="N7" s="216">
        <v>5388.5276459329043</v>
      </c>
      <c r="O7" s="216">
        <v>60477.734716677056</v>
      </c>
    </row>
    <row r="8" spans="1:15" x14ac:dyDescent="0.2">
      <c r="A8" s="521">
        <v>2009</v>
      </c>
      <c r="B8" s="217" t="s">
        <v>37</v>
      </c>
      <c r="C8" s="218">
        <v>7924.3028604712445</v>
      </c>
      <c r="D8" s="218">
        <v>7413.9742744009181</v>
      </c>
      <c r="E8" s="218">
        <v>7826.3274433253673</v>
      </c>
      <c r="F8" s="218">
        <v>6552.6629511168057</v>
      </c>
      <c r="G8" s="218">
        <v>5871.15847717017</v>
      </c>
      <c r="H8" s="218">
        <v>6057.4182669502998</v>
      </c>
      <c r="I8" s="218">
        <v>6241.5446218250818</v>
      </c>
      <c r="J8" s="218">
        <v>5932.7884393394024</v>
      </c>
      <c r="K8" s="218">
        <v>6109.5967664626351</v>
      </c>
      <c r="L8" s="218">
        <v>7288.4772662506239</v>
      </c>
      <c r="M8" s="218">
        <v>7190.844608486942</v>
      </c>
      <c r="N8" s="218">
        <v>7840.905947404678</v>
      </c>
      <c r="O8" s="218">
        <v>82250.001923204167</v>
      </c>
    </row>
    <row r="9" spans="1:15" x14ac:dyDescent="0.2">
      <c r="A9" s="522"/>
      <c r="B9" s="204" t="s">
        <v>7</v>
      </c>
      <c r="C9" s="205">
        <v>7344.2887186270091</v>
      </c>
      <c r="D9" s="205">
        <v>6875.2128861266201</v>
      </c>
      <c r="E9" s="205">
        <v>7261.2852644534551</v>
      </c>
      <c r="F9" s="205">
        <v>6038.0345667103593</v>
      </c>
      <c r="G9" s="205">
        <v>5404.2092730356708</v>
      </c>
      <c r="H9" s="205">
        <v>5578.4586318345828</v>
      </c>
      <c r="I9" s="205">
        <v>5752.5788039717881</v>
      </c>
      <c r="J9" s="205">
        <v>5450.9666503568105</v>
      </c>
      <c r="K9" s="205">
        <v>5624.3762301815304</v>
      </c>
      <c r="L9" s="205">
        <v>6727.1037778792706</v>
      </c>
      <c r="M9" s="205">
        <v>6662.7467237582032</v>
      </c>
      <c r="N9" s="205">
        <v>7270.7466606561566</v>
      </c>
      <c r="O9" s="207">
        <v>75990.008187591447</v>
      </c>
    </row>
    <row r="10" spans="1:15" x14ac:dyDescent="0.2">
      <c r="A10" s="522"/>
      <c r="B10" s="204" t="s">
        <v>297</v>
      </c>
      <c r="C10" s="205">
        <v>6925.2223763086895</v>
      </c>
      <c r="D10" s="205">
        <v>6161.6938671374983</v>
      </c>
      <c r="E10" s="205">
        <v>6327.0243213885478</v>
      </c>
      <c r="F10" s="205">
        <v>5192.5293612950791</v>
      </c>
      <c r="G10" s="205">
        <v>5090.104666512163</v>
      </c>
      <c r="H10" s="205">
        <v>5014.3203281725491</v>
      </c>
      <c r="I10" s="205">
        <v>5032.9427747408536</v>
      </c>
      <c r="J10" s="205">
        <v>5058.9565062394031</v>
      </c>
      <c r="K10" s="205">
        <v>5216.8188227626315</v>
      </c>
      <c r="L10" s="205">
        <v>6006.6510882256216</v>
      </c>
      <c r="M10" s="205">
        <v>6087.7539026869435</v>
      </c>
      <c r="N10" s="205">
        <v>6492.1645388046909</v>
      </c>
      <c r="O10" s="207">
        <v>68606.182554274666</v>
      </c>
    </row>
    <row r="11" spans="1:15" ht="12.75" thickBot="1" x14ac:dyDescent="0.25">
      <c r="A11" s="523"/>
      <c r="B11" s="213" t="s">
        <v>296</v>
      </c>
      <c r="C11" s="214">
        <v>5773.1733314644534</v>
      </c>
      <c r="D11" s="214">
        <v>5126.2454368632007</v>
      </c>
      <c r="E11" s="214">
        <v>5294.1696175166353</v>
      </c>
      <c r="F11" s="214">
        <v>4307.2091418886312</v>
      </c>
      <c r="G11" s="214">
        <v>4272.0086513776632</v>
      </c>
      <c r="H11" s="214">
        <v>4202.6292310568324</v>
      </c>
      <c r="I11" s="214">
        <v>4200.014350887559</v>
      </c>
      <c r="J11" s="214">
        <v>4195.9875532568121</v>
      </c>
      <c r="K11" s="214">
        <v>4323.8456762815276</v>
      </c>
      <c r="L11" s="214">
        <v>4966.5949171542698</v>
      </c>
      <c r="M11" s="214">
        <v>5068.3495357582033</v>
      </c>
      <c r="N11" s="214">
        <v>5381.45557895617</v>
      </c>
      <c r="O11" s="214">
        <v>57111.683022461948</v>
      </c>
    </row>
    <row r="12" spans="1:15" x14ac:dyDescent="0.2">
      <c r="A12" s="524">
        <v>2010</v>
      </c>
      <c r="B12" s="211" t="s">
        <v>37</v>
      </c>
      <c r="C12" s="212">
        <v>8484.2667164053801</v>
      </c>
      <c r="D12" s="212">
        <v>7580.50885597658</v>
      </c>
      <c r="E12" s="212">
        <v>8059.3711433211693</v>
      </c>
      <c r="F12" s="212">
        <v>7076.5226566997171</v>
      </c>
      <c r="G12" s="212">
        <v>6217.3329083883173</v>
      </c>
      <c r="H12" s="212">
        <v>6100.0496111424454</v>
      </c>
      <c r="I12" s="212">
        <v>6870.4718619864025</v>
      </c>
      <c r="J12" s="212">
        <v>6172.8689154872909</v>
      </c>
      <c r="K12" s="212">
        <v>6735.1783660195651</v>
      </c>
      <c r="L12" s="212">
        <v>7533.6689949163683</v>
      </c>
      <c r="M12" s="212">
        <v>7234.11210102934</v>
      </c>
      <c r="N12" s="212">
        <v>7845.780311638513</v>
      </c>
      <c r="O12" s="212">
        <v>85910.132443011084</v>
      </c>
    </row>
    <row r="13" spans="1:15" x14ac:dyDescent="0.2">
      <c r="A13" s="522"/>
      <c r="B13" s="204" t="s">
        <v>7</v>
      </c>
      <c r="C13" s="205">
        <v>7870.7313937237031</v>
      </c>
      <c r="D13" s="205">
        <v>7030.465031889843</v>
      </c>
      <c r="E13" s="205">
        <v>7469.6607742667284</v>
      </c>
      <c r="F13" s="205">
        <v>6563.465417773833</v>
      </c>
      <c r="G13" s="205">
        <v>5745.6322288848069</v>
      </c>
      <c r="H13" s="205">
        <v>5634.3007303591239</v>
      </c>
      <c r="I13" s="205">
        <v>6322.2350683626073</v>
      </c>
      <c r="J13" s="205">
        <v>5684.4546481463176</v>
      </c>
      <c r="K13" s="205">
        <v>6213.750005753488</v>
      </c>
      <c r="L13" s="205">
        <v>6954.7424701905902</v>
      </c>
      <c r="M13" s="205">
        <v>6698.9891944019782</v>
      </c>
      <c r="N13" s="205">
        <v>7276.2045864538768</v>
      </c>
      <c r="O13" s="207">
        <v>79464.631550206905</v>
      </c>
    </row>
    <row r="14" spans="1:15" x14ac:dyDescent="0.2">
      <c r="A14" s="522"/>
      <c r="B14" s="204" t="s">
        <v>297</v>
      </c>
      <c r="C14" s="205">
        <v>6963.8185743057056</v>
      </c>
      <c r="D14" s="205">
        <v>6242.3761115762964</v>
      </c>
      <c r="E14" s="205">
        <v>6461.8696406211666</v>
      </c>
      <c r="F14" s="205">
        <v>5633.6607095896952</v>
      </c>
      <c r="G14" s="205">
        <v>5490.555789388317</v>
      </c>
      <c r="H14" s="205">
        <v>5189.0695458424452</v>
      </c>
      <c r="I14" s="205">
        <v>5190.6254931864014</v>
      </c>
      <c r="J14" s="205">
        <v>5231.5804780872913</v>
      </c>
      <c r="K14" s="205">
        <v>5462.426345242563</v>
      </c>
      <c r="L14" s="205">
        <v>6060.123455296367</v>
      </c>
      <c r="M14" s="205">
        <v>6123.9007191293358</v>
      </c>
      <c r="N14" s="205">
        <v>6911.7136647380094</v>
      </c>
      <c r="O14" s="207">
        <v>70961.720527003592</v>
      </c>
    </row>
    <row r="15" spans="1:15" ht="12.75" thickBot="1" x14ac:dyDescent="0.25">
      <c r="A15" s="525"/>
      <c r="B15" s="215" t="s">
        <v>296</v>
      </c>
      <c r="C15" s="216">
        <v>5788.7708606240267</v>
      </c>
      <c r="D15" s="216">
        <v>5218.9652653895582</v>
      </c>
      <c r="E15" s="216">
        <v>5382.904249766726</v>
      </c>
      <c r="F15" s="216">
        <v>4688.8386020638118</v>
      </c>
      <c r="G15" s="216">
        <v>4632.9626364848064</v>
      </c>
      <c r="H15" s="216">
        <v>4387.1062425591235</v>
      </c>
      <c r="I15" s="216">
        <v>4268.4584293626049</v>
      </c>
      <c r="J15" s="216">
        <v>4385.6083811463177</v>
      </c>
      <c r="K15" s="216">
        <v>4547.4329874764853</v>
      </c>
      <c r="L15" s="216">
        <v>5035.0631660705913</v>
      </c>
      <c r="M15" s="216">
        <v>5136.8224280019749</v>
      </c>
      <c r="N15" s="216">
        <v>5782.2997693533725</v>
      </c>
      <c r="O15" s="216">
        <v>59255.23301829939</v>
      </c>
    </row>
    <row r="16" spans="1:15" x14ac:dyDescent="0.2">
      <c r="A16" s="521">
        <v>2011</v>
      </c>
      <c r="B16" s="217" t="s">
        <v>37</v>
      </c>
      <c r="C16" s="218">
        <v>8377.7355664067163</v>
      </c>
      <c r="D16" s="218">
        <v>7568.8744307943234</v>
      </c>
      <c r="E16" s="218">
        <v>7870.8057396659678</v>
      </c>
      <c r="F16" s="218">
        <v>6915.0763377354997</v>
      </c>
      <c r="G16" s="218">
        <v>7099.6260761760623</v>
      </c>
      <c r="H16" s="218">
        <v>6478.4792669000044</v>
      </c>
      <c r="I16" s="218">
        <v>6183.2208461832079</v>
      </c>
      <c r="J16" s="218">
        <v>6640.5366187086584</v>
      </c>
      <c r="K16" s="218">
        <v>6573.2396742135634</v>
      </c>
      <c r="L16" s="218">
        <v>7768.7002131785284</v>
      </c>
      <c r="M16" s="218">
        <v>7966.6885242575272</v>
      </c>
      <c r="N16" s="218">
        <v>8117.611909402498</v>
      </c>
      <c r="O16" s="218">
        <v>87560.595203622535</v>
      </c>
    </row>
    <row r="17" spans="1:15" x14ac:dyDescent="0.2">
      <c r="A17" s="522"/>
      <c r="B17" s="204" t="s">
        <v>7</v>
      </c>
      <c r="C17" s="205">
        <v>7776.6639897289542</v>
      </c>
      <c r="D17" s="205">
        <v>7029.6599405853212</v>
      </c>
      <c r="E17" s="205">
        <v>7304.3044766901912</v>
      </c>
      <c r="F17" s="205">
        <v>6415.1618927678319</v>
      </c>
      <c r="G17" s="205">
        <v>6561.5471245513363</v>
      </c>
      <c r="H17" s="205">
        <v>5975.4954005977079</v>
      </c>
      <c r="I17" s="205">
        <v>5686.9666377341136</v>
      </c>
      <c r="J17" s="205">
        <v>6124.371442068652</v>
      </c>
      <c r="K17" s="205">
        <v>6053.7338585733796</v>
      </c>
      <c r="L17" s="205">
        <v>7196.4252532235196</v>
      </c>
      <c r="M17" s="205">
        <v>7379.1704955723917</v>
      </c>
      <c r="N17" s="205">
        <v>7524.038765495904</v>
      </c>
      <c r="O17" s="207">
        <v>81027.539277589312</v>
      </c>
    </row>
    <row r="18" spans="1:15" x14ac:dyDescent="0.2">
      <c r="A18" s="522"/>
      <c r="B18" s="204" t="s">
        <v>297</v>
      </c>
      <c r="C18" s="205">
        <v>6839.2121690572076</v>
      </c>
      <c r="D18" s="205">
        <v>6298.954261374316</v>
      </c>
      <c r="E18" s="205">
        <v>6438.9879568859269</v>
      </c>
      <c r="F18" s="205">
        <v>5537.1909234755012</v>
      </c>
      <c r="G18" s="205">
        <v>5546.8475502760612</v>
      </c>
      <c r="H18" s="205">
        <v>5232.0297210100052</v>
      </c>
      <c r="I18" s="205">
        <v>5144.4427539332055</v>
      </c>
      <c r="J18" s="205">
        <v>5350.5344933686592</v>
      </c>
      <c r="K18" s="205">
        <v>5322.4874185655626</v>
      </c>
      <c r="L18" s="205">
        <v>5974.1711679785294</v>
      </c>
      <c r="M18" s="205">
        <v>6416.3695475265258</v>
      </c>
      <c r="N18" s="205">
        <v>6415.3131278024985</v>
      </c>
      <c r="O18" s="207">
        <v>70516.541091253996</v>
      </c>
    </row>
    <row r="19" spans="1:15" ht="12.75" thickBot="1" x14ac:dyDescent="0.25">
      <c r="A19" s="523"/>
      <c r="B19" s="213" t="s">
        <v>296</v>
      </c>
      <c r="C19" s="214">
        <v>5706.581538379447</v>
      </c>
      <c r="D19" s="214">
        <v>5270.2679908653154</v>
      </c>
      <c r="E19" s="214">
        <v>5378.6577917101504</v>
      </c>
      <c r="F19" s="214">
        <v>4637.5941100078335</v>
      </c>
      <c r="G19" s="214">
        <v>4665.6132233513363</v>
      </c>
      <c r="H19" s="214">
        <v>4393.3504396077087</v>
      </c>
      <c r="I19" s="214">
        <v>4263.9969376841118</v>
      </c>
      <c r="J19" s="214">
        <v>4446.3464276286522</v>
      </c>
      <c r="K19" s="214">
        <v>4384.1919505253791</v>
      </c>
      <c r="L19" s="214">
        <v>4926.3509310235186</v>
      </c>
      <c r="M19" s="214">
        <v>5291.3065830413916</v>
      </c>
      <c r="N19" s="214">
        <v>5270.078457095904</v>
      </c>
      <c r="O19" s="214">
        <v>58634.336380920751</v>
      </c>
    </row>
    <row r="20" spans="1:15" x14ac:dyDescent="0.2">
      <c r="A20" s="524">
        <v>2012</v>
      </c>
      <c r="B20" s="211" t="s">
        <v>37</v>
      </c>
      <c r="C20" s="212">
        <v>8520.2844482746023</v>
      </c>
      <c r="D20" s="212">
        <v>7825.191313358745</v>
      </c>
      <c r="E20" s="212">
        <v>8149.4296500598948</v>
      </c>
      <c r="F20" s="212">
        <v>7642.6910119074719</v>
      </c>
      <c r="G20" s="212">
        <v>6969.5570282336948</v>
      </c>
      <c r="H20" s="212">
        <v>6653.2261340618134</v>
      </c>
      <c r="I20" s="212">
        <v>6873.8981566759785</v>
      </c>
      <c r="J20" s="212">
        <v>6336.61373681445</v>
      </c>
      <c r="K20" s="212">
        <v>6443.4975862964038</v>
      </c>
      <c r="L20" s="212">
        <v>7178.1245149088227</v>
      </c>
      <c r="M20" s="212">
        <v>7344.9665484961833</v>
      </c>
      <c r="N20" s="212">
        <v>7636.23987197112</v>
      </c>
      <c r="O20" s="212">
        <v>87573.720001059177</v>
      </c>
    </row>
    <row r="21" spans="1:15" x14ac:dyDescent="0.2">
      <c r="A21" s="522"/>
      <c r="B21" s="204" t="s">
        <v>7</v>
      </c>
      <c r="C21" s="205">
        <v>7914.103633247476</v>
      </c>
      <c r="D21" s="205">
        <v>7257.630734211064</v>
      </c>
      <c r="E21" s="205">
        <v>7564.2835385719354</v>
      </c>
      <c r="F21" s="205">
        <v>7086.5264987508126</v>
      </c>
      <c r="G21" s="205">
        <v>6425.7115494856052</v>
      </c>
      <c r="H21" s="205">
        <v>6118.1871686610493</v>
      </c>
      <c r="I21" s="205">
        <v>6334.7037429713555</v>
      </c>
      <c r="J21" s="205">
        <v>5835.9528274189752</v>
      </c>
      <c r="K21" s="205">
        <v>5965.3947059478405</v>
      </c>
      <c r="L21" s="205">
        <v>6665.0089933567206</v>
      </c>
      <c r="M21" s="205">
        <v>6828.4802342461317</v>
      </c>
      <c r="N21" s="205">
        <v>7092.3816106943186</v>
      </c>
      <c r="O21" s="207">
        <v>81088.365237563266</v>
      </c>
    </row>
    <row r="22" spans="1:15" x14ac:dyDescent="0.2">
      <c r="A22" s="522"/>
      <c r="B22" s="204" t="s">
        <v>297</v>
      </c>
      <c r="C22" s="205">
        <v>6752.6827596421108</v>
      </c>
      <c r="D22" s="205">
        <v>6839.5398977172445</v>
      </c>
      <c r="E22" s="205">
        <v>6273.4690863271935</v>
      </c>
      <c r="F22" s="205">
        <v>5739.0318261784751</v>
      </c>
      <c r="G22" s="205">
        <v>5465.0846633962547</v>
      </c>
      <c r="H22" s="205">
        <v>5208.5359936601317</v>
      </c>
      <c r="I22" s="205">
        <v>5154.6443090798484</v>
      </c>
      <c r="J22" s="205">
        <v>5239.3832486053207</v>
      </c>
      <c r="K22" s="205">
        <v>5277.4103821203034</v>
      </c>
      <c r="L22" s="205">
        <v>5965.7890965804218</v>
      </c>
      <c r="M22" s="205">
        <v>6146.7877452291004</v>
      </c>
      <c r="N22" s="205">
        <v>6390.9192022439292</v>
      </c>
      <c r="O22" s="207">
        <v>70453.278210780321</v>
      </c>
    </row>
    <row r="23" spans="1:15" ht="12.75" thickBot="1" x14ac:dyDescent="0.25">
      <c r="A23" s="525"/>
      <c r="B23" s="215" t="s">
        <v>296</v>
      </c>
      <c r="C23" s="216">
        <v>5568.0053576149858</v>
      </c>
      <c r="D23" s="216">
        <v>5695.737553269566</v>
      </c>
      <c r="E23" s="216">
        <v>5248.4142180392346</v>
      </c>
      <c r="F23" s="216">
        <v>4746.7199064218166</v>
      </c>
      <c r="G23" s="216">
        <v>4527.3334744481663</v>
      </c>
      <c r="H23" s="216">
        <v>4375.5020647593665</v>
      </c>
      <c r="I23" s="216">
        <v>4296.8620783752258</v>
      </c>
      <c r="J23" s="216">
        <v>4381.9549013098458</v>
      </c>
      <c r="K23" s="216">
        <v>4419.9581660717395</v>
      </c>
      <c r="L23" s="216">
        <v>5028.4372538283196</v>
      </c>
      <c r="M23" s="216">
        <v>5190.3075011790488</v>
      </c>
      <c r="N23" s="216">
        <v>5319.4119769671288</v>
      </c>
      <c r="O23" s="216">
        <v>58798.644452284447</v>
      </c>
    </row>
    <row r="24" spans="1:15" x14ac:dyDescent="0.2">
      <c r="A24" s="521">
        <v>2013</v>
      </c>
      <c r="B24" s="217" t="s">
        <v>37</v>
      </c>
      <c r="C24" s="218">
        <v>8196.4586742999072</v>
      </c>
      <c r="D24" s="218">
        <v>7345.5364530793904</v>
      </c>
      <c r="E24" s="218">
        <v>8118.9787170107948</v>
      </c>
      <c r="F24" s="218">
        <v>7112.0613113115196</v>
      </c>
      <c r="G24" s="218">
        <v>6970.5017837754158</v>
      </c>
      <c r="H24" s="218">
        <v>6391.6821656350367</v>
      </c>
      <c r="I24" s="218">
        <v>6678.4614672535845</v>
      </c>
      <c r="J24" s="218">
        <v>6612.4695074509018</v>
      </c>
      <c r="K24" s="218">
        <v>6282.9744372816713</v>
      </c>
      <c r="L24" s="218">
        <v>7737.1583359047527</v>
      </c>
      <c r="M24" s="218">
        <v>7960.2024534093262</v>
      </c>
      <c r="N24" s="218">
        <v>7658.4362833788155</v>
      </c>
      <c r="O24" s="218">
        <v>87064.921589791105</v>
      </c>
    </row>
    <row r="25" spans="1:15" x14ac:dyDescent="0.2">
      <c r="A25" s="522"/>
      <c r="B25" s="204" t="s">
        <v>7</v>
      </c>
      <c r="C25" s="205">
        <v>7631.9922329224073</v>
      </c>
      <c r="D25" s="205">
        <v>6840.8678241178941</v>
      </c>
      <c r="E25" s="205">
        <v>7565.3517938571713</v>
      </c>
      <c r="F25" s="205">
        <v>6617.0215874944888</v>
      </c>
      <c r="G25" s="205">
        <v>6458.5639500477291</v>
      </c>
      <c r="H25" s="205">
        <v>5921.4629270134501</v>
      </c>
      <c r="I25" s="205">
        <v>6172.4030494626732</v>
      </c>
      <c r="J25" s="205">
        <v>6103.1181133536356</v>
      </c>
      <c r="K25" s="205">
        <v>5809.7024061886359</v>
      </c>
      <c r="L25" s="205">
        <v>7194.4664703601939</v>
      </c>
      <c r="M25" s="205">
        <v>7413.4602372094105</v>
      </c>
      <c r="N25" s="205">
        <v>7129.7927117882382</v>
      </c>
      <c r="O25" s="207">
        <v>80858.203303815913</v>
      </c>
    </row>
    <row r="26" spans="1:15" x14ac:dyDescent="0.2">
      <c r="A26" s="522"/>
      <c r="B26" s="204" t="s">
        <v>297</v>
      </c>
      <c r="C26" s="205">
        <v>6784.9025452801307</v>
      </c>
      <c r="D26" s="205">
        <v>6122.1841833005728</v>
      </c>
      <c r="E26" s="205">
        <v>6582.719862133742</v>
      </c>
      <c r="F26" s="205">
        <v>5729.9439039044501</v>
      </c>
      <c r="G26" s="205">
        <v>5478.3445463899188</v>
      </c>
      <c r="H26" s="205">
        <v>5100.8018352915497</v>
      </c>
      <c r="I26" s="205">
        <v>5148.9146968583827</v>
      </c>
      <c r="J26" s="205">
        <v>5286.5831113533231</v>
      </c>
      <c r="K26" s="205">
        <v>5390.4885722487206</v>
      </c>
      <c r="L26" s="205">
        <v>6002.8226946014547</v>
      </c>
      <c r="M26" s="205">
        <v>6244.2521193789999</v>
      </c>
      <c r="N26" s="205">
        <v>6305.3978105827118</v>
      </c>
      <c r="O26" s="207">
        <v>70177.355881323951</v>
      </c>
    </row>
    <row r="27" spans="1:15" ht="12.75" thickBot="1" x14ac:dyDescent="0.25">
      <c r="A27" s="523"/>
      <c r="B27" s="213" t="s">
        <v>296</v>
      </c>
      <c r="C27" s="214">
        <v>5696.8195909026299</v>
      </c>
      <c r="D27" s="214">
        <v>5141.4383559390753</v>
      </c>
      <c r="E27" s="214">
        <v>5517.7102802801173</v>
      </c>
      <c r="F27" s="214">
        <v>4803.2898550874188</v>
      </c>
      <c r="G27" s="214">
        <v>4580.4442139622315</v>
      </c>
      <c r="H27" s="214">
        <v>4327.041502769961</v>
      </c>
      <c r="I27" s="214">
        <v>4280.5317430674722</v>
      </c>
      <c r="J27" s="214">
        <v>4369.4155348560571</v>
      </c>
      <c r="K27" s="214">
        <v>4526.8194127556853</v>
      </c>
      <c r="L27" s="214">
        <v>4968.7817740568944</v>
      </c>
      <c r="M27" s="214">
        <v>5201.9644423790833</v>
      </c>
      <c r="N27" s="214">
        <v>5242.033464492135</v>
      </c>
      <c r="O27" s="214">
        <v>58656.29017054876</v>
      </c>
    </row>
    <row r="28" spans="1:15" x14ac:dyDescent="0.2">
      <c r="A28" s="524">
        <v>2014</v>
      </c>
      <c r="B28" s="211" t="s">
        <v>37</v>
      </c>
      <c r="C28" s="212">
        <v>8208.4152540000014</v>
      </c>
      <c r="D28" s="212">
        <v>7315.2980609999995</v>
      </c>
      <c r="E28" s="212">
        <v>8133.490848000004</v>
      </c>
      <c r="F28" s="212">
        <v>7336.4527779999999</v>
      </c>
      <c r="G28" s="212">
        <v>6784.1628699999992</v>
      </c>
      <c r="H28" s="212">
        <v>6258.5434089999981</v>
      </c>
      <c r="I28" s="212">
        <v>5841.5825469999991</v>
      </c>
      <c r="J28" s="212">
        <v>6105.0126389999996</v>
      </c>
      <c r="K28" s="212">
        <v>7208.2195629999978</v>
      </c>
      <c r="L28" s="212">
        <v>8028.5073779999975</v>
      </c>
      <c r="M28" s="212">
        <v>7388.6416399999998</v>
      </c>
      <c r="N28" s="212">
        <v>7395.1044579999998</v>
      </c>
      <c r="O28" s="212">
        <v>86003.431444999995</v>
      </c>
    </row>
    <row r="29" spans="1:15" x14ac:dyDescent="0.2">
      <c r="A29" s="522"/>
      <c r="B29" s="204" t="s">
        <v>7</v>
      </c>
      <c r="C29" s="205">
        <v>7648.7866489999997</v>
      </c>
      <c r="D29" s="205">
        <v>6807.7329820000004</v>
      </c>
      <c r="E29" s="205">
        <v>7570.3319970000039</v>
      </c>
      <c r="F29" s="205">
        <v>6817.2061279999989</v>
      </c>
      <c r="G29" s="205">
        <v>6282.0462639999996</v>
      </c>
      <c r="H29" s="205">
        <v>5799.1526250000006</v>
      </c>
      <c r="I29" s="205">
        <v>5404.4696499999991</v>
      </c>
      <c r="J29" s="205">
        <v>5652.5864489999985</v>
      </c>
      <c r="K29" s="205">
        <v>6693.267974999997</v>
      </c>
      <c r="L29" s="205">
        <v>7470.8468349999957</v>
      </c>
      <c r="M29" s="205">
        <v>6864.8233129999999</v>
      </c>
      <c r="N29" s="205">
        <v>6874.6917789999989</v>
      </c>
      <c r="O29" s="207">
        <v>79885.942645999981</v>
      </c>
    </row>
    <row r="30" spans="1:15" x14ac:dyDescent="0.2">
      <c r="A30" s="522"/>
      <c r="B30" s="204" t="s">
        <v>297</v>
      </c>
      <c r="C30" s="205">
        <v>6616.9069540000019</v>
      </c>
      <c r="D30" s="205">
        <v>5986.0127339999999</v>
      </c>
      <c r="E30" s="205">
        <v>6167.6392390000019</v>
      </c>
      <c r="F30" s="205">
        <v>5686.2582700000066</v>
      </c>
      <c r="G30" s="205">
        <v>5574.7261239999953</v>
      </c>
      <c r="H30" s="205">
        <v>5243.4128270000001</v>
      </c>
      <c r="I30" s="205">
        <v>5254.8218814999991</v>
      </c>
      <c r="J30" s="205">
        <v>5263.5182680000089</v>
      </c>
      <c r="K30" s="205">
        <v>5429.166674000001</v>
      </c>
      <c r="L30" s="205">
        <v>5990.6452469999995</v>
      </c>
      <c r="M30" s="205">
        <v>6102.0880269999898</v>
      </c>
      <c r="N30" s="205">
        <v>6306.8996309999902</v>
      </c>
      <c r="O30" s="207">
        <v>69622.095876499996</v>
      </c>
    </row>
    <row r="31" spans="1:15" ht="12.75" thickBot="1" x14ac:dyDescent="0.25">
      <c r="A31" s="525"/>
      <c r="B31" s="215" t="s">
        <v>296</v>
      </c>
      <c r="C31" s="216">
        <v>5511.2845450000023</v>
      </c>
      <c r="D31" s="216">
        <v>4986.9188780000004</v>
      </c>
      <c r="E31" s="216">
        <v>5096.0609410000015</v>
      </c>
      <c r="F31" s="216">
        <v>4731.9212170000055</v>
      </c>
      <c r="G31" s="216">
        <v>4656.0731579999947</v>
      </c>
      <c r="H31" s="216">
        <v>4442.4822410000006</v>
      </c>
      <c r="I31" s="216">
        <v>4499.5633009999992</v>
      </c>
      <c r="J31" s="216">
        <v>4451.8590030000078</v>
      </c>
      <c r="K31" s="216">
        <v>4513.7661690000014</v>
      </c>
      <c r="L31" s="216">
        <v>4950.7850470000003</v>
      </c>
      <c r="M31" s="216">
        <v>5090.254704999993</v>
      </c>
      <c r="N31" s="216">
        <v>5364.3353689999913</v>
      </c>
      <c r="O31" s="216">
        <v>58295.304573999994</v>
      </c>
    </row>
    <row r="32" spans="1:15" x14ac:dyDescent="0.2">
      <c r="A32" s="518">
        <v>2015</v>
      </c>
      <c r="B32" s="217" t="s">
        <v>37</v>
      </c>
      <c r="C32" s="218">
        <v>8279.8570389999986</v>
      </c>
      <c r="D32" s="218">
        <v>7821.0894530000014</v>
      </c>
      <c r="E32" s="218">
        <v>8140.8879419999994</v>
      </c>
      <c r="F32" s="218">
        <v>7326.8070939999989</v>
      </c>
      <c r="G32" s="218">
        <v>6419.3220799999963</v>
      </c>
      <c r="H32" s="218">
        <v>6273.9133310000016</v>
      </c>
      <c r="I32" s="218">
        <v>6200.300131</v>
      </c>
      <c r="J32" s="218">
        <v>6423.8714080000009</v>
      </c>
      <c r="K32" s="218">
        <v>5927.9200520000004</v>
      </c>
      <c r="L32" s="218">
        <v>6915.0361249999987</v>
      </c>
      <c r="M32" s="218">
        <v>6971.0465720000002</v>
      </c>
      <c r="N32" s="218">
        <v>7188.2780249999987</v>
      </c>
      <c r="O32" s="212">
        <v>83888.329251999996</v>
      </c>
    </row>
    <row r="33" spans="1:15" x14ac:dyDescent="0.2">
      <c r="A33" s="518"/>
      <c r="B33" s="208" t="s">
        <v>7</v>
      </c>
      <c r="C33" s="205">
        <v>7721.3638569999994</v>
      </c>
      <c r="D33" s="205">
        <v>7290.6308810000028</v>
      </c>
      <c r="E33" s="205">
        <v>7582.0405079999991</v>
      </c>
      <c r="F33" s="205">
        <v>6821.1141240000006</v>
      </c>
      <c r="G33" s="205">
        <v>5960.4929749999974</v>
      </c>
      <c r="H33" s="205">
        <v>5813.3991190000024</v>
      </c>
      <c r="I33" s="205">
        <v>5715.184275999999</v>
      </c>
      <c r="J33" s="205">
        <v>5920.5127020000018</v>
      </c>
      <c r="K33" s="205">
        <v>5476.4683379999988</v>
      </c>
      <c r="L33" s="205">
        <v>6420.5654059999997</v>
      </c>
      <c r="M33" s="205">
        <v>6481.2526430000016</v>
      </c>
      <c r="N33" s="205">
        <v>6678.414041</v>
      </c>
      <c r="O33" s="207">
        <v>77881.438869999998</v>
      </c>
    </row>
    <row r="34" spans="1:15" x14ac:dyDescent="0.2">
      <c r="A34" s="518"/>
      <c r="B34" s="208" t="s">
        <v>297</v>
      </c>
      <c r="C34" s="205">
        <v>6689.8158379999986</v>
      </c>
      <c r="D34" s="205">
        <v>6208.9754579999963</v>
      </c>
      <c r="E34" s="205">
        <v>6436.7294859999975</v>
      </c>
      <c r="F34" s="205">
        <v>5813.652600000004</v>
      </c>
      <c r="G34" s="205">
        <v>5542.462819999997</v>
      </c>
      <c r="H34" s="205">
        <v>5400.7995189999965</v>
      </c>
      <c r="I34" s="205">
        <v>5451.2700320000085</v>
      </c>
      <c r="J34" s="205">
        <v>5408.7541109999929</v>
      </c>
      <c r="K34" s="205">
        <v>5409.358927999996</v>
      </c>
      <c r="L34" s="205">
        <v>6137.7851640000054</v>
      </c>
      <c r="M34" s="205">
        <v>6222.4073379999973</v>
      </c>
      <c r="N34" s="205">
        <v>6292.2429186999998</v>
      </c>
      <c r="O34" s="207">
        <v>71014.254212699991</v>
      </c>
    </row>
    <row r="35" spans="1:15" ht="12.75" thickBot="1" x14ac:dyDescent="0.25">
      <c r="A35" s="519"/>
      <c r="B35" s="209" t="s">
        <v>296</v>
      </c>
      <c r="C35" s="210">
        <v>5585.9889150000035</v>
      </c>
      <c r="D35" s="210">
        <v>5171.6945839999971</v>
      </c>
      <c r="E35" s="210">
        <v>5357.4281099999962</v>
      </c>
      <c r="F35" s="210">
        <v>4853.5768570000037</v>
      </c>
      <c r="G35" s="210">
        <v>4672.3107809999983</v>
      </c>
      <c r="H35" s="210">
        <v>4531.1605869999976</v>
      </c>
      <c r="I35" s="210">
        <v>4539.104753000006</v>
      </c>
      <c r="J35" s="210">
        <v>4517.0937589999958</v>
      </c>
      <c r="K35" s="210">
        <v>4540.4957799999984</v>
      </c>
      <c r="L35" s="210">
        <v>5113.2594579999977</v>
      </c>
      <c r="M35" s="210">
        <v>5192.8703230000028</v>
      </c>
      <c r="N35" s="210">
        <v>5205.3002057000003</v>
      </c>
      <c r="O35" s="216">
        <v>59280.284112699999</v>
      </c>
    </row>
    <row r="36" spans="1:15" x14ac:dyDescent="0.2">
      <c r="A36" s="518">
        <v>2016</v>
      </c>
      <c r="B36" s="217" t="s">
        <v>37</v>
      </c>
      <c r="C36" s="348">
        <v>7815.5783809999975</v>
      </c>
      <c r="D36" s="348">
        <v>7267.543410000003</v>
      </c>
      <c r="E36" s="348">
        <v>8032.1265849999972</v>
      </c>
      <c r="F36" s="348">
        <v>7073.6278870000006</v>
      </c>
      <c r="G36" s="348">
        <v>6920.9644680000038</v>
      </c>
      <c r="H36" s="348">
        <v>6255.2430449999993</v>
      </c>
      <c r="I36" s="348">
        <v>6202.5278970000008</v>
      </c>
      <c r="J36" s="348">
        <v>6014.9560309999952</v>
      </c>
      <c r="K36" s="348">
        <v>5850.4146529999998</v>
      </c>
      <c r="L36" s="348">
        <v>6866.2589050000006</v>
      </c>
      <c r="M36" s="348">
        <v>7337.1727220000012</v>
      </c>
      <c r="N36" s="348">
        <v>7665.4673330000014</v>
      </c>
      <c r="O36" s="348">
        <v>83301.881317000007</v>
      </c>
    </row>
    <row r="37" spans="1:15" x14ac:dyDescent="0.2">
      <c r="A37" s="518"/>
      <c r="B37" s="208" t="s">
        <v>7</v>
      </c>
      <c r="C37" s="349">
        <v>7272.971929999997</v>
      </c>
      <c r="D37" s="349">
        <v>6764.4756600000019</v>
      </c>
      <c r="E37" s="349">
        <v>7492.1432609999993</v>
      </c>
      <c r="F37" s="349">
        <v>6597.5281300000006</v>
      </c>
      <c r="G37" s="349">
        <v>6432.6342770000056</v>
      </c>
      <c r="H37" s="349">
        <v>5794.6242080000002</v>
      </c>
      <c r="I37" s="349">
        <v>5734.1097740000023</v>
      </c>
      <c r="J37" s="349">
        <v>5573.5842219999959</v>
      </c>
      <c r="K37" s="349">
        <v>5403.4586419999996</v>
      </c>
      <c r="L37" s="349">
        <v>6369.8627599999991</v>
      </c>
      <c r="M37" s="349">
        <v>6835.9995030000027</v>
      </c>
      <c r="N37" s="349">
        <v>7143.908088000002</v>
      </c>
      <c r="O37" s="350">
        <v>77415.300455000004</v>
      </c>
    </row>
    <row r="38" spans="1:15" x14ac:dyDescent="0.2">
      <c r="A38" s="518"/>
      <c r="B38" s="208" t="s">
        <v>297</v>
      </c>
      <c r="C38" s="349">
        <v>6972.2746040000111</v>
      </c>
      <c r="D38" s="349">
        <v>6237.9989709999936</v>
      </c>
      <c r="E38" s="349">
        <v>6446.753276000004</v>
      </c>
      <c r="F38" s="349">
        <v>5804.1896639999977</v>
      </c>
      <c r="G38" s="349">
        <v>5743.6644909999968</v>
      </c>
      <c r="H38" s="349">
        <v>5343.9217589999962</v>
      </c>
      <c r="I38" s="349">
        <v>5264.6325329999972</v>
      </c>
      <c r="J38" s="349">
        <v>5459.9516609999973</v>
      </c>
      <c r="K38" s="349">
        <v>5587.311819999999</v>
      </c>
      <c r="L38" s="349">
        <v>6205.1356039999955</v>
      </c>
      <c r="M38" s="349">
        <v>6561.6589219999996</v>
      </c>
      <c r="N38" s="349">
        <v>6790.7859759999974</v>
      </c>
      <c r="O38" s="350">
        <v>72418.279280999996</v>
      </c>
    </row>
    <row r="39" spans="1:15" ht="12.75" thickBot="1" x14ac:dyDescent="0.25">
      <c r="A39" s="519"/>
      <c r="B39" s="209" t="s">
        <v>296</v>
      </c>
      <c r="C39" s="351">
        <v>5821.3705910000108</v>
      </c>
      <c r="D39" s="351">
        <v>5237.6551319999935</v>
      </c>
      <c r="E39" s="351">
        <v>5433.1255920000049</v>
      </c>
      <c r="F39" s="351">
        <v>4873.7664569999979</v>
      </c>
      <c r="G39" s="351">
        <v>4812.8932619999969</v>
      </c>
      <c r="H39" s="351">
        <v>4534.4090649999962</v>
      </c>
      <c r="I39" s="351">
        <v>4393.3483069999984</v>
      </c>
      <c r="J39" s="351">
        <v>4592.7020509999966</v>
      </c>
      <c r="K39" s="351">
        <v>4689.5616729999983</v>
      </c>
      <c r="L39" s="351">
        <v>5239.9566289999957</v>
      </c>
      <c r="M39" s="351">
        <v>5553.4320019999996</v>
      </c>
      <c r="N39" s="351">
        <v>5699.1734189999979</v>
      </c>
      <c r="O39" s="351">
        <v>60881.394179999981</v>
      </c>
    </row>
    <row r="40" spans="1:15" x14ac:dyDescent="0.2">
      <c r="A40" s="518">
        <v>2017</v>
      </c>
      <c r="B40" s="217" t="s">
        <v>37</v>
      </c>
      <c r="C40" s="348">
        <f>'3.1'!B4</f>
        <v>8646.6969110000027</v>
      </c>
      <c r="D40" s="348">
        <f>'3.1'!C4</f>
        <v>7445.0550729999986</v>
      </c>
      <c r="E40" s="348">
        <f>'3.1'!D4</f>
        <v>7916.198558</v>
      </c>
      <c r="F40" s="348">
        <f>'3.1'!E4</f>
        <v>7853.7229399999987</v>
      </c>
      <c r="G40" s="348">
        <f>'3.1'!F4</f>
        <v>6770.419101999998</v>
      </c>
      <c r="H40" s="348">
        <f>'3.1'!G4</f>
        <v>5834.6998670000003</v>
      </c>
      <c r="I40" s="348">
        <f>'3.1'!H4</f>
        <v>5443.8503219999984</v>
      </c>
      <c r="J40" s="348">
        <f>'3.1'!I4</f>
        <v>6523.1679829999994</v>
      </c>
      <c r="K40" s="348">
        <f>'3.1'!J4</f>
        <v>7193.5705240000007</v>
      </c>
      <c r="L40" s="348">
        <f>'3.1'!K4</f>
        <v>7688.4042000000009</v>
      </c>
      <c r="M40" s="348">
        <f>'3.1'!L4</f>
        <v>8176.555961</v>
      </c>
      <c r="N40" s="348">
        <f>'3.1'!M4</f>
        <v>7545.2755459999989</v>
      </c>
      <c r="O40" s="348">
        <f>SUM(C40:N40)</f>
        <v>87037.616987000016</v>
      </c>
    </row>
    <row r="41" spans="1:15" x14ac:dyDescent="0.2">
      <c r="A41" s="518"/>
      <c r="B41" s="208" t="s">
        <v>7</v>
      </c>
      <c r="C41" s="349">
        <f>'3.1'!B27</f>
        <v>8072.5210060000018</v>
      </c>
      <c r="D41" s="349">
        <f>'3.1'!C27</f>
        <v>6945.6298989999996</v>
      </c>
      <c r="E41" s="349">
        <f>'3.1'!D27</f>
        <v>7380.6767799999989</v>
      </c>
      <c r="F41" s="349">
        <f>'3.1'!E27</f>
        <v>7315.5141960000001</v>
      </c>
      <c r="G41" s="349">
        <f>'3.1'!F27</f>
        <v>6300.9499839999971</v>
      </c>
      <c r="H41" s="349">
        <f>'3.1'!G27</f>
        <v>5411.7788029999992</v>
      </c>
      <c r="I41" s="349">
        <f>'3.1'!H27</f>
        <v>5042.3875359999975</v>
      </c>
      <c r="J41" s="349">
        <f>'3.1'!I27</f>
        <v>6060.690709999998</v>
      </c>
      <c r="K41" s="349">
        <f>'3.1'!J27</f>
        <v>6686.7100559999999</v>
      </c>
      <c r="L41" s="349">
        <f>'3.1'!K27</f>
        <v>7138.0952620000016</v>
      </c>
      <c r="M41" s="349">
        <f>'3.1'!L27</f>
        <v>7623.4946990000008</v>
      </c>
      <c r="N41" s="349">
        <f>'3.1'!M27</f>
        <v>7026.5616829999999</v>
      </c>
      <c r="O41" s="350">
        <f>SUM(C41:N41)</f>
        <v>81005.010613999999</v>
      </c>
    </row>
    <row r="42" spans="1:15" x14ac:dyDescent="0.2">
      <c r="A42" s="518"/>
      <c r="B42" s="208" t="s">
        <v>297</v>
      </c>
      <c r="C42" s="349">
        <f>'3.2'!B23</f>
        <v>7511.5346679999975</v>
      </c>
      <c r="D42" s="349">
        <f>'3.2'!C23</f>
        <v>6420.299242000001</v>
      </c>
      <c r="E42" s="349">
        <f>'3.2'!D23</f>
        <v>6556.1783569999943</v>
      </c>
      <c r="F42" s="349">
        <f>'3.2'!E23</f>
        <v>6002.9408280000061</v>
      </c>
      <c r="G42" s="349">
        <f>'3.2'!F23</f>
        <v>5795.9014360000056</v>
      </c>
      <c r="H42" s="349">
        <f>'3.2'!G23</f>
        <v>5455.5072989999935</v>
      </c>
      <c r="I42" s="349">
        <f>'3.2'!H23</f>
        <v>5218.2114390000006</v>
      </c>
      <c r="J42" s="349">
        <f>'3.2'!I23</f>
        <v>5556.0191860000068</v>
      </c>
      <c r="K42" s="349">
        <f>'3.2'!J23</f>
        <v>5704.5957940000008</v>
      </c>
      <c r="L42" s="349">
        <f>'3.2'!K23</f>
        <v>6244.8869260000029</v>
      </c>
      <c r="M42" s="349">
        <f>'3.2'!L23</f>
        <v>6635.5715920000084</v>
      </c>
      <c r="N42" s="349">
        <f>'3.2'!M23</f>
        <v>6716.6951950000039</v>
      </c>
      <c r="O42" s="350">
        <f>SUM(C42:N42)</f>
        <v>73818.34196200002</v>
      </c>
    </row>
    <row r="43" spans="1:15" ht="12.75" thickBot="1" x14ac:dyDescent="0.25">
      <c r="A43" s="519"/>
      <c r="B43" s="209" t="s">
        <v>296</v>
      </c>
      <c r="C43" s="351">
        <f>'3.2'!B24</f>
        <v>6319.480091999998</v>
      </c>
      <c r="D43" s="351">
        <f>'3.2'!C24</f>
        <v>5381.0417020000004</v>
      </c>
      <c r="E43" s="351">
        <f>'3.2'!D24</f>
        <v>5501.353051999994</v>
      </c>
      <c r="F43" s="351">
        <f>'3.2'!E24</f>
        <v>4983.7339660000052</v>
      </c>
      <c r="G43" s="351">
        <f>'3.2'!F24</f>
        <v>4876.8181800000057</v>
      </c>
      <c r="H43" s="351">
        <f>'3.2'!G24</f>
        <v>4612.0878299999931</v>
      </c>
      <c r="I43" s="351">
        <f>'3.2'!H24</f>
        <v>4452.6615280000005</v>
      </c>
      <c r="J43" s="351">
        <f>'3.2'!I24</f>
        <v>4651.5948840000065</v>
      </c>
      <c r="K43" s="351">
        <f>'3.2'!J24</f>
        <v>4747.2628820000009</v>
      </c>
      <c r="L43" s="351">
        <f>'3.2'!K24</f>
        <v>5208.1055440000027</v>
      </c>
      <c r="M43" s="351">
        <f>'3.2'!L24</f>
        <v>5534.5892830000084</v>
      </c>
      <c r="N43" s="351">
        <f>'3.2'!M24</f>
        <v>5611.7951740000044</v>
      </c>
      <c r="O43" s="351">
        <f>SUM(C43:N43)</f>
        <v>61880.524117000023</v>
      </c>
    </row>
    <row r="44" spans="1:15" x14ac:dyDescent="0.2">
      <c r="O44" s="8" t="s">
        <v>520</v>
      </c>
    </row>
  </sheetData>
  <mergeCells count="11">
    <mergeCell ref="A40:A43"/>
    <mergeCell ref="A3:B3"/>
    <mergeCell ref="A8:A11"/>
    <mergeCell ref="A12:A15"/>
    <mergeCell ref="A16:A19"/>
    <mergeCell ref="A28:A31"/>
    <mergeCell ref="A24:A27"/>
    <mergeCell ref="A20:A23"/>
    <mergeCell ref="A4:A7"/>
    <mergeCell ref="A32:A35"/>
    <mergeCell ref="A36:A3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&amp;C&amp;"-,Obyčejné"&amp;9Stránka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1C81A0-DB24-4D92-8CA8-E763FB330EE4}"/>
</file>

<file path=customXml/itemProps2.xml><?xml version="1.0" encoding="utf-8"?>
<ds:datastoreItem xmlns:ds="http://schemas.openxmlformats.org/officeDocument/2006/customXml" ds:itemID="{2BFCD771-86A8-4AC6-88D1-55C0E768285C}"/>
</file>

<file path=customXml/itemProps3.xml><?xml version="1.0" encoding="utf-8"?>
<ds:datastoreItem xmlns:ds="http://schemas.openxmlformats.org/officeDocument/2006/customXml" ds:itemID="{47247252-51CA-4AE0-9C17-3DBFC2E82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Titulní</vt:lpstr>
      <vt:lpstr>Obsah</vt:lpstr>
      <vt:lpstr>1</vt:lpstr>
      <vt:lpstr>2</vt:lpstr>
      <vt:lpstr>3.1</vt:lpstr>
      <vt:lpstr>3.2</vt:lpstr>
      <vt:lpstr>3.3</vt:lpstr>
      <vt:lpstr>3.4</vt:lpstr>
      <vt:lpstr>3.5</vt:lpstr>
      <vt:lpstr>3.6</vt:lpstr>
      <vt:lpstr>4.1,4.2</vt:lpstr>
      <vt:lpstr>4.3</vt:lpstr>
      <vt:lpstr>4.4</vt:lpstr>
      <vt:lpstr>4.5</vt:lpstr>
      <vt:lpstr>5</vt:lpstr>
      <vt:lpstr>6</vt:lpstr>
      <vt:lpstr>7</vt:lpstr>
      <vt:lpstr>8</vt:lpstr>
      <vt:lpstr>9</vt:lpstr>
      <vt:lpstr>10</vt:lpstr>
      <vt:lpstr>11</vt:lpstr>
      <vt:lpstr>12</vt:lpstr>
      <vt:lpstr>13</vt:lpstr>
      <vt:lpstr>14</vt:lpstr>
      <vt:lpstr>15</vt:lpstr>
      <vt:lpstr>16.1</vt:lpstr>
      <vt:lpstr>16.2</vt:lpstr>
      <vt:lpstr>17.1</vt:lpstr>
      <vt:lpstr>17.2</vt:lpstr>
      <vt:lpstr>17.3</vt:lpstr>
      <vt:lpstr>17.4</vt:lpstr>
      <vt:lpstr>18</vt:lpstr>
      <vt:lpstr>19</vt:lpstr>
      <vt:lpstr>20</vt:lpstr>
      <vt:lpstr>21</vt:lpstr>
      <vt:lpstr>22</vt:lpstr>
      <vt:lpstr>23</vt:lpstr>
      <vt:lpstr>24</vt:lpstr>
      <vt:lpstr>'24'!Oblast_tisku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Liška Jan Ing.</cp:lastModifiedBy>
  <cp:lastPrinted>2018-05-22T11:31:59Z</cp:lastPrinted>
  <dcterms:created xsi:type="dcterms:W3CDTF">2006-03-02T11:20:40Z</dcterms:created>
  <dcterms:modified xsi:type="dcterms:W3CDTF">2018-05-22T11:33:04Z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